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920" activeTab="0"/>
  </bookViews>
  <sheets>
    <sheet name="診断を行う前に" sheetId="1" r:id="rId1"/>
    <sheet name="クラブ診断シート（提出用）" sheetId="2" r:id="rId2"/>
    <sheet name="経営診断シート" sheetId="3" r:id="rId3"/>
    <sheet name="集計用(触らないでください)" sheetId="4" r:id="rId4"/>
  </sheets>
  <externalReferences>
    <externalReference r:id="rId7"/>
  </externalReferences>
  <definedNames>
    <definedName name="_xlnm.Print_Area" localSheetId="1">'クラブ診断シート（提出用）'!$A$1:$N$98</definedName>
    <definedName name="_xlnm.Print_Area" localSheetId="2">'経営診断シート'!$A$1:$M$206</definedName>
    <definedName name="_xlnm.Print_Area" localSheetId="0">'診断を行う前に'!$A$1:$K$40</definedName>
  </definedNames>
  <calcPr fullCalcOnLoad="1"/>
</workbook>
</file>

<file path=xl/sharedStrings.xml><?xml version="1.0" encoding="utf-8"?>
<sst xmlns="http://schemas.openxmlformats.org/spreadsheetml/2006/main" count="500" uniqueCount="383">
  <si>
    <t>■経営状況確認１：明確な理念</t>
  </si>
  <si>
    <t>１ 地域社会全体の利益となるクラブの理念・目的を明確にし，設立趣旨書や規約などを明文化</t>
  </si>
  <si>
    <t>している。</t>
  </si>
  <si>
    <t>２ クラブの理念をわかりやすい言葉にして（キャッチコピーなど）会員に伝えている。</t>
  </si>
  <si>
    <t>経営状況確認１の合計</t>
  </si>
  <si>
    <t>／20</t>
  </si>
  <si>
    <t>点数</t>
  </si>
  <si>
    <t>■経営状況確認３：財政的な自立</t>
  </si>
  <si>
    <t>１　地域住民のスポーツ欲求に応える，地域社会的な事業を継続するため，クラブのスポーツプ</t>
  </si>
  <si>
    <t>合いがされている）</t>
  </si>
  <si>
    <t>☆</t>
  </si>
  <si>
    <t>経営状況確認３の合計</t>
  </si>
  <si>
    <t>経営状況確認２の合計</t>
  </si>
  <si>
    <t>■経営状況確認４：自律的な意思決定</t>
  </si>
  <si>
    <t>１　クラブの設立者および経営者は地域住民が主体となっている</t>
  </si>
  <si>
    <t>組みがある。</t>
  </si>
  <si>
    <t>２　設立総会など，年１回以上は，総会が開かれ，地域住民を主体とした会員に説明責任を果たす仕</t>
  </si>
  <si>
    <t>６　理事の多くは，クラブの活動に積極的に関わっている。</t>
  </si>
  <si>
    <t>７　理事会は現場の業務執行上の案件ではなく，長期の重要な活動方針について議論している。</t>
  </si>
  <si>
    <t>８　理事や会員には，理事会や総会時に議論や質問の機会を十分に与えられている。</t>
  </si>
  <si>
    <t>２　市町村行政との連携がとれている</t>
  </si>
  <si>
    <t>３　学校との連携がとれている</t>
  </si>
  <si>
    <t>４　地域自治組織との連携がとれている</t>
  </si>
  <si>
    <t>５　地域スポーツ団体（スポーツ少年団，単一種目クラブ・団体，地区体育協会，他の総合型クラ</t>
  </si>
  <si>
    <t>☆■経営状況確認５：連携体制の確立</t>
  </si>
  <si>
    <t>☆</t>
  </si>
  <si>
    <t>１　拠点となる事務所の住所が公開されている。</t>
  </si>
  <si>
    <t>３　クラブマネジャーもしくは事務局員（アシスタントマネジャー）がいる。</t>
  </si>
  <si>
    <t>案に対する権限と責任）</t>
  </si>
  <si>
    <t>■経営状況確認６：事務局体制</t>
  </si>
  <si>
    <t>経営状況確認６の合計</t>
  </si>
  <si>
    <t>／18</t>
  </si>
  <si>
    <t>／16</t>
  </si>
  <si>
    <t>経営状況確認４の合計</t>
  </si>
  <si>
    <t>経営状況確認５の合計</t>
  </si>
  <si>
    <t>明確な理念</t>
  </si>
  <si>
    <t>継続的な事業展開</t>
  </si>
  <si>
    <t>財政的な自立</t>
  </si>
  <si>
    <t>自律的な意思決定</t>
  </si>
  <si>
    <t>事務局体制</t>
  </si>
  <si>
    <t>連携体制の確立</t>
  </si>
  <si>
    <t>満点</t>
  </si>
  <si>
    <t>割合</t>
  </si>
  <si>
    <t>○　クラブ自身の経営状況が客観的に確認でき，改善のアイデアの発見につなげられる。</t>
  </si>
  <si>
    <t>◇はじめに</t>
  </si>
  <si>
    <t>○　これからの新たなクラブ支援策を構築する上で基礎資料とすることができる。</t>
  </si>
  <si>
    <t>○　新たなクラブの設立に向けた機運が高められる。</t>
  </si>
  <si>
    <t>○　クラブに求められている形態や機能，役割が明らかになる。</t>
  </si>
  <si>
    <t>３ クラブの理念はクラブ関係者（理事・指導者など）から支持されている。</t>
  </si>
  <si>
    <t>ログラムは「多種目型」または「多志向型」または「多世代型」で構成されている。</t>
  </si>
  <si>
    <t>　クラブは，具体的なスポーツプログラムを地域に提供することを通じて，クラブの活動理念を遂行します。そのため，地域住民の特定のニーズではなく，（例：○○大会で優勝したい），多様なニーズに応えること（例：スポーツを通じて健康になりたい，地域とのコミュニケーションを図りたいなど）が重要です。このことは，結果として「多種目・多世代・多志向」といった総合型の事業形態になるはずです。またこういった多様性だけでなく，クラブに以下の視点が必要です。
　①活動目的に沿った事業を適切に行っている
　②「活動理念を実現しうるものかどうか」を判断できている
　③できる限り高い品質を維持するため，環境やプログラムをチェックや指導者の育成などを行っている　</t>
  </si>
  <si>
    <t>　クラブの重要な責任の一つは，クラブの活動理念や目的（クラブが地域に存在する理由や目的）をわかりやすい言葉によって明確にし，クラブの活動によって地域にどんな変化をもたらそうとしているのか（公益活動：不特定多数の者の利益）を具体的に明文化し，多くの関係者と理念を共有することにあります。さらに，この活動目的に沿った事業を適切に行うことが重要です。クラブの事業が金銭的な利益だけを優先する事業になってはいけません。理念の明文化だけでなく，以下の視点も重要になります。
　①活動理念や目的が，理解・支持される
　②活動目的に沿って事業を適切に行っている
　③定期的に見直す仕組みがある</t>
  </si>
  <si>
    <t>１　クラブの日常の経理を簿記の原則（単式簿記による現金出納帳レベル）に則って，きちんと</t>
  </si>
  <si>
    <t>管理できる。</t>
  </si>
  <si>
    <t>３　理事会や総会では，会議の議案や資料を事前に余裕を持って配布（配信）している。</t>
  </si>
  <si>
    <t>６　地元企業やNPOなどとの連携がとれている</t>
  </si>
  <si>
    <t>ブなど）との連携が取れている。</t>
  </si>
  <si>
    <t>　地域住民の自発性を基盤にするクラブとしては，その原点を見失わないように，以下のように団体としての自立した統治も機能している点が重要です。
　①特定の個人や組織（行政，企業，政党など）の意思にコントロールされず，独立した事業計画や予算を
　　決定している
　②対外的な独立性だけでなく，運営の仕組みも，理事会や総会がある程度の頻度，出席率で定期的に開か
　　れている</t>
  </si>
  <si>
    <t>９　会議（運営委員会など）は，理事や事務局・指導者・ボランティアの責任を果たす上で適切な頻度で</t>
  </si>
  <si>
    <t>開かれている（最低でも四半期ごと）。</t>
  </si>
  <si>
    <t>　事務局体制には，それぞれの組織の事業内容や事業規模により違いはあるが，常勤スタッフの有無に関わらず，外部からの連絡がいつでもきちんととれる体制を整えることが大切です。
　さらに，次の視点も大切です。
　①組織として事業を実施している限り，情報が個人にのみ所有されることがないように，組織内部で情報
　　を共有でするための連絡調整の仕組みを作る
　②担当する業務の範囲や責任の所在を明確にする
　③物事を進める上での決裁の仕組みや権限の所在について内部で確実に協議し，共通理解を図る</t>
  </si>
  <si>
    <t>設けるなど）</t>
  </si>
  <si>
    <t>４ 会員はクラブの理念を理解して入会している。（入会申込書にクラブの理念を確認するチェック欄を</t>
  </si>
  <si>
    <t>の中に盛り込まれているか）</t>
  </si>
  <si>
    <t>５ クラブの理事会や委員会は，クラブの活動理念や目的を反映し，また見直す機会になっている（議題</t>
  </si>
  <si>
    <t>　原則として，クラブは地域住民の自発性により設立しているので，地域による主体的な経営が求められます。そのため財政面では，特定の資源に依存せず，「会費」「寄付金収入」「自主事業収入」といった自主財源比率の向上に努めることが大切です。「委託事業収入」「補助金・助成金収入」など，一時的なまとまりのある財源と将来性を考慮してバランスをとることが重要です。その基礎資料となるのが次のものです。
　①財務諸表を作成する
　②クラブは資金が有効に運用されているかどうかチェックし，予算の策定，承認，活動への投資を監督
　　するという監査の手続きを踏まえている
　③クラブの収支を最終的にクラブの内外に証明している
　④理事を含め関係者はクラブの将来のために資金が適切に投資されるよう意思決定している</t>
  </si>
  <si>
    <t>10　会議（運営委員会など）をする際，欠席者は少ない。</t>
  </si>
  <si>
    <t>　総合型クラブが地域に根ざし，誰からも愛され，必要とされるために，当該地域の風土・文化・人口・経済事情などに適合していることが求められます。地域の課題の解決が行えるよう，次の組織と望ましい連携・協力体制を整えていることが必要です。
　①学校や行政，地域内の諸組織・団体（自治会・町内会・公民館など）など
　②既存スポーツ団体（少年団・単一種目クラブなど）
　③地元企業やNPOなど</t>
  </si>
  <si>
    <t>■経営状況確認２：継続的な事業展開</t>
  </si>
  <si>
    <t>○</t>
  </si>
  <si>
    <t>指導者を配置している</t>
  </si>
  <si>
    <t>○</t>
  </si>
  <si>
    <t>○</t>
  </si>
  <si>
    <t>３　年度末に財務諸表（決算書）を作り，理事会や総会で報告できる。（○議決されている）</t>
  </si>
  <si>
    <t>４　クラブに監査の手続き（監事）を設け，財務・会計・経理の監査をしてもらっている。</t>
  </si>
  <si>
    <t>５　クラブの自主財源比率が高い。</t>
  </si>
  <si>
    <t>７　理事会は，事業計画と予算が適切であるかどうか理解している（総会議案についてきちんと話し</t>
  </si>
  <si>
    <t>８　理事会は，クラブマネジャーから定期的に，会計に関する報告・連絡・相談を受けている。</t>
  </si>
  <si>
    <t>２　多種目のスポーツ活動（年間12回以上の定期的な活動）を実施している</t>
  </si>
  <si>
    <t>３　多世代（いずれか２世代の会員）を対象としている</t>
  </si>
  <si>
    <t>４　クラブの理事やマネジャーは，クラブが現在実施しているプログラムについて熟知している。</t>
  </si>
  <si>
    <t>５　新規のプログラムと現行のプログラムの改善あるいは中止の検討を理事会などで定期的に行っている。</t>
  </si>
  <si>
    <t>６　スポーツ指導者は，クラブの理念を理解している（指導者を採用する際に説明をしている）</t>
  </si>
  <si>
    <t>７　クラブの教室やプログラムは指導者に依存せず，クラブ組織として維持されている。</t>
  </si>
  <si>
    <t>８　スポーツ指導者を確保し，その対価について合意している。</t>
  </si>
  <si>
    <t>９　スポーツ指導者の資質向上を図っている。</t>
  </si>
  <si>
    <t>10　定期的なスポーツ活動において，少なくとも当該競技の公認スポーツ指導者資格を有したスポーツ</t>
  </si>
  <si>
    <t>11　クラブが加入している保険は，適切な種類とレベルである（傷害保険・損害保険など）</t>
  </si>
  <si>
    <t>12　クラブは，危機管理に対する委員とスタッフの行動指針を定めたり，講習を行ったりしている。</t>
  </si>
  <si>
    <t>13　安全管理体制を整備している</t>
  </si>
  <si>
    <t>４　クラブマネジャーは有資格者（公認クラブマネジャー，公認アシスタントマネジャー）である。</t>
  </si>
  <si>
    <t>５　クラブマネジャーの職務規程は，明文化され，基本的責任が明確となっている。（理事の職務との区別）</t>
  </si>
  <si>
    <t>６　理事とクラブマネジャーの役割は，それぞれ明確に定義され，理解されている。</t>
  </si>
  <si>
    <t>７　クラブは，現場に対する十分な権限と責任をクラブマネジャーに与えている（緊急性の高い事</t>
  </si>
  <si>
    <t>２　非営利組織である（事業を通して得た利益を出資者に再分配していない）。</t>
  </si>
  <si>
    <t>している(6)</t>
  </si>
  <si>
    <t>していない(0)</t>
  </si>
  <si>
    <t>している(5)</t>
  </si>
  <si>
    <t>全員から支持されている(3)</t>
  </si>
  <si>
    <t>過半数から支持されている(2)</t>
  </si>
  <si>
    <t>あまり支持されていない(1)</t>
  </si>
  <si>
    <t>理解している(3)</t>
  </si>
  <si>
    <t>常になっている(3)</t>
  </si>
  <si>
    <t>構成している(6)</t>
  </si>
  <si>
    <t>実施している(2)</t>
  </si>
  <si>
    <t>２世代以上の会員がいる(2)</t>
  </si>
  <si>
    <t>全く理解していない(0)</t>
  </si>
  <si>
    <t>全くなっていない(0)</t>
  </si>
  <si>
    <t>実施していない(0)</t>
  </si>
  <si>
    <t>あまり熟知していない(0)</t>
  </si>
  <si>
    <t>１世代の会員しかいない(0)</t>
  </si>
  <si>
    <t>全く行っていない(0)</t>
  </si>
  <si>
    <t>指導者が替わるとプログラムが終了する(0)</t>
  </si>
  <si>
    <t>全く何もしていない(0)</t>
  </si>
  <si>
    <t>全く図っていない(0)</t>
  </si>
  <si>
    <t>配置していない(0)</t>
  </si>
  <si>
    <t>全く関与していない(0)</t>
  </si>
  <si>
    <t>整備していない(0)</t>
  </si>
  <si>
    <t>概ね熟知している(2)</t>
  </si>
  <si>
    <t>定期的に行っている(3)</t>
  </si>
  <si>
    <t>指導者が替わってもプログラムは概ね変わらない(3)</t>
  </si>
  <si>
    <t>定期的に研修会に参加させている(3)</t>
  </si>
  <si>
    <t>複数種の保険に加入している(3)</t>
  </si>
  <si>
    <t>定期的に受けている(3)</t>
  </si>
  <si>
    <t>余裕を持って配布している（１週間前）(3)</t>
  </si>
  <si>
    <t>見直している(3)</t>
  </si>
  <si>
    <t>熟知している(3)</t>
  </si>
  <si>
    <t>積極的である(3)</t>
  </si>
  <si>
    <t>長期的な視野で議論している(3)</t>
  </si>
  <si>
    <t>十分に与えられている(3)</t>
  </si>
  <si>
    <t>十分適切である(3)</t>
  </si>
  <si>
    <t>欠席者はほぼいない(3)</t>
  </si>
  <si>
    <t>共同事業を実施している(3)</t>
  </si>
  <si>
    <t>職務規程が明確になっている(3)</t>
  </si>
  <si>
    <t>明確に定義され，理解されている(3)</t>
  </si>
  <si>
    <t>十分与えている(3)</t>
  </si>
  <si>
    <t>方針がある(3)</t>
  </si>
  <si>
    <t>やや理解している(2)</t>
  </si>
  <si>
    <t>ややなっている(2)</t>
  </si>
  <si>
    <t>指導者が替わると多少サービスが落ちる(2)</t>
  </si>
  <si>
    <t>合意文書を取り交わしている(2)</t>
  </si>
  <si>
    <t>単一の保険に加入している(2)</t>
  </si>
  <si>
    <t>全員提供している(2)</t>
  </si>
  <si>
    <t>定期的ではないが受けている(2)</t>
  </si>
  <si>
    <t>やや余裕をもって配布している（５日前配布）(2)</t>
  </si>
  <si>
    <t>多少見直している(2)</t>
  </si>
  <si>
    <t>多少熟知している(2)</t>
  </si>
  <si>
    <t>やや積極的である(2)</t>
  </si>
  <si>
    <t>やや長期的な視野で議論している(2)</t>
  </si>
  <si>
    <t>やや与えられている(2)</t>
  </si>
  <si>
    <t>やや不十分である(2)</t>
  </si>
  <si>
    <t>欠席者がややいる(2)</t>
  </si>
  <si>
    <t>明文化されてはいないが，明確である(2)</t>
  </si>
  <si>
    <t>定義はあるが，あまり理解されていない(2)</t>
  </si>
  <si>
    <t>多少与えている(2)</t>
  </si>
  <si>
    <t>機会があれば提供する(2)</t>
  </si>
  <si>
    <t>あまりなっていない(1)</t>
  </si>
  <si>
    <t>あまり行っていない(1)</t>
  </si>
  <si>
    <t>あまり理解していない(1)</t>
  </si>
  <si>
    <t>指導者が替わるとプログラムも変わる(1)</t>
  </si>
  <si>
    <t>口頭で説明・合意している(1)</t>
  </si>
  <si>
    <t>研修などの情報提供をしている(1)</t>
  </si>
  <si>
    <t>指導者用の図書を準備している(2)</t>
  </si>
  <si>
    <t>配置している(2)</t>
  </si>
  <si>
    <t>整備している(2)</t>
  </si>
  <si>
    <t>保険は個人加入を前提としている(1)</t>
  </si>
  <si>
    <t>自主財源比率が70％以上である(2)</t>
  </si>
  <si>
    <t>自主財源比率が30％以上である(1)</t>
  </si>
  <si>
    <t>自主財源比率が30％未満である(0)</t>
  </si>
  <si>
    <t>一部提供していない人がいる(1)</t>
  </si>
  <si>
    <t>全くしていない(0)</t>
  </si>
  <si>
    <t>してもらっている(2)</t>
  </si>
  <si>
    <t>誰も提供していない(0)</t>
  </si>
  <si>
    <t>全く受けていない(0)</t>
  </si>
  <si>
    <t>あまり受けていない(1)</t>
  </si>
  <si>
    <t>なっている(3)</t>
  </si>
  <si>
    <t>なっていない(0)</t>
  </si>
  <si>
    <t>仕組みがある(3)</t>
  </si>
  <si>
    <t>仕組みがない(0)</t>
  </si>
  <si>
    <t>あまり余裕がない（前日配布）(1)</t>
  </si>
  <si>
    <t>全く事前配布をしていない(0)</t>
  </si>
  <si>
    <t>あまり見直していない(1)</t>
  </si>
  <si>
    <t>全く見直していない(0)</t>
  </si>
  <si>
    <t>あまり熟知していない(1)</t>
  </si>
  <si>
    <t>全く熟知していない(0)</t>
  </si>
  <si>
    <t>あまり積極的でない(1)</t>
  </si>
  <si>
    <t>全く積極的でない(0)</t>
  </si>
  <si>
    <t>現場の案件が多少議論される(1)</t>
  </si>
  <si>
    <t>現場の案件だけが議論される(0)</t>
  </si>
  <si>
    <t>あまり与えられていない(1)</t>
  </si>
  <si>
    <t>全く与えられていない(0)</t>
  </si>
  <si>
    <t>会議が少ない(1)</t>
  </si>
  <si>
    <t>会議が全く開かれていない(0)</t>
  </si>
  <si>
    <t>欠席者がやや多い(1)</t>
  </si>
  <si>
    <t>欠席者が多すぎて，会議の機能を果たせない(0)</t>
  </si>
  <si>
    <t>情報交換されている(3)</t>
  </si>
  <si>
    <t>情報交換されていない(0)</t>
  </si>
  <si>
    <t>連携をとっていない(0)</t>
  </si>
  <si>
    <t>協力していない(0)</t>
  </si>
  <si>
    <t>とれている(2)</t>
  </si>
  <si>
    <t>いる(2)</t>
  </si>
  <si>
    <t>資格を持っている(2)</t>
  </si>
  <si>
    <t>とれていない(0)</t>
  </si>
  <si>
    <t>資格を持っていない(0)</t>
  </si>
  <si>
    <t>全く明確になっていない(0)</t>
  </si>
  <si>
    <t>全く定義も理解もされていない(0)</t>
  </si>
  <si>
    <t>全く与えていない(0)</t>
  </si>
  <si>
    <t>全く提供しない(0)</t>
  </si>
  <si>
    <t>あまり提供しない(1)</t>
  </si>
  <si>
    <t>あまり与えていない(1)</t>
  </si>
  <si>
    <t>あまり定義も理解もされていない(1)</t>
  </si>
  <si>
    <t>あまり明確になっていない(1)</t>
  </si>
  <si>
    <t>公開されている(2)</t>
  </si>
  <si>
    <t>対応できる(2)</t>
  </si>
  <si>
    <t>公開されていない(0)</t>
  </si>
  <si>
    <t>対応できない(0)</t>
  </si>
  <si>
    <t>いない(0)</t>
  </si>
  <si>
    <t>概ねできる(2)</t>
  </si>
  <si>
    <t>そうである(2)</t>
  </si>
  <si>
    <t>全くできない(0)</t>
  </si>
  <si>
    <t>そうではない(0)</t>
  </si>
  <si>
    <t>定期的ではないが行っている(2)</t>
  </si>
  <si>
    <t>構成していない(0)</t>
  </si>
  <si>
    <t>○　他のクラブの活動内容が同一の指標で共有でき，自らのクラブの改善資料として活用できる。</t>
  </si>
  <si>
    <t>クラブ名</t>
  </si>
  <si>
    <t>1-1</t>
  </si>
  <si>
    <t>1-2</t>
  </si>
  <si>
    <t>1-3</t>
  </si>
  <si>
    <t>1-4</t>
  </si>
  <si>
    <t>1-5</t>
  </si>
  <si>
    <t>2-1</t>
  </si>
  <si>
    <t>2-2</t>
  </si>
  <si>
    <t>2-3</t>
  </si>
  <si>
    <t>2-4</t>
  </si>
  <si>
    <t>2-5</t>
  </si>
  <si>
    <t>2-6</t>
  </si>
  <si>
    <t>2-7</t>
  </si>
  <si>
    <t>2-8</t>
  </si>
  <si>
    <t>2-9</t>
  </si>
  <si>
    <t>2-10</t>
  </si>
  <si>
    <t>2-11</t>
  </si>
  <si>
    <t>2-12</t>
  </si>
  <si>
    <t>2-13</t>
  </si>
  <si>
    <t>3-1</t>
  </si>
  <si>
    <t>3-2</t>
  </si>
  <si>
    <t>3-3</t>
  </si>
  <si>
    <t>3-4</t>
  </si>
  <si>
    <t>3-5</t>
  </si>
  <si>
    <t>3-6</t>
  </si>
  <si>
    <t>3-7</t>
  </si>
  <si>
    <t>3-8</t>
  </si>
  <si>
    <t>4-1</t>
  </si>
  <si>
    <t>4-2</t>
  </si>
  <si>
    <t>4-3</t>
  </si>
  <si>
    <t>4-4</t>
  </si>
  <si>
    <t>4-5</t>
  </si>
  <si>
    <t>4-6</t>
  </si>
  <si>
    <t>4-7</t>
  </si>
  <si>
    <t>4-8</t>
  </si>
  <si>
    <t>4-9</t>
  </si>
  <si>
    <t>4-10</t>
  </si>
  <si>
    <t>5-1</t>
  </si>
  <si>
    <t>5-2</t>
  </si>
  <si>
    <t>5-3</t>
  </si>
  <si>
    <t>5-4</t>
  </si>
  <si>
    <t>5-5</t>
  </si>
  <si>
    <t>5-6</t>
  </si>
  <si>
    <t>6-1</t>
  </si>
  <si>
    <t>6-2</t>
  </si>
  <si>
    <t>6-3</t>
  </si>
  <si>
    <t>6-4</t>
  </si>
  <si>
    <t>6-5</t>
  </si>
  <si>
    <t>6-6</t>
  </si>
  <si>
    <t>6-7</t>
  </si>
  <si>
    <t>6-8</t>
  </si>
  <si>
    <t>全</t>
  </si>
  <si>
    <t>／30</t>
  </si>
  <si>
    <t>1割</t>
  </si>
  <si>
    <t>2割</t>
  </si>
  <si>
    <t>3割</t>
  </si>
  <si>
    <t>4割</t>
  </si>
  <si>
    <t>5割</t>
  </si>
  <si>
    <t>6割</t>
  </si>
  <si>
    <t>1計</t>
  </si>
  <si>
    <t>2計</t>
  </si>
  <si>
    <t>3計</t>
  </si>
  <si>
    <t>4計</t>
  </si>
  <si>
    <t>5計</t>
  </si>
  <si>
    <t>6計</t>
  </si>
  <si>
    <t>／35</t>
  </si>
  <si>
    <t>全割合平均</t>
  </si>
  <si>
    <t>行政主催の事業など連携・協力している(3)</t>
  </si>
  <si>
    <t>有事の際，行政に相談している(1)</t>
  </si>
  <si>
    <t>地域行事に積極的に協力している(2)</t>
  </si>
  <si>
    <t>依頼があれば協力している(1)</t>
  </si>
  <si>
    <t>行事や授業，部活動等に積極的に協力している(2)</t>
  </si>
  <si>
    <t>２　通常，日中の時間帯に電話による連絡・相談ができ，スタッフが対応できる。</t>
  </si>
  <si>
    <t>を提供する方針がある。</t>
  </si>
  <si>
    <t>定期的に行政と情報交換等している(2)</t>
  </si>
  <si>
    <r>
      <t>４　理事会は，クラブの定款</t>
    </r>
    <r>
      <rPr>
        <sz val="10"/>
        <color indexed="10"/>
        <rFont val="ＭＳ ゴシック"/>
        <family val="3"/>
      </rPr>
      <t>（規約）</t>
    </r>
    <r>
      <rPr>
        <sz val="10"/>
        <color indexed="8"/>
        <rFont val="ＭＳ ゴシック"/>
        <family val="3"/>
      </rPr>
      <t>を定期的に見直している。</t>
    </r>
  </si>
  <si>
    <r>
      <t>５　理事会は，クラブの定款</t>
    </r>
    <r>
      <rPr>
        <sz val="10"/>
        <color indexed="10"/>
        <rFont val="ＭＳ ゴシック"/>
        <family val="3"/>
      </rPr>
      <t>（規約）</t>
    </r>
    <r>
      <rPr>
        <sz val="10"/>
        <color indexed="8"/>
        <rFont val="ＭＳ ゴシック"/>
        <family val="3"/>
      </rPr>
      <t>を熟知している。</t>
    </r>
  </si>
  <si>
    <t>６　クラブ関係者（理事，委員，経営参画会員など）は，全員，直接的・間接的にクラブに資金など</t>
  </si>
  <si>
    <t>を提供している（クラブ会費を払っている。）。</t>
  </si>
  <si>
    <t>※　クラブから行政（県又は市町村）への要望，意見等</t>
  </si>
  <si>
    <t>８　クラブマネジャーの資質能力向上のために，適切な機会（クラブマネジャー研修会などの参加）</t>
  </si>
  <si>
    <t>／1</t>
  </si>
  <si>
    <t>１　市町村行政との連携がとれている</t>
  </si>
  <si>
    <t>２　学校との連携がとれている</t>
  </si>
  <si>
    <t>３　地域自治組織との連携がとれている</t>
  </si>
  <si>
    <t>４　地域スポーツ団体（スポーツ少年団，単一種目クラブ・団体，地区体育協会，他の総合型クラ</t>
  </si>
  <si>
    <t>している</t>
  </si>
  <si>
    <t>していない</t>
  </si>
  <si>
    <t>実施している</t>
  </si>
  <si>
    <t>実施していない</t>
  </si>
  <si>
    <t>配置していない</t>
  </si>
  <si>
    <t>配置している</t>
  </si>
  <si>
    <t>整備している</t>
  </si>
  <si>
    <t>整備していない</t>
  </si>
  <si>
    <t>そうである</t>
  </si>
  <si>
    <t>そうではない</t>
  </si>
  <si>
    <t>してもらっている</t>
  </si>
  <si>
    <t>全くしていない</t>
  </si>
  <si>
    <t>なっている</t>
  </si>
  <si>
    <t>なっていない</t>
  </si>
  <si>
    <t>行政主催の事業など連携・協力している</t>
  </si>
  <si>
    <t>定期的に行政と情報交換等している</t>
  </si>
  <si>
    <t>有事の際，行政に相談している</t>
  </si>
  <si>
    <t>連携をとっていない</t>
  </si>
  <si>
    <t>共同事業を実施している</t>
  </si>
  <si>
    <t>行事や授業，部活動等に積極的に協力している</t>
  </si>
  <si>
    <t>協力していない</t>
  </si>
  <si>
    <t>依頼があれば協力している</t>
  </si>
  <si>
    <t>地域行事に積極的に協力している</t>
  </si>
  <si>
    <t>協力していない</t>
  </si>
  <si>
    <t>とれている</t>
  </si>
  <si>
    <t>とれていない</t>
  </si>
  <si>
    <t>資格を持っている</t>
  </si>
  <si>
    <t>資格を持っていない</t>
  </si>
  <si>
    <t>経営状況確認１の充足</t>
  </si>
  <si>
    <t>経営状況確認２の充足</t>
  </si>
  <si>
    <t>３　定期的なスポーツ活動において，少なくとも当該競技の公認スポーツ指導者資格を有したスポーツ</t>
  </si>
  <si>
    <t>４　安全管理体制を整備している</t>
  </si>
  <si>
    <t>経営状況確認３の充足</t>
  </si>
  <si>
    <t>１　非営利組織である（事業を通して得た利益を出資者に再分配していない）。</t>
  </si>
  <si>
    <t>２　年度末に財務諸表（決算書）を作り，理事会や総会で報告できる。（○議決されている）</t>
  </si>
  <si>
    <t>３　クラブに監査の手続き（監事）を設け，財務・会計・経理の監査をしてもらっている。</t>
  </si>
  <si>
    <t>／4</t>
  </si>
  <si>
    <t>充足</t>
  </si>
  <si>
    <t>１　クラブマネジャーは有資格者（公認クラブマネジャー，公認アシスタントマネジャー）である。</t>
  </si>
  <si>
    <t>経営状況確認６の充足</t>
  </si>
  <si>
    <t>経営状況確認５の充足</t>
  </si>
  <si>
    <t>経営状況確認４の充足</t>
  </si>
  <si>
    <t>充足</t>
  </si>
  <si>
    <t>１　年間12回以上の定期的なスポーツ活動を実施している</t>
  </si>
  <si>
    <t>○</t>
  </si>
  <si>
    <t>☆</t>
  </si>
  <si>
    <t>不足</t>
  </si>
  <si>
    <t>　でそれぞれに合わせて参加できる）を対象としている</t>
  </si>
  <si>
    <t>２　①多種目・②多世代（子供から高齢者までの２世代以上）・③多志向（初心者からトップレベルま</t>
  </si>
  <si>
    <t>①～③のいずれか一つでも当てはまる</t>
  </si>
  <si>
    <t>①～③のどれも当てはまらない</t>
  </si>
  <si>
    <t>不足</t>
  </si>
  <si>
    <t>／1</t>
  </si>
  <si>
    <t>／10</t>
  </si>
  <si>
    <t>/9</t>
  </si>
  <si>
    <t>/11</t>
  </si>
  <si>
    <t>/5</t>
  </si>
  <si>
    <t>○「必ず満たすべき運用ルール」</t>
  </si>
  <si>
    <t>☆「備えておくべきであると推奨」</t>
  </si>
  <si>
    <t>診断項目（必須）</t>
  </si>
  <si>
    <t>診断項目（推奨）</t>
  </si>
  <si>
    <t>１　市町村行政との情報交換がされている（この診断シートを市町村担当者との面談を通して広域</t>
  </si>
  <si>
    <t>スポーツセンターへ提出する）</t>
  </si>
  <si>
    <t>・　クラブ診断シート（提出用）：市町村への提出が必要です。</t>
  </si>
  <si>
    <t>・　経営診断シート：クラブの経営状況を自己診断し，今後のクラブ経営に活用します。ただし，市町村
　に提出を求められた際は，提出してください。</t>
  </si>
  <si>
    <t>　※　○のチェック項目は，（公財）日本スポーツ協会の「登録・認証クラブ」制度の「必ず満たすべき
　　運用ルール」となっています。
　　　☆のチェック項目は，クラブにおいて備えておくべきであると推奨していること（（公財）日本ス
　　ポーツ協会が示す「持続可能な地域クラブの指針」：登録時の提出資料から抜粋）になります。</t>
  </si>
  <si>
    <t>☆各シートの活用方法</t>
  </si>
  <si>
    <t>　本シート（クラブ診断・経営診断）の目的は，「評価すること」「評価を受けさせること」にあるのではありません。
　評価を活用してクラブ経営を客観的に分析し，より良いクラブ経営となるべく判断材料とします。クラブの批判ではなく，より高い成果を地域に還元できるクラブとなるための「位置確認」をするために活用されることが大切です。
　　　　</t>
  </si>
  <si>
    <t>☆経営診断シート（自己診断）の活用方法の詳細</t>
  </si>
  <si>
    <r>
      <t>　　このシートは，提出の必要はありませんが，今後のクラブ運営の質の向上や円滑なクラブ運営に向け
　て，６つの観点に沿って複数のチェック項目を設定しています。
　　各チェック項目は点数化されています。合計するとその観点でのクラブの状況が見えてきます。点数
　が高い項目が現在のクラブの強みであり，逆に低い項目はクラブとして改善していくべき点であること
　がわかります。
　　本シートを活用し，クラブ経営のあり方を確認する際は，必要に応じて，運営スタッフやクラブ会員
　と併せて，市町村総合型地域スポーツクラブ担当係や県広域スポーツセンター職員等とも一緒に確認し
　たり，協議したりすることなどにより，多角的な面から今後クラブが取り組む事項がより明確になりま
　す。
　　また，経営診断シートにおいて，</t>
    </r>
    <r>
      <rPr>
        <b/>
        <sz val="11"/>
        <color indexed="8"/>
        <rFont val="ＭＳ ゴシック"/>
        <family val="3"/>
      </rPr>
      <t>太字</t>
    </r>
    <r>
      <rPr>
        <sz val="11"/>
        <color theme="1"/>
        <rFont val="ＭＳ ゴシック"/>
        <family val="3"/>
      </rPr>
      <t>のチェック項目が「県広域スポーツセンター認定クラブ」の認
　定条件です。
　</t>
    </r>
  </si>
  <si>
    <t>◇診断シート（クラブ診断・経営診断）の活用で得られる効用</t>
  </si>
  <si>
    <t>クラブ診断シート（提出用）</t>
  </si>
  <si>
    <t>経営診断シート（自己診断用）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</si>
</sst>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ＭＳ ゴシック"/>
      <family val="3"/>
    </font>
    <font>
      <sz val="11"/>
      <color indexed="8"/>
      <name val="ＭＳ ゴシック"/>
      <family val="3"/>
    </font>
    <font>
      <sz val="6"/>
      <name val="ＭＳ ゴシック"/>
      <family val="3"/>
    </font>
    <font>
      <sz val="10"/>
      <color indexed="8"/>
      <name val="ＭＳ ゴシック"/>
      <family val="3"/>
    </font>
    <font>
      <b/>
      <sz val="11"/>
      <color indexed="8"/>
      <name val="ＭＳ ゴシック"/>
      <family val="3"/>
    </font>
    <font>
      <sz val="10"/>
      <color indexed="10"/>
      <name val="ＭＳ ゴシック"/>
      <family val="3"/>
    </font>
    <font>
      <sz val="10"/>
      <name val="ＭＳ ゴシック"/>
      <family val="3"/>
    </font>
    <font>
      <sz val="10"/>
      <color indexed="8"/>
      <name val="ＭＳ Ｐゴシック"/>
      <family val="3"/>
    </font>
    <font>
      <sz val="9"/>
      <color indexed="63"/>
      <name val="ＭＳ Ｐゴシック"/>
      <family val="3"/>
    </font>
    <font>
      <sz val="9"/>
      <name val="Meiryo UI"/>
      <family val="3"/>
    </font>
    <font>
      <sz val="11"/>
      <name val="ＭＳ ゴシック"/>
      <family val="3"/>
    </font>
    <font>
      <sz val="11"/>
      <color indexed="9"/>
      <name val="ＭＳ ゴシック"/>
      <family val="3"/>
    </font>
    <font>
      <sz val="18"/>
      <color indexed="54"/>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4"/>
      <name val="ＭＳ ゴシック"/>
      <family val="3"/>
    </font>
    <font>
      <b/>
      <sz val="13"/>
      <color indexed="54"/>
      <name val="ＭＳ ゴシック"/>
      <family val="3"/>
    </font>
    <font>
      <b/>
      <sz val="11"/>
      <color indexed="54"/>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b/>
      <sz val="10"/>
      <color indexed="8"/>
      <name val="ＭＳ ゴシック"/>
      <family val="3"/>
    </font>
    <font>
      <sz val="20"/>
      <color indexed="8"/>
      <name val="ＭＳ ゴシック"/>
      <family val="3"/>
    </font>
    <font>
      <b/>
      <sz val="20"/>
      <color indexed="8"/>
      <name val="ＭＳ ゴシック"/>
      <family val="3"/>
    </font>
    <font>
      <sz val="14"/>
      <color indexed="49"/>
      <name val="ＭＳ Ｐゴシック"/>
      <family val="3"/>
    </font>
    <font>
      <b/>
      <sz val="32"/>
      <color indexed="8"/>
      <name val="ＭＳ Ｐゴシック"/>
      <family val="3"/>
    </font>
    <font>
      <b/>
      <sz val="32"/>
      <color indexed="8"/>
      <name val="Calibri"/>
      <family val="2"/>
    </font>
    <font>
      <b/>
      <sz val="40"/>
      <color indexed="8"/>
      <name val="ＭＳ Ｐゴシック"/>
      <family val="3"/>
    </font>
    <font>
      <b/>
      <sz val="48"/>
      <color indexed="47"/>
      <name val="Calibri"/>
      <family val="2"/>
    </font>
    <font>
      <b/>
      <sz val="32"/>
      <color indexed="47"/>
      <name val="Calibri"/>
      <family val="2"/>
    </font>
    <font>
      <b/>
      <sz val="20"/>
      <color indexed="47"/>
      <name val="ＭＳ Ｐゴシック"/>
      <family val="3"/>
    </font>
    <font>
      <sz val="14"/>
      <color indexed="63"/>
      <name val="ＭＳ Ｐゴシック"/>
      <family val="3"/>
    </font>
    <font>
      <sz val="11"/>
      <color theme="0"/>
      <name val="ＭＳ ゴシック"/>
      <family val="3"/>
    </font>
    <font>
      <sz val="18"/>
      <color theme="3"/>
      <name val="Calibri Light"/>
      <family val="3"/>
    </font>
    <font>
      <b/>
      <sz val="11"/>
      <color theme="0"/>
      <name val="ＭＳ ゴシック"/>
      <family val="3"/>
    </font>
    <font>
      <sz val="11"/>
      <color rgb="FF9C57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sz val="10"/>
      <color theme="1"/>
      <name val="ＭＳ ゴシック"/>
      <family val="3"/>
    </font>
    <font>
      <b/>
      <sz val="10"/>
      <color theme="1"/>
      <name val="ＭＳ ゴシック"/>
      <family val="3"/>
    </font>
    <font>
      <sz val="20"/>
      <color theme="1"/>
      <name val="ＭＳ ゴシック"/>
      <family val="3"/>
    </font>
    <font>
      <b/>
      <sz val="20"/>
      <color theme="1"/>
      <name val="ＭＳ 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right/>
      <top style="thin"/>
      <bottom style="thin"/>
    </border>
    <border>
      <left style="thin"/>
      <right style="thin"/>
      <top style="thin"/>
      <bottom style="thin"/>
    </border>
    <border>
      <left/>
      <right style="thin"/>
      <top/>
      <bottom style="thin"/>
    </border>
    <border>
      <left style="thin"/>
      <right style="thin"/>
      <top/>
      <bottom style="thin"/>
    </border>
    <border>
      <left/>
      <right/>
      <top/>
      <bottom style="thin"/>
    </border>
    <border>
      <left/>
      <right style="thin"/>
      <top/>
      <bottom/>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color indexed="63"/>
      </right>
      <top style="thin"/>
      <bottom style="medium">
        <color rgb="FFFF0000"/>
      </bottom>
    </border>
    <border>
      <left style="thin"/>
      <right style="medium">
        <color rgb="FFFF0000"/>
      </right>
      <top style="medium">
        <color rgb="FFFF0000"/>
      </top>
      <bottom style="thin"/>
    </border>
    <border>
      <left/>
      <right style="medium">
        <color rgb="FFFF0000"/>
      </right>
      <top/>
      <bottom style="thin"/>
    </border>
    <border>
      <left>
        <color indexed="63"/>
      </left>
      <right style="medium">
        <color rgb="FFFF0000"/>
      </right>
      <top>
        <color indexed="63"/>
      </top>
      <bottom>
        <color indexed="63"/>
      </bottom>
    </border>
    <border>
      <left style="thin"/>
      <right style="medium">
        <color rgb="FFFF0000"/>
      </right>
      <top style="thin"/>
      <bottom style="thin"/>
    </border>
    <border>
      <left>
        <color indexed="63"/>
      </left>
      <right style="medium">
        <color rgb="FFFF0000"/>
      </right>
      <top style="thin"/>
      <bottom style="medium">
        <color rgb="FFFF0000"/>
      </bottom>
    </border>
    <border>
      <left style="medium">
        <color rgb="FFFF0000"/>
      </left>
      <right>
        <color indexed="63"/>
      </right>
      <top style="thin"/>
      <bottom style="medium">
        <color rgb="FFFF0000"/>
      </bottom>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109">
    <xf numFmtId="0" fontId="0" fillId="0" borderId="0" xfId="0" applyAlignment="1">
      <alignment vertical="center"/>
    </xf>
    <xf numFmtId="0" fontId="53" fillId="0" borderId="0" xfId="0" applyFont="1" applyAlignment="1">
      <alignment vertical="center"/>
    </xf>
    <xf numFmtId="0" fontId="53" fillId="0" borderId="10" xfId="0" applyFont="1" applyBorder="1" applyAlignment="1">
      <alignment vertical="center"/>
    </xf>
    <xf numFmtId="0" fontId="53" fillId="0" borderId="11" xfId="0" applyFont="1" applyBorder="1" applyAlignment="1">
      <alignment vertical="center"/>
    </xf>
    <xf numFmtId="0" fontId="53" fillId="33" borderId="12" xfId="0" applyFont="1" applyFill="1" applyBorder="1" applyAlignment="1">
      <alignment vertical="center"/>
    </xf>
    <xf numFmtId="0" fontId="54" fillId="0" borderId="0" xfId="0" applyFont="1" applyAlignment="1">
      <alignment vertical="center"/>
    </xf>
    <xf numFmtId="0" fontId="53" fillId="0" borderId="13" xfId="0" applyFont="1" applyBorder="1" applyAlignment="1">
      <alignment horizontal="center" vertical="center"/>
    </xf>
    <xf numFmtId="0" fontId="54" fillId="0" borderId="13" xfId="0" applyFont="1" applyBorder="1" applyAlignment="1">
      <alignment vertical="center"/>
    </xf>
    <xf numFmtId="0" fontId="53" fillId="0" borderId="13" xfId="0" applyFont="1" applyBorder="1" applyAlignment="1">
      <alignment vertical="center"/>
    </xf>
    <xf numFmtId="0" fontId="53" fillId="0" borderId="0" xfId="0" applyFont="1" applyAlignment="1">
      <alignment horizontal="center" vertical="center" wrapText="1"/>
    </xf>
    <xf numFmtId="0" fontId="53" fillId="0" borderId="0" xfId="0" applyFont="1" applyAlignment="1">
      <alignment vertical="center" shrinkToFit="1"/>
    </xf>
    <xf numFmtId="0" fontId="53" fillId="0" borderId="0" xfId="0" applyFont="1" applyBorder="1" applyAlignment="1">
      <alignment vertical="center"/>
    </xf>
    <xf numFmtId="0" fontId="53" fillId="0" borderId="0" xfId="0" applyFont="1" applyFill="1" applyAlignment="1">
      <alignment horizontal="left" vertical="center"/>
    </xf>
    <xf numFmtId="0" fontId="53" fillId="0" borderId="0" xfId="0" applyFont="1" applyFill="1" applyAlignment="1">
      <alignment vertical="center"/>
    </xf>
    <xf numFmtId="0" fontId="53" fillId="0" borderId="0" xfId="0" applyFont="1" applyAlignment="1">
      <alignment vertical="center"/>
    </xf>
    <xf numFmtId="0" fontId="53" fillId="0" borderId="14" xfId="0" applyFont="1" applyBorder="1" applyAlignment="1">
      <alignment vertical="center"/>
    </xf>
    <xf numFmtId="0" fontId="53" fillId="0" borderId="15" xfId="0" applyFont="1" applyBorder="1" applyAlignment="1">
      <alignment horizontal="center" vertical="center"/>
    </xf>
    <xf numFmtId="1" fontId="53" fillId="0" borderId="13" xfId="0" applyNumberFormat="1" applyFont="1" applyBorder="1" applyAlignment="1">
      <alignment vertical="center"/>
    </xf>
    <xf numFmtId="0" fontId="53" fillId="0" borderId="12" xfId="0" applyFont="1" applyBorder="1" applyAlignment="1">
      <alignment vertical="center"/>
    </xf>
    <xf numFmtId="0" fontId="53" fillId="0" borderId="16" xfId="0" applyFont="1" applyBorder="1" applyAlignment="1">
      <alignment horizontal="center" vertical="center"/>
    </xf>
    <xf numFmtId="0" fontId="53" fillId="0" borderId="17" xfId="0" applyFont="1" applyBorder="1" applyAlignment="1">
      <alignment vertical="center"/>
    </xf>
    <xf numFmtId="0" fontId="53" fillId="0" borderId="12" xfId="0" applyFont="1" applyBorder="1" applyAlignment="1">
      <alignment horizontal="center" vertical="center"/>
    </xf>
    <xf numFmtId="49" fontId="0" fillId="0" borderId="0" xfId="0" applyNumberFormat="1" applyAlignment="1">
      <alignment vertical="center"/>
    </xf>
    <xf numFmtId="0" fontId="53" fillId="33" borderId="16" xfId="0" applyFont="1" applyFill="1" applyBorder="1" applyAlignment="1">
      <alignment vertical="center"/>
    </xf>
    <xf numFmtId="2" fontId="0" fillId="0" borderId="0" xfId="0" applyNumberFormat="1" applyAlignment="1">
      <alignment horizontal="center" vertical="center"/>
    </xf>
    <xf numFmtId="0" fontId="53" fillId="0" borderId="18" xfId="0" applyFont="1" applyBorder="1" applyAlignment="1">
      <alignment vertical="center"/>
    </xf>
    <xf numFmtId="0" fontId="53" fillId="0" borderId="19" xfId="0" applyFont="1" applyBorder="1" applyAlignment="1">
      <alignment vertical="center"/>
    </xf>
    <xf numFmtId="0" fontId="53" fillId="0" borderId="20" xfId="0" applyFont="1" applyBorder="1" applyAlignment="1">
      <alignment vertical="center"/>
    </xf>
    <xf numFmtId="0" fontId="53" fillId="0" borderId="21" xfId="0" applyFont="1" applyBorder="1" applyAlignment="1">
      <alignment vertical="center"/>
    </xf>
    <xf numFmtId="0" fontId="53" fillId="0" borderId="22" xfId="0" applyFont="1" applyBorder="1" applyAlignment="1">
      <alignment vertical="center"/>
    </xf>
    <xf numFmtId="0" fontId="53" fillId="0" borderId="16" xfId="0" applyFont="1" applyBorder="1" applyAlignment="1">
      <alignment vertical="center"/>
    </xf>
    <xf numFmtId="0" fontId="6" fillId="0" borderId="0" xfId="0" applyFont="1" applyAlignment="1">
      <alignment vertical="center"/>
    </xf>
    <xf numFmtId="0" fontId="6" fillId="0" borderId="0" xfId="0" applyFont="1" applyAlignment="1">
      <alignment vertical="center" shrinkToFit="1"/>
    </xf>
    <xf numFmtId="0" fontId="53" fillId="0" borderId="0" xfId="0" applyFont="1" applyBorder="1" applyAlignment="1">
      <alignment horizontal="center" vertical="center"/>
    </xf>
    <xf numFmtId="0" fontId="54" fillId="0" borderId="0" xfId="0" applyFont="1" applyBorder="1" applyAlignment="1">
      <alignment vertical="center"/>
    </xf>
    <xf numFmtId="1" fontId="53" fillId="0" borderId="0" xfId="0" applyNumberFormat="1" applyFont="1" applyBorder="1" applyAlignment="1">
      <alignment vertical="center"/>
    </xf>
    <xf numFmtId="0" fontId="53" fillId="34" borderId="16" xfId="0" applyFont="1" applyFill="1" applyBorder="1" applyAlignment="1">
      <alignment vertical="center"/>
    </xf>
    <xf numFmtId="0" fontId="53" fillId="0" borderId="0" xfId="0" applyFont="1" applyFill="1" applyBorder="1" applyAlignment="1">
      <alignment horizontal="center" vertical="center"/>
    </xf>
    <xf numFmtId="0" fontId="53" fillId="0" borderId="0" xfId="0" applyFont="1" applyFill="1" applyBorder="1" applyAlignment="1">
      <alignment horizontal="left" vertical="center" wrapText="1"/>
    </xf>
    <xf numFmtId="0" fontId="54" fillId="0" borderId="0" xfId="0" applyFont="1" applyFill="1" applyAlignment="1">
      <alignment vertical="center"/>
    </xf>
    <xf numFmtId="0" fontId="54" fillId="0" borderId="0" xfId="0" applyFont="1" applyFill="1" applyBorder="1" applyAlignment="1">
      <alignment vertical="center"/>
    </xf>
    <xf numFmtId="0" fontId="53" fillId="0" borderId="0" xfId="0" applyFont="1" applyFill="1" applyBorder="1" applyAlignment="1">
      <alignment vertical="center"/>
    </xf>
    <xf numFmtId="0" fontId="53" fillId="0" borderId="0" xfId="0" applyFont="1" applyFill="1" applyBorder="1" applyAlignment="1">
      <alignment horizontal="left" vertical="top" wrapText="1"/>
    </xf>
    <xf numFmtId="0" fontId="53" fillId="0" borderId="0" xfId="0" applyFont="1" applyFill="1" applyAlignment="1">
      <alignment horizontal="center" vertical="center" wrapText="1"/>
    </xf>
    <xf numFmtId="0" fontId="53" fillId="0" borderId="16" xfId="0" applyFont="1" applyFill="1" applyBorder="1" applyAlignment="1">
      <alignment vertical="center"/>
    </xf>
    <xf numFmtId="0" fontId="53" fillId="0" borderId="0" xfId="0" applyFont="1" applyFill="1" applyBorder="1" applyAlignment="1">
      <alignment horizontal="left" vertical="top"/>
    </xf>
    <xf numFmtId="1" fontId="53" fillId="0" borderId="0" xfId="0" applyNumberFormat="1" applyFont="1" applyFill="1" applyBorder="1" applyAlignment="1">
      <alignment vertical="center"/>
    </xf>
    <xf numFmtId="0" fontId="53" fillId="0" borderId="0" xfId="0" applyFont="1" applyFill="1" applyAlignment="1">
      <alignment horizontal="centerContinuous" vertical="center"/>
    </xf>
    <xf numFmtId="0" fontId="53" fillId="0" borderId="12" xfId="0" applyFont="1" applyFill="1" applyBorder="1" applyAlignment="1">
      <alignment vertical="center"/>
    </xf>
    <xf numFmtId="0" fontId="53" fillId="0" borderId="21" xfId="0" applyFont="1" applyFill="1" applyBorder="1" applyAlignment="1">
      <alignment vertical="center"/>
    </xf>
    <xf numFmtId="0" fontId="53" fillId="0" borderId="14" xfId="0" applyFont="1" applyBorder="1" applyAlignment="1">
      <alignment horizontal="left" vertical="center"/>
    </xf>
    <xf numFmtId="0" fontId="53" fillId="0" borderId="11" xfId="0" applyFont="1" applyBorder="1" applyAlignment="1">
      <alignment horizontal="left" vertical="center"/>
    </xf>
    <xf numFmtId="0" fontId="53" fillId="0" borderId="10" xfId="0" applyFont="1" applyBorder="1" applyAlignment="1">
      <alignment horizontal="right" vertical="center"/>
    </xf>
    <xf numFmtId="0" fontId="53" fillId="0" borderId="13" xfId="0" applyFont="1" applyBorder="1" applyAlignment="1">
      <alignment horizontal="centerContinuous" vertical="center"/>
    </xf>
    <xf numFmtId="0" fontId="53" fillId="0" borderId="10" xfId="0" applyFont="1" applyBorder="1" applyAlignment="1">
      <alignment horizontal="center" vertical="center"/>
    </xf>
    <xf numFmtId="0" fontId="53" fillId="0" borderId="21" xfId="0" applyFont="1" applyBorder="1" applyAlignment="1">
      <alignment horizontal="center" vertical="center"/>
    </xf>
    <xf numFmtId="1" fontId="53" fillId="0" borderId="21" xfId="0" applyNumberFormat="1" applyFont="1" applyBorder="1" applyAlignment="1">
      <alignment vertical="center"/>
    </xf>
    <xf numFmtId="0" fontId="53" fillId="0" borderId="19" xfId="0" applyFont="1" applyBorder="1" applyAlignment="1">
      <alignment horizontal="center" vertical="center"/>
    </xf>
    <xf numFmtId="0" fontId="53" fillId="34" borderId="12" xfId="0" applyFont="1" applyFill="1" applyBorder="1" applyAlignment="1">
      <alignment vertical="center"/>
    </xf>
    <xf numFmtId="0" fontId="53" fillId="0" borderId="12" xfId="0" applyFont="1" applyBorder="1" applyAlignment="1">
      <alignment horizontal="right" vertical="center"/>
    </xf>
    <xf numFmtId="0" fontId="53" fillId="34" borderId="12" xfId="0" applyFont="1" applyFill="1" applyBorder="1" applyAlignment="1">
      <alignment horizontal="right" vertical="center"/>
    </xf>
    <xf numFmtId="0" fontId="53" fillId="0" borderId="11" xfId="0" applyFont="1" applyBorder="1" applyAlignment="1">
      <alignment horizontal="centerContinuous" vertical="center"/>
    </xf>
    <xf numFmtId="0" fontId="53" fillId="0" borderId="23" xfId="0" applyFont="1" applyBorder="1" applyAlignment="1">
      <alignment vertical="center"/>
    </xf>
    <xf numFmtId="0" fontId="6" fillId="33" borderId="24" xfId="0" applyFont="1" applyFill="1" applyBorder="1" applyAlignment="1">
      <alignment horizontal="centerContinuous" vertical="center"/>
    </xf>
    <xf numFmtId="0" fontId="53" fillId="0" borderId="25" xfId="0" applyFont="1" applyBorder="1" applyAlignment="1">
      <alignment horizontal="left" vertical="center"/>
    </xf>
    <xf numFmtId="0" fontId="6" fillId="33" borderId="14" xfId="0" applyFont="1" applyFill="1" applyBorder="1" applyAlignment="1">
      <alignment horizontal="centerContinuous" vertical="center"/>
    </xf>
    <xf numFmtId="0" fontId="53" fillId="0" borderId="26" xfId="0" applyFont="1" applyBorder="1" applyAlignment="1">
      <alignment vertical="center"/>
    </xf>
    <xf numFmtId="0" fontId="53" fillId="0" borderId="27" xfId="0" applyFont="1" applyBorder="1" applyAlignment="1">
      <alignment vertical="center"/>
    </xf>
    <xf numFmtId="0" fontId="53" fillId="0" borderId="28" xfId="0" applyFont="1" applyBorder="1" applyAlignment="1">
      <alignment horizontal="left" vertical="center"/>
    </xf>
    <xf numFmtId="0" fontId="54" fillId="0" borderId="16" xfId="0" applyFont="1" applyBorder="1" applyAlignment="1">
      <alignment vertical="center"/>
    </xf>
    <xf numFmtId="0" fontId="53" fillId="35" borderId="13" xfId="0" applyFont="1" applyFill="1" applyBorder="1" applyAlignment="1" applyProtection="1">
      <alignment vertical="center"/>
      <protection/>
    </xf>
    <xf numFmtId="0" fontId="53" fillId="0" borderId="12" xfId="0" applyFont="1" applyFill="1" applyBorder="1" applyAlignment="1" applyProtection="1">
      <alignment vertical="center"/>
      <protection locked="0"/>
    </xf>
    <xf numFmtId="0" fontId="53" fillId="0" borderId="14" xfId="0" applyFont="1" applyBorder="1" applyAlignment="1" applyProtection="1">
      <alignment vertical="center"/>
      <protection/>
    </xf>
    <xf numFmtId="0" fontId="53" fillId="33" borderId="12" xfId="0" applyFont="1" applyFill="1" applyBorder="1" applyAlignment="1" applyProtection="1">
      <alignment vertical="center"/>
      <protection/>
    </xf>
    <xf numFmtId="0" fontId="53" fillId="0" borderId="11" xfId="0" applyFont="1" applyBorder="1" applyAlignment="1" applyProtection="1">
      <alignment vertical="center"/>
      <protection/>
    </xf>
    <xf numFmtId="0" fontId="53" fillId="0" borderId="0" xfId="0" applyFont="1" applyBorder="1" applyAlignment="1" applyProtection="1">
      <alignment vertical="center"/>
      <protection/>
    </xf>
    <xf numFmtId="0" fontId="53" fillId="0" borderId="17" xfId="0" applyFont="1" applyBorder="1" applyAlignment="1" applyProtection="1">
      <alignment vertical="center"/>
      <protection/>
    </xf>
    <xf numFmtId="0" fontId="53" fillId="0" borderId="0" xfId="0" applyFont="1" applyAlignment="1" applyProtection="1">
      <alignment vertical="center"/>
      <protection/>
    </xf>
    <xf numFmtId="0" fontId="54" fillId="0" borderId="14" xfId="0" applyFont="1" applyBorder="1" applyAlignment="1" applyProtection="1">
      <alignment vertical="center"/>
      <protection/>
    </xf>
    <xf numFmtId="0" fontId="53" fillId="0" borderId="16" xfId="0" applyFont="1" applyBorder="1" applyAlignment="1" applyProtection="1">
      <alignment horizontal="center" vertical="center"/>
      <protection/>
    </xf>
    <xf numFmtId="0" fontId="53" fillId="0" borderId="12" xfId="0" applyFont="1" applyBorder="1" applyAlignment="1" applyProtection="1">
      <alignment horizontal="right" vertical="center"/>
      <protection/>
    </xf>
    <xf numFmtId="0" fontId="53" fillId="0" borderId="29" xfId="0" applyFont="1" applyBorder="1" applyAlignment="1" applyProtection="1">
      <alignment horizontal="right" vertical="center"/>
      <protection/>
    </xf>
    <xf numFmtId="0" fontId="53" fillId="0" borderId="13" xfId="0" applyFont="1" applyFill="1" applyBorder="1" applyAlignment="1" applyProtection="1">
      <alignment horizontal="centerContinuous" vertical="center"/>
      <protection/>
    </xf>
    <xf numFmtId="0" fontId="53" fillId="0" borderId="13" xfId="0" applyFont="1" applyFill="1" applyBorder="1" applyAlignment="1" applyProtection="1">
      <alignment horizontal="center" vertical="center"/>
      <protection/>
    </xf>
    <xf numFmtId="0" fontId="53" fillId="0" borderId="21" xfId="0" applyFont="1" applyFill="1" applyBorder="1" applyAlignment="1" applyProtection="1">
      <alignment vertical="center"/>
      <protection/>
    </xf>
    <xf numFmtId="0" fontId="53" fillId="0" borderId="17" xfId="0" applyFont="1" applyFill="1" applyBorder="1" applyAlignment="1" applyProtection="1">
      <alignment vertical="center"/>
      <protection/>
    </xf>
    <xf numFmtId="0" fontId="54" fillId="0" borderId="21" xfId="0" applyFont="1" applyFill="1" applyBorder="1" applyAlignment="1" applyProtection="1">
      <alignment vertical="center"/>
      <protection/>
    </xf>
    <xf numFmtId="0" fontId="54" fillId="0" borderId="17" xfId="0" applyFont="1" applyFill="1" applyBorder="1" applyAlignment="1" applyProtection="1">
      <alignment vertical="center"/>
      <protection/>
    </xf>
    <xf numFmtId="0" fontId="53" fillId="0" borderId="22" xfId="0" applyFont="1" applyFill="1" applyBorder="1" applyAlignment="1" applyProtection="1">
      <alignment vertical="center"/>
      <protection/>
    </xf>
    <xf numFmtId="0" fontId="53" fillId="0" borderId="14" xfId="0" applyFont="1" applyFill="1" applyBorder="1" applyAlignment="1" applyProtection="1">
      <alignment vertical="center"/>
      <protection/>
    </xf>
    <xf numFmtId="0" fontId="10" fillId="0" borderId="0" xfId="0" applyFont="1" applyAlignment="1">
      <alignment vertical="center"/>
    </xf>
    <xf numFmtId="0" fontId="10" fillId="0" borderId="0" xfId="0" applyFont="1" applyAlignment="1">
      <alignment horizontal="left" vertical="top" wrapText="1"/>
    </xf>
    <xf numFmtId="0" fontId="10" fillId="0" borderId="0" xfId="0" applyFont="1" applyAlignment="1">
      <alignment horizontal="left" vertical="top"/>
    </xf>
    <xf numFmtId="0" fontId="10" fillId="0" borderId="0" xfId="0" applyFont="1" applyAlignment="1">
      <alignment horizontal="left" vertical="top" wrapText="1"/>
    </xf>
    <xf numFmtId="0" fontId="0" fillId="0" borderId="0" xfId="0" applyAlignment="1">
      <alignment horizontal="left" vertical="top" wrapText="1"/>
    </xf>
    <xf numFmtId="0" fontId="10" fillId="0" borderId="0" xfId="0" applyFont="1" applyAlignment="1">
      <alignment horizontal="left" vertical="top"/>
    </xf>
    <xf numFmtId="0" fontId="53" fillId="0" borderId="0" xfId="0" applyFont="1" applyAlignment="1">
      <alignment horizontal="right" vertical="center"/>
    </xf>
    <xf numFmtId="0" fontId="53" fillId="0" borderId="30" xfId="0" applyFont="1" applyBorder="1" applyAlignment="1">
      <alignment horizontal="center" vertical="center"/>
    </xf>
    <xf numFmtId="0" fontId="53" fillId="0" borderId="31" xfId="0" applyFont="1" applyBorder="1" applyAlignment="1">
      <alignment horizontal="center" vertical="center"/>
    </xf>
    <xf numFmtId="0" fontId="53" fillId="0" borderId="32" xfId="0" applyFont="1" applyBorder="1" applyAlignment="1">
      <alignment horizontal="center" vertical="center"/>
    </xf>
    <xf numFmtId="0" fontId="53" fillId="33" borderId="0" xfId="0" applyFont="1" applyFill="1" applyAlignment="1">
      <alignment horizontal="left" vertical="center"/>
    </xf>
    <xf numFmtId="0" fontId="53" fillId="0" borderId="13" xfId="0" applyFont="1" applyBorder="1" applyAlignment="1">
      <alignment horizontal="left" vertical="center" wrapText="1"/>
    </xf>
    <xf numFmtId="0" fontId="53" fillId="0" borderId="10" xfId="0" applyFont="1" applyBorder="1" applyAlignment="1">
      <alignment horizontal="left" vertical="top" wrapText="1"/>
    </xf>
    <xf numFmtId="0" fontId="53" fillId="0" borderId="12" xfId="0" applyFont="1" applyBorder="1" applyAlignment="1">
      <alignment horizontal="left" vertical="top" wrapText="1"/>
    </xf>
    <xf numFmtId="0" fontId="53" fillId="0" borderId="11" xfId="0" applyFont="1" applyBorder="1" applyAlignment="1">
      <alignment horizontal="left" vertical="top" wrapText="1"/>
    </xf>
    <xf numFmtId="0" fontId="55" fillId="33" borderId="0" xfId="0" applyFont="1" applyFill="1" applyAlignment="1">
      <alignment horizontal="center" vertical="center"/>
    </xf>
    <xf numFmtId="0" fontId="53" fillId="0" borderId="12" xfId="0" applyFont="1" applyBorder="1" applyAlignment="1">
      <alignment horizontal="left" vertical="top"/>
    </xf>
    <xf numFmtId="0" fontId="53" fillId="0" borderId="11" xfId="0" applyFont="1" applyBorder="1" applyAlignment="1">
      <alignment horizontal="left" vertical="top"/>
    </xf>
    <xf numFmtId="0" fontId="56"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診断レーダーチャート（割合）</a:t>
            </a:r>
          </a:p>
        </c:rich>
      </c:tx>
      <c:layout>
        <c:manualLayout>
          <c:xMode val="factor"/>
          <c:yMode val="factor"/>
          <c:x val="0"/>
          <c:y val="-0.0275"/>
        </c:manualLayout>
      </c:layout>
      <c:spPr>
        <a:noFill/>
        <a:ln>
          <a:noFill/>
        </a:ln>
      </c:spPr>
    </c:title>
    <c:plotArea>
      <c:layout>
        <c:manualLayout>
          <c:xMode val="edge"/>
          <c:yMode val="edge"/>
          <c:x val="0.2755"/>
          <c:y val="0.187"/>
          <c:w val="0.453"/>
          <c:h val="0.67025"/>
        </c:manualLayout>
      </c:layout>
      <c:radarChart>
        <c:radarStyle val="marker"/>
        <c:varyColors val="0"/>
        <c:ser>
          <c:idx val="1"/>
          <c:order val="0"/>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'経営診断シート'!$I$182:$I$187</c:f>
              <c:strCache/>
            </c:strRef>
          </c:cat>
          <c:val>
            <c:numRef>
              <c:f>'経営診断シート'!$M$182:$M$187</c:f>
              <c:numCache/>
            </c:numRef>
          </c:val>
        </c:ser>
        <c:axId val="3035926"/>
        <c:axId val="27323335"/>
      </c:radarChart>
      <c:catAx>
        <c:axId val="3035926"/>
        <c:scaling>
          <c:orientation val="minMax"/>
        </c:scaling>
        <c:axPos val="b"/>
        <c:majorGridlines>
          <c:spPr>
            <a:ln w="3175">
              <a:solidFill>
                <a:srgbClr val="33CCCC"/>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333333"/>
                </a:solidFill>
              </a:defRPr>
            </a:pPr>
          </a:p>
        </c:txPr>
        <c:crossAx val="27323335"/>
        <c:crosses val="autoZero"/>
        <c:auto val="0"/>
        <c:lblOffset val="100"/>
        <c:tickLblSkip val="1"/>
        <c:noMultiLvlLbl val="0"/>
      </c:catAx>
      <c:valAx>
        <c:axId val="27323335"/>
        <c:scaling>
          <c:orientation val="minMax"/>
          <c:max val="100"/>
        </c:scaling>
        <c:axPos val="l"/>
        <c:majorGridlines>
          <c:spPr>
            <a:ln w="3175">
              <a:solidFill>
                <a:srgbClr val="C0C0C0"/>
              </a:solidFill>
            </a:ln>
          </c:spPr>
        </c:majorGridlines>
        <c:delete val="0"/>
        <c:numFmt formatCode="General" sourceLinked="1"/>
        <c:majorTickMark val="none"/>
        <c:minorTickMark val="in"/>
        <c:tickLblPos val="nextTo"/>
        <c:spPr>
          <a:ln w="3175">
            <a:solidFill>
              <a:srgbClr val="33CCCC"/>
            </a:solidFill>
          </a:ln>
        </c:spPr>
        <c:txPr>
          <a:bodyPr/>
          <a:lstStyle/>
          <a:p>
            <a:pPr>
              <a:defRPr lang="en-US" cap="none" sz="900" b="0" i="0" u="none" baseline="0">
                <a:solidFill>
                  <a:srgbClr val="333333"/>
                </a:solidFill>
              </a:defRPr>
            </a:pPr>
          </a:p>
        </c:txPr>
        <c:crossAx val="3035926"/>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866775</xdr:colOff>
      <xdr:row>10</xdr:row>
      <xdr:rowOff>28575</xdr:rowOff>
    </xdr:from>
    <xdr:to>
      <xdr:col>9</xdr:col>
      <xdr:colOff>638175</xdr:colOff>
      <xdr:row>24</xdr:row>
      <xdr:rowOff>9525</xdr:rowOff>
    </xdr:to>
    <xdr:grpSp>
      <xdr:nvGrpSpPr>
        <xdr:cNvPr id="1" name="グループ化 12"/>
        <xdr:cNvGrpSpPr>
          <a:grpSpLocks/>
        </xdr:cNvGrpSpPr>
      </xdr:nvGrpSpPr>
      <xdr:grpSpPr>
        <a:xfrm>
          <a:off x="1143000" y="1838325"/>
          <a:ext cx="7391400" cy="2514600"/>
          <a:chOff x="18425" y="1180071"/>
          <a:chExt cx="7570251" cy="2750753"/>
        </a:xfrm>
        <a:solidFill>
          <a:srgbClr val="FFFFFF"/>
        </a:solidFill>
      </xdr:grpSpPr>
      <xdr:sp>
        <xdr:nvSpPr>
          <xdr:cNvPr id="2" name="フローチャート: 結合子 11"/>
          <xdr:cNvSpPr>
            <a:spLocks/>
          </xdr:cNvSpPr>
        </xdr:nvSpPr>
        <xdr:spPr>
          <a:xfrm rot="20497719">
            <a:off x="482103" y="1356119"/>
            <a:ext cx="6752664" cy="2464675"/>
          </a:xfrm>
          <a:prstGeom prst="flowChartConnector">
            <a:avLst/>
          </a:prstGeom>
          <a:noFill/>
          <a:ln w="76200" cmpd="tri">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sp>
        <xdr:nvSpPr>
          <xdr:cNvPr id="3" name="曲折矢印 3"/>
          <xdr:cNvSpPr>
            <a:spLocks/>
          </xdr:cNvSpPr>
        </xdr:nvSpPr>
        <xdr:spPr>
          <a:xfrm rot="5400000">
            <a:off x="5310030" y="1224771"/>
            <a:ext cx="571554" cy="1450335"/>
          </a:xfrm>
          <a:custGeom>
            <a:pathLst>
              <a:path h="1450660" w="572157">
                <a:moveTo>
                  <a:pt x="0" y="1450660"/>
                </a:moveTo>
                <a:lnTo>
                  <a:pt x="0" y="321838"/>
                </a:lnTo>
                <a:cubicBezTo>
                  <a:pt x="0" y="183591"/>
                  <a:pt x="112072" y="71519"/>
                  <a:pt x="250319" y="71519"/>
                </a:cubicBezTo>
                <a:lnTo>
                  <a:pt x="429118" y="71520"/>
                </a:lnTo>
                <a:lnTo>
                  <a:pt x="429118" y="0"/>
                </a:lnTo>
                <a:lnTo>
                  <a:pt x="572157" y="143039"/>
                </a:lnTo>
                <a:lnTo>
                  <a:pt x="429118" y="286079"/>
                </a:lnTo>
                <a:lnTo>
                  <a:pt x="429118" y="214559"/>
                </a:lnTo>
                <a:lnTo>
                  <a:pt x="250319" y="214559"/>
                </a:lnTo>
                <a:cubicBezTo>
                  <a:pt x="191070" y="214559"/>
                  <a:pt x="143040" y="262589"/>
                  <a:pt x="143040" y="321838"/>
                </a:cubicBezTo>
                <a:cubicBezTo>
                  <a:pt x="143040" y="698112"/>
                  <a:pt x="143039" y="1074386"/>
                  <a:pt x="143039" y="1450660"/>
                </a:cubicBezTo>
                <a:lnTo>
                  <a:pt x="0" y="1450660"/>
                </a:lnTo>
                <a:close/>
              </a:path>
            </a:pathLst>
          </a:cu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sp>
        <xdr:nvSpPr>
          <xdr:cNvPr id="4" name="正方形/長方形 4"/>
          <xdr:cNvSpPr>
            <a:spLocks/>
          </xdr:cNvSpPr>
        </xdr:nvSpPr>
        <xdr:spPr>
          <a:xfrm>
            <a:off x="2968930" y="1180071"/>
            <a:ext cx="2377059" cy="946259"/>
          </a:xfrm>
          <a:prstGeom prst="rect">
            <a:avLst/>
          </a:prstGeom>
          <a:noFill/>
          <a:ln w="9525" cmpd="sng">
            <a:noFill/>
          </a:ln>
        </xdr:spPr>
        <xdr:txBody>
          <a:bodyPr vertOverflow="clip" wrap="square">
            <a:spAutoFit/>
          </a:bodyPr>
          <a:p>
            <a:pPr algn="ctr">
              <a:defRPr/>
            </a:pPr>
            <a:r>
              <a:rPr lang="en-US" cap="none" sz="4800" b="1" i="0" u="none" baseline="0">
                <a:solidFill>
                  <a:srgbClr val="FFCC99"/>
                </a:solidFill>
              </a:rPr>
              <a:t>P</a:t>
            </a:r>
            <a:r>
              <a:rPr lang="en-US" cap="none" sz="3200" b="1" i="0" u="none" baseline="0">
                <a:solidFill>
                  <a:srgbClr val="FFCC99"/>
                </a:solidFill>
              </a:rPr>
              <a:t>lan</a:t>
            </a:r>
            <a:r>
              <a:rPr lang="en-US" cap="none" sz="2000" b="1" i="0" u="none" baseline="0">
                <a:solidFill>
                  <a:srgbClr val="FFCC99"/>
                </a:solidFill>
              </a:rPr>
              <a:t>（計画）</a:t>
            </a:r>
          </a:p>
        </xdr:txBody>
      </xdr:sp>
      <xdr:sp>
        <xdr:nvSpPr>
          <xdr:cNvPr id="5" name="正方形/長方形 5"/>
          <xdr:cNvSpPr>
            <a:spLocks/>
          </xdr:cNvSpPr>
        </xdr:nvSpPr>
        <xdr:spPr>
          <a:xfrm>
            <a:off x="5527675" y="2060312"/>
            <a:ext cx="2061001" cy="946259"/>
          </a:xfrm>
          <a:prstGeom prst="rect">
            <a:avLst/>
          </a:prstGeom>
          <a:noFill/>
          <a:ln w="9525" cmpd="sng">
            <a:noFill/>
          </a:ln>
        </xdr:spPr>
        <xdr:txBody>
          <a:bodyPr vertOverflow="clip" wrap="square">
            <a:spAutoFit/>
          </a:bodyPr>
          <a:p>
            <a:pPr algn="ctr">
              <a:defRPr/>
            </a:pPr>
            <a:r>
              <a:rPr lang="en-US" cap="none" sz="4800" b="1" i="0" u="none" baseline="0">
                <a:solidFill>
                  <a:srgbClr val="FFCC99"/>
                </a:solidFill>
              </a:rPr>
              <a:t>D</a:t>
            </a:r>
            <a:r>
              <a:rPr lang="en-US" cap="none" sz="3200" b="1" i="0" u="none" baseline="0">
                <a:solidFill>
                  <a:srgbClr val="FFCC99"/>
                </a:solidFill>
              </a:rPr>
              <a:t>o</a:t>
            </a:r>
            <a:r>
              <a:rPr lang="en-US" cap="none" sz="2000" b="1" i="0" u="none" baseline="0">
                <a:solidFill>
                  <a:srgbClr val="FFCC99"/>
                </a:solidFill>
              </a:rPr>
              <a:t>（行動）</a:t>
            </a:r>
          </a:p>
        </xdr:txBody>
      </xdr:sp>
      <xdr:sp>
        <xdr:nvSpPr>
          <xdr:cNvPr id="6" name="正方形/長方形 6"/>
          <xdr:cNvSpPr>
            <a:spLocks/>
          </xdr:cNvSpPr>
        </xdr:nvSpPr>
        <xdr:spPr>
          <a:xfrm>
            <a:off x="2724790" y="2984565"/>
            <a:ext cx="2730968" cy="946259"/>
          </a:xfrm>
          <a:prstGeom prst="rect">
            <a:avLst/>
          </a:prstGeom>
          <a:noFill/>
          <a:ln w="9525" cmpd="sng">
            <a:noFill/>
          </a:ln>
        </xdr:spPr>
        <xdr:txBody>
          <a:bodyPr vertOverflow="clip" wrap="square">
            <a:spAutoFit/>
          </a:bodyPr>
          <a:p>
            <a:pPr algn="ctr">
              <a:defRPr/>
            </a:pPr>
            <a:r>
              <a:rPr lang="en-US" cap="none" sz="4800" b="1" i="0" u="none" baseline="0">
                <a:solidFill>
                  <a:srgbClr val="FFCC99"/>
                </a:solidFill>
              </a:rPr>
              <a:t>C</a:t>
            </a:r>
            <a:r>
              <a:rPr lang="en-US" cap="none" sz="3200" b="1" i="0" u="none" baseline="0">
                <a:solidFill>
                  <a:srgbClr val="FFCC99"/>
                </a:solidFill>
              </a:rPr>
              <a:t>heck</a:t>
            </a:r>
            <a:r>
              <a:rPr lang="en-US" cap="none" sz="2000" b="1" i="0" u="none" baseline="0">
                <a:solidFill>
                  <a:srgbClr val="FFCC99"/>
                </a:solidFill>
              </a:rPr>
              <a:t>（評価）</a:t>
            </a:r>
          </a:p>
        </xdr:txBody>
      </xdr:sp>
      <xdr:sp>
        <xdr:nvSpPr>
          <xdr:cNvPr id="7" name="正方形/長方形 7"/>
          <xdr:cNvSpPr>
            <a:spLocks/>
          </xdr:cNvSpPr>
        </xdr:nvSpPr>
        <xdr:spPr>
          <a:xfrm>
            <a:off x="421541" y="1983291"/>
            <a:ext cx="2865340" cy="946259"/>
          </a:xfrm>
          <a:prstGeom prst="rect">
            <a:avLst/>
          </a:prstGeom>
          <a:noFill/>
          <a:ln w="9525" cmpd="sng">
            <a:noFill/>
          </a:ln>
        </xdr:spPr>
        <xdr:txBody>
          <a:bodyPr vertOverflow="clip" wrap="square">
            <a:spAutoFit/>
          </a:bodyPr>
          <a:p>
            <a:pPr algn="ctr">
              <a:defRPr/>
            </a:pPr>
            <a:r>
              <a:rPr lang="en-US" cap="none" sz="4800" b="1" i="0" u="none" baseline="0">
                <a:solidFill>
                  <a:srgbClr val="FFCC99"/>
                </a:solidFill>
              </a:rPr>
              <a:t>A</a:t>
            </a:r>
            <a:r>
              <a:rPr lang="en-US" cap="none" sz="3200" b="1" i="0" u="none" baseline="0">
                <a:solidFill>
                  <a:srgbClr val="FFCC99"/>
                </a:solidFill>
              </a:rPr>
              <a:t>ction</a:t>
            </a:r>
            <a:r>
              <a:rPr lang="en-US" cap="none" sz="2000" b="1" i="0" u="none" baseline="0">
                <a:solidFill>
                  <a:srgbClr val="FFCC99"/>
                </a:solidFill>
              </a:rPr>
              <a:t>（改善）</a:t>
            </a:r>
          </a:p>
        </xdr:txBody>
      </xdr:sp>
      <xdr:sp>
        <xdr:nvSpPr>
          <xdr:cNvPr id="8" name="曲折矢印 8"/>
          <xdr:cNvSpPr>
            <a:spLocks/>
          </xdr:cNvSpPr>
        </xdr:nvSpPr>
        <xdr:spPr>
          <a:xfrm rot="5400000" flipH="1" flipV="1">
            <a:off x="1396211" y="2635907"/>
            <a:ext cx="671860" cy="1060415"/>
          </a:xfrm>
          <a:custGeom>
            <a:pathLst>
              <a:path h="1060567" w="671184">
                <a:moveTo>
                  <a:pt x="0" y="1060567"/>
                </a:moveTo>
                <a:lnTo>
                  <a:pt x="0" y="377541"/>
                </a:lnTo>
                <a:cubicBezTo>
                  <a:pt x="0" y="215366"/>
                  <a:pt x="131468" y="83898"/>
                  <a:pt x="293643" y="83898"/>
                </a:cubicBezTo>
                <a:lnTo>
                  <a:pt x="503388" y="83898"/>
                </a:lnTo>
                <a:lnTo>
                  <a:pt x="503388" y="0"/>
                </a:lnTo>
                <a:lnTo>
                  <a:pt x="671184" y="167796"/>
                </a:lnTo>
                <a:lnTo>
                  <a:pt x="503388" y="335592"/>
                </a:lnTo>
                <a:lnTo>
                  <a:pt x="503388" y="251694"/>
                </a:lnTo>
                <a:lnTo>
                  <a:pt x="293643" y="251694"/>
                </a:lnTo>
                <a:cubicBezTo>
                  <a:pt x="224140" y="251694"/>
                  <a:pt x="167796" y="308038"/>
                  <a:pt x="167796" y="377541"/>
                </a:cubicBezTo>
                <a:lnTo>
                  <a:pt x="167796" y="1060567"/>
                </a:lnTo>
                <a:lnTo>
                  <a:pt x="0" y="1060567"/>
                </a:lnTo>
                <a:close/>
              </a:path>
            </a:pathLst>
          </a:cu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sp>
        <xdr:nvSpPr>
          <xdr:cNvPr id="9" name="曲折矢印 9"/>
          <xdr:cNvSpPr>
            <a:spLocks/>
          </xdr:cNvSpPr>
        </xdr:nvSpPr>
        <xdr:spPr>
          <a:xfrm>
            <a:off x="1237235" y="1609188"/>
            <a:ext cx="1364538" cy="539148"/>
          </a:xfrm>
          <a:custGeom>
            <a:pathLst>
              <a:path h="539148" w="1365327">
                <a:moveTo>
                  <a:pt x="0" y="539148"/>
                </a:moveTo>
                <a:lnTo>
                  <a:pt x="0" y="308824"/>
                </a:lnTo>
                <a:cubicBezTo>
                  <a:pt x="0" y="178553"/>
                  <a:pt x="105606" y="72947"/>
                  <a:pt x="235877" y="72947"/>
                </a:cubicBezTo>
                <a:lnTo>
                  <a:pt x="1230540" y="72947"/>
                </a:lnTo>
                <a:lnTo>
                  <a:pt x="1230540" y="0"/>
                </a:lnTo>
                <a:lnTo>
                  <a:pt x="1365327" y="140340"/>
                </a:lnTo>
                <a:lnTo>
                  <a:pt x="1230540" y="280680"/>
                </a:lnTo>
                <a:lnTo>
                  <a:pt x="1230540" y="207734"/>
                </a:lnTo>
                <a:lnTo>
                  <a:pt x="235877" y="207734"/>
                </a:lnTo>
                <a:cubicBezTo>
                  <a:pt x="180047" y="207734"/>
                  <a:pt x="134787" y="252994"/>
                  <a:pt x="134787" y="308824"/>
                </a:cubicBezTo>
                <a:lnTo>
                  <a:pt x="134787" y="539148"/>
                </a:lnTo>
                <a:lnTo>
                  <a:pt x="0" y="539148"/>
                </a:lnTo>
                <a:close/>
              </a:path>
            </a:pathLst>
          </a:cu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sp>
        <xdr:nvSpPr>
          <xdr:cNvPr id="10" name="曲折矢印 10"/>
          <xdr:cNvSpPr>
            <a:spLocks/>
          </xdr:cNvSpPr>
        </xdr:nvSpPr>
        <xdr:spPr>
          <a:xfrm flipH="1" flipV="1">
            <a:off x="4980725" y="2874535"/>
            <a:ext cx="1317224" cy="737202"/>
          </a:xfrm>
          <a:custGeom>
            <a:pathLst>
              <a:path h="737202" w="1316565">
                <a:moveTo>
                  <a:pt x="0" y="737202"/>
                </a:moveTo>
                <a:lnTo>
                  <a:pt x="0" y="422269"/>
                </a:lnTo>
                <a:cubicBezTo>
                  <a:pt x="0" y="244143"/>
                  <a:pt x="144400" y="99743"/>
                  <a:pt x="322526" y="99743"/>
                </a:cubicBezTo>
                <a:lnTo>
                  <a:pt x="1132265" y="99743"/>
                </a:lnTo>
                <a:lnTo>
                  <a:pt x="1132265" y="0"/>
                </a:lnTo>
                <a:lnTo>
                  <a:pt x="1316565" y="191894"/>
                </a:lnTo>
                <a:lnTo>
                  <a:pt x="1132265" y="383787"/>
                </a:lnTo>
                <a:lnTo>
                  <a:pt x="1132265" y="284044"/>
                </a:lnTo>
                <a:lnTo>
                  <a:pt x="322526" y="284044"/>
                </a:lnTo>
                <a:cubicBezTo>
                  <a:pt x="246186" y="284044"/>
                  <a:pt x="184301" y="345929"/>
                  <a:pt x="184301" y="422269"/>
                </a:cubicBezTo>
                <a:lnTo>
                  <a:pt x="184301" y="737202"/>
                </a:lnTo>
                <a:lnTo>
                  <a:pt x="0" y="737202"/>
                </a:lnTo>
                <a:close/>
              </a:path>
            </a:pathLst>
          </a:cu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grpSp>
    <xdr:clientData/>
  </xdr:twoCellAnchor>
  <xdr:oneCellAnchor>
    <xdr:from>
      <xdr:col>2</xdr:col>
      <xdr:colOff>371475</xdr:colOff>
      <xdr:row>0</xdr:row>
      <xdr:rowOff>0</xdr:rowOff>
    </xdr:from>
    <xdr:ext cx="5048250" cy="342900"/>
    <xdr:sp>
      <xdr:nvSpPr>
        <xdr:cNvPr id="11" name="正方形/長方形 1"/>
        <xdr:cNvSpPr>
          <a:spLocks/>
        </xdr:cNvSpPr>
      </xdr:nvSpPr>
      <xdr:spPr>
        <a:xfrm>
          <a:off x="1600200" y="0"/>
          <a:ext cx="5048250" cy="342900"/>
        </a:xfrm>
        <a:prstGeom prst="rect">
          <a:avLst/>
        </a:prstGeom>
        <a:noFill/>
        <a:ln w="9525" cmpd="sng">
          <a:noFill/>
        </a:ln>
      </xdr:spPr>
      <xdr:txBody>
        <a:bodyPr vertOverflow="clip" wrap="square"/>
        <a:p>
          <a:pPr algn="l">
            <a:defRPr/>
          </a:pPr>
          <a:r>
            <a:rPr lang="en-US" cap="none" sz="1400" b="0" i="0" u="none" baseline="0">
              <a:solidFill>
                <a:srgbClr val="33CCCC"/>
              </a:solidFill>
            </a:rPr>
            <a:t>よりよいクラブ運営と適切な支援のために</a:t>
          </a:r>
        </a:p>
      </xdr:txBody>
    </xdr:sp>
    <xdr:clientData/>
  </xdr:oneCellAnchor>
  <xdr:oneCellAnchor>
    <xdr:from>
      <xdr:col>2</xdr:col>
      <xdr:colOff>342900</xdr:colOff>
      <xdr:row>1</xdr:row>
      <xdr:rowOff>161925</xdr:rowOff>
    </xdr:from>
    <xdr:ext cx="6057900" cy="1219200"/>
    <xdr:sp>
      <xdr:nvSpPr>
        <xdr:cNvPr id="12" name="正方形/長方形 2"/>
        <xdr:cNvSpPr>
          <a:spLocks/>
        </xdr:cNvSpPr>
      </xdr:nvSpPr>
      <xdr:spPr>
        <a:xfrm>
          <a:off x="1571625" y="342900"/>
          <a:ext cx="6057900" cy="1219200"/>
        </a:xfrm>
        <a:prstGeom prst="rect">
          <a:avLst/>
        </a:prstGeom>
        <a:noFill/>
        <a:ln w="9525" cmpd="sng">
          <a:noFill/>
        </a:ln>
      </xdr:spPr>
      <xdr:txBody>
        <a:bodyPr vertOverflow="clip" wrap="square">
          <a:spAutoFit/>
        </a:bodyPr>
        <a:p>
          <a:pPr algn="ctr">
            <a:defRPr/>
          </a:pPr>
          <a:r>
            <a:rPr lang="en-US" cap="none" sz="3200" b="1" i="0" u="none" baseline="0">
              <a:solidFill>
                <a:srgbClr val="000000"/>
              </a:solidFill>
            </a:rPr>
            <a:t>総合型地域スポーツクラブ</a:t>
          </a:r>
          <a:r>
            <a:rPr lang="en-US" cap="none" sz="3200" b="1" i="0" u="none" baseline="0">
              <a:solidFill>
                <a:srgbClr val="000000"/>
              </a:solidFill>
            </a:rPr>
            <a:t>
</a:t>
          </a:r>
          <a:r>
            <a:rPr lang="en-US" cap="none" sz="4000" b="1" i="0" u="none" baseline="0">
              <a:solidFill>
                <a:srgbClr val="000000"/>
              </a:solidFill>
            </a:rPr>
            <a:t>～診断シート～</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178</xdr:row>
      <xdr:rowOff>19050</xdr:rowOff>
    </xdr:from>
    <xdr:to>
      <xdr:col>5</xdr:col>
      <xdr:colOff>3133725</xdr:colOff>
      <xdr:row>190</xdr:row>
      <xdr:rowOff>104775</xdr:rowOff>
    </xdr:to>
    <xdr:graphicFrame>
      <xdr:nvGraphicFramePr>
        <xdr:cNvPr id="1" name="グラフ 1"/>
        <xdr:cNvGraphicFramePr/>
      </xdr:nvGraphicFramePr>
      <xdr:xfrm>
        <a:off x="133350" y="37585650"/>
        <a:ext cx="3952875" cy="22479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196;&#21644;&#65301;&#24180;&#24230;\&#20196;&#21644;&#65301;&#24180;&#24230;\02&#12288;&#25351;&#23566;&#35506;\&#65318;%20&#25351;&#23566;&#25391;&#33288;\&#65318;-06%20&#24195;&#22495;&#12473;&#12509;&#12540;&#12484;&#12475;&#12531;&#12479;&#12540;\&#65318;-06-10%20&#24195;&#22495;&#12473;&#12509;&#12540;&#12484;&#12475;&#12531;&#12479;&#12540;&#35469;&#23450;&#12463;&#12521;&#12502;&#21046;&#24230;\01%20&#25552;&#20986;&#12539;&#38754;&#35527;&#20381;&#38972;\02&#32207;&#21512;&#22411;&#12408;\3%20&#12304;&#12463;&#12521;&#12502;&#35386;&#26029;&#12471;&#12540;&#12488;&#65288;97&#65392;2003&#65289;&#12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診断を行う前に"/>
      <sheetName val="クラブ診断シート"/>
      <sheetName val="集計用(触らないでください)"/>
    </sheetNames>
    <definedNames>
      <definedName name="チェック1_Click"/>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F0"/>
  </sheetPr>
  <dimension ref="A26:K40"/>
  <sheetViews>
    <sheetView tabSelected="1" view="pageBreakPreview" zoomScaleSheetLayoutView="100" zoomScalePageLayoutView="0" workbookViewId="0" topLeftCell="A1">
      <selection activeCell="B31" sqref="B31:K31"/>
    </sheetView>
  </sheetViews>
  <sheetFormatPr defaultColWidth="8.796875" defaultRowHeight="14.25"/>
  <cols>
    <col min="1" max="1" width="2.8984375" style="0" customWidth="1"/>
    <col min="2" max="10" width="10" style="0" customWidth="1"/>
    <col min="11" max="11" width="5.19921875" style="0" customWidth="1"/>
  </cols>
  <sheetData>
    <row r="26" ht="13.5">
      <c r="A26" t="s">
        <v>44</v>
      </c>
    </row>
    <row r="27" spans="2:11" ht="75.75" customHeight="1">
      <c r="B27" s="93" t="s">
        <v>377</v>
      </c>
      <c r="C27" s="93"/>
      <c r="D27" s="93"/>
      <c r="E27" s="93"/>
      <c r="F27" s="93"/>
      <c r="G27" s="93"/>
      <c r="H27" s="93"/>
      <c r="I27" s="93"/>
      <c r="J27" s="93"/>
      <c r="K27" s="93"/>
    </row>
    <row r="28" spans="2:11" ht="17.25" customHeight="1">
      <c r="B28" s="92" t="s">
        <v>376</v>
      </c>
      <c r="C28" s="91"/>
      <c r="D28" s="91"/>
      <c r="E28" s="91"/>
      <c r="F28" s="91"/>
      <c r="G28" s="91"/>
      <c r="H28" s="91"/>
      <c r="I28" s="91"/>
      <c r="J28" s="91"/>
      <c r="K28" s="91"/>
    </row>
    <row r="29" spans="2:11" ht="17.25" customHeight="1">
      <c r="B29" s="92" t="s">
        <v>373</v>
      </c>
      <c r="C29" s="91"/>
      <c r="D29" s="91"/>
      <c r="E29" s="91"/>
      <c r="F29" s="91"/>
      <c r="G29" s="91"/>
      <c r="H29" s="91"/>
      <c r="I29" s="91"/>
      <c r="J29" s="91"/>
      <c r="K29" s="91"/>
    </row>
    <row r="30" spans="2:11" ht="34.5" customHeight="1">
      <c r="B30" s="93" t="s">
        <v>374</v>
      </c>
      <c r="C30" s="95"/>
      <c r="D30" s="95"/>
      <c r="E30" s="95"/>
      <c r="F30" s="95"/>
      <c r="G30" s="95"/>
      <c r="H30" s="95"/>
      <c r="I30" s="95"/>
      <c r="J30" s="95"/>
      <c r="K30" s="95"/>
    </row>
    <row r="31" spans="2:11" ht="66" customHeight="1">
      <c r="B31" s="93" t="s">
        <v>375</v>
      </c>
      <c r="C31" s="93"/>
      <c r="D31" s="93"/>
      <c r="E31" s="93"/>
      <c r="F31" s="93"/>
      <c r="G31" s="93"/>
      <c r="H31" s="93"/>
      <c r="I31" s="93"/>
      <c r="J31" s="93"/>
      <c r="K31" s="93"/>
    </row>
    <row r="32" ht="13.5">
      <c r="A32" t="s">
        <v>380</v>
      </c>
    </row>
    <row r="33" ht="13.5">
      <c r="B33" t="s">
        <v>43</v>
      </c>
    </row>
    <row r="34" spans="2:11" ht="13.5">
      <c r="B34" s="94" t="s">
        <v>223</v>
      </c>
      <c r="C34" s="94"/>
      <c r="D34" s="94"/>
      <c r="E34" s="94"/>
      <c r="F34" s="94"/>
      <c r="G34" s="94"/>
      <c r="H34" s="94"/>
      <c r="I34" s="94"/>
      <c r="J34" s="94"/>
      <c r="K34" s="94"/>
    </row>
    <row r="35" ht="13.5">
      <c r="B35" t="s">
        <v>45</v>
      </c>
    </row>
    <row r="36" ht="13.5">
      <c r="B36" t="s">
        <v>46</v>
      </c>
    </row>
    <row r="37" ht="13.5">
      <c r="B37" t="s">
        <v>47</v>
      </c>
    </row>
    <row r="39" ht="13.5">
      <c r="B39" s="90" t="s">
        <v>378</v>
      </c>
    </row>
    <row r="40" spans="2:11" ht="155.25" customHeight="1">
      <c r="B40" s="94" t="s">
        <v>379</v>
      </c>
      <c r="C40" s="94"/>
      <c r="D40" s="94"/>
      <c r="E40" s="94"/>
      <c r="F40" s="94"/>
      <c r="G40" s="94"/>
      <c r="H40" s="94"/>
      <c r="I40" s="94"/>
      <c r="J40" s="94"/>
      <c r="K40" s="94"/>
    </row>
  </sheetData>
  <sheetProtection/>
  <mergeCells count="5">
    <mergeCell ref="B27:K27"/>
    <mergeCell ref="B34:K34"/>
    <mergeCell ref="B40:K40"/>
    <mergeCell ref="B30:K30"/>
    <mergeCell ref="B31:K31"/>
  </mergeCells>
  <printOptions horizontalCentered="1"/>
  <pageMargins left="0.2362204724409449" right="0.2362204724409449" top="0.7480314960629921" bottom="0.7480314960629921" header="0.31496062992125984" footer="0.31496062992125984"/>
  <pageSetup horizontalDpi="600" verticalDpi="600" orientation="portrait" paperSize="9" scale="94" r:id="rId2"/>
  <drawing r:id="rId1"/>
</worksheet>
</file>

<file path=xl/worksheets/sheet2.xml><?xml version="1.0" encoding="utf-8"?>
<worksheet xmlns="http://schemas.openxmlformats.org/spreadsheetml/2006/main" xmlns:r="http://schemas.openxmlformats.org/officeDocument/2006/relationships">
  <sheetPr codeName="Sheet1">
    <tabColor rgb="FFFF0000"/>
  </sheetPr>
  <dimension ref="A1:S97"/>
  <sheetViews>
    <sheetView view="pageBreakPreview" zoomScale="120" zoomScaleSheetLayoutView="120" zoomScalePageLayoutView="0" workbookViewId="0" topLeftCell="A1">
      <selection activeCell="F1" sqref="F1:K1"/>
    </sheetView>
  </sheetViews>
  <sheetFormatPr defaultColWidth="8.796875" defaultRowHeight="14.25"/>
  <cols>
    <col min="1" max="1" width="2.3984375" style="1" customWidth="1"/>
    <col min="2" max="2" width="1.69921875" style="1" customWidth="1"/>
    <col min="3" max="3" width="3" style="1" customWidth="1"/>
    <col min="4" max="4" width="2.8984375" style="1" customWidth="1"/>
    <col min="5" max="5" width="5.59765625" style="1" hidden="1" customWidth="1"/>
    <col min="6" max="6" width="33.3984375" style="1" customWidth="1"/>
    <col min="7" max="7" width="3" style="1" customWidth="1"/>
    <col min="8" max="8" width="3.5" style="1" hidden="1" customWidth="1"/>
    <col min="9" max="9" width="33.3984375" style="1" customWidth="1"/>
    <col min="10" max="10" width="4.09765625" style="1" customWidth="1"/>
    <col min="11" max="11" width="4" style="1" customWidth="1"/>
    <col min="12" max="13" width="4.19921875" style="1" customWidth="1"/>
    <col min="14" max="14" width="4.09765625" style="1" customWidth="1"/>
    <col min="15" max="15" width="2.19921875" style="13" customWidth="1"/>
    <col min="16" max="16" width="7.5" style="13" customWidth="1"/>
    <col min="17" max="19" width="9" style="13" customWidth="1"/>
    <col min="20" max="16384" width="9" style="1" customWidth="1"/>
  </cols>
  <sheetData>
    <row r="1" spans="6:11" ht="22.5" customHeight="1" thickBot="1">
      <c r="F1" s="105" t="s">
        <v>381</v>
      </c>
      <c r="G1" s="105"/>
      <c r="H1" s="105"/>
      <c r="I1" s="105"/>
      <c r="J1" s="105"/>
      <c r="K1" s="105"/>
    </row>
    <row r="2" spans="6:15" ht="25.5" customHeight="1" thickBot="1">
      <c r="F2" s="96" t="s">
        <v>224</v>
      </c>
      <c r="G2" s="96"/>
      <c r="I2" s="97"/>
      <c r="J2" s="98"/>
      <c r="K2" s="98"/>
      <c r="L2" s="98"/>
      <c r="M2" s="98"/>
      <c r="N2" s="99"/>
      <c r="O2" s="37"/>
    </row>
    <row r="3" spans="1:15" ht="13.5" customHeight="1">
      <c r="A3" s="100" t="s">
        <v>0</v>
      </c>
      <c r="B3" s="100"/>
      <c r="C3" s="100"/>
      <c r="D3" s="100"/>
      <c r="E3" s="100"/>
      <c r="F3" s="100"/>
      <c r="G3" s="100"/>
      <c r="H3" s="100"/>
      <c r="I3" s="100"/>
      <c r="J3" s="100"/>
      <c r="K3" s="100"/>
      <c r="L3" s="100"/>
      <c r="M3" s="100"/>
      <c r="N3" s="100"/>
      <c r="O3" s="12"/>
    </row>
    <row r="4" ht="13.5" customHeight="1"/>
    <row r="5" spans="2:15" ht="106.5" customHeight="1">
      <c r="B5" s="101" t="s">
        <v>51</v>
      </c>
      <c r="C5" s="101"/>
      <c r="D5" s="101"/>
      <c r="E5" s="101"/>
      <c r="F5" s="101"/>
      <c r="G5" s="101"/>
      <c r="H5" s="101"/>
      <c r="I5" s="101"/>
      <c r="J5" s="101"/>
      <c r="K5" s="101"/>
      <c r="L5" s="101"/>
      <c r="M5" s="101"/>
      <c r="N5" s="101"/>
      <c r="O5" s="38"/>
    </row>
    <row r="6" spans="16:19" ht="14.25" customHeight="1">
      <c r="P6" s="47"/>
      <c r="Q6" s="47"/>
      <c r="R6" s="47"/>
      <c r="S6" s="47"/>
    </row>
    <row r="7" spans="1:19" s="5" customFormat="1" ht="14.25" customHeight="1">
      <c r="A7" s="5" t="s">
        <v>69</v>
      </c>
      <c r="B7" s="1" t="s">
        <v>1</v>
      </c>
      <c r="N7" s="6" t="s">
        <v>347</v>
      </c>
      <c r="O7" s="37"/>
      <c r="P7" s="82" t="s">
        <v>354</v>
      </c>
      <c r="Q7" s="82"/>
      <c r="R7" s="82" t="s">
        <v>355</v>
      </c>
      <c r="S7" s="82"/>
    </row>
    <row r="8" spans="3:19" s="5" customFormat="1" ht="14.25" customHeight="1">
      <c r="C8" s="1" t="s">
        <v>2</v>
      </c>
      <c r="L8" s="34"/>
      <c r="M8" s="34"/>
      <c r="O8" s="39"/>
      <c r="P8" s="83" t="s">
        <v>352</v>
      </c>
      <c r="Q8" s="83" t="s">
        <v>361</v>
      </c>
      <c r="R8" s="83" t="s">
        <v>352</v>
      </c>
      <c r="S8" s="83" t="s">
        <v>361</v>
      </c>
    </row>
    <row r="9" spans="5:19" ht="14.25" customHeight="1">
      <c r="E9" s="1">
        <v>-1</v>
      </c>
      <c r="F9" s="1" t="s">
        <v>310</v>
      </c>
      <c r="H9" s="1">
        <v>-1</v>
      </c>
      <c r="I9" s="1" t="s">
        <v>311</v>
      </c>
      <c r="L9" s="30"/>
      <c r="M9" s="72"/>
      <c r="N9" s="70">
        <f>COUNTIF(P9,TRUE)</f>
        <v>0</v>
      </c>
      <c r="O9" s="41"/>
      <c r="P9" s="84" t="b">
        <v>0</v>
      </c>
      <c r="Q9" s="85" t="b">
        <v>0</v>
      </c>
      <c r="R9" s="84"/>
      <c r="S9" s="85"/>
    </row>
    <row r="10" spans="9:19" ht="14.25" customHeight="1">
      <c r="I10" s="52" t="s">
        <v>338</v>
      </c>
      <c r="J10" s="59"/>
      <c r="K10" s="60"/>
      <c r="L10" s="60"/>
      <c r="M10" s="73">
        <f>P10+R10</f>
        <v>0</v>
      </c>
      <c r="N10" s="74" t="s">
        <v>362</v>
      </c>
      <c r="O10" s="41"/>
      <c r="P10" s="84">
        <f>COUNTIF(P9,TRUE)</f>
        <v>0</v>
      </c>
      <c r="Q10" s="85">
        <f>COUNTIF(Q9,"TRUE")</f>
        <v>0</v>
      </c>
      <c r="R10" s="84">
        <f>COUNTIF(R9,"TRUE")</f>
        <v>0</v>
      </c>
      <c r="S10" s="85">
        <f>COUNTIF(S9,"TRUE")</f>
        <v>0</v>
      </c>
    </row>
    <row r="11" spans="16:19" ht="14.25" customHeight="1">
      <c r="P11" s="84"/>
      <c r="Q11" s="85"/>
      <c r="R11" s="84"/>
      <c r="S11" s="85"/>
    </row>
    <row r="12" spans="1:19" ht="13.5" customHeight="1">
      <c r="A12" s="100" t="s">
        <v>68</v>
      </c>
      <c r="B12" s="100"/>
      <c r="C12" s="100"/>
      <c r="D12" s="100"/>
      <c r="E12" s="100"/>
      <c r="F12" s="100"/>
      <c r="G12" s="100"/>
      <c r="H12" s="100"/>
      <c r="I12" s="100"/>
      <c r="J12" s="100"/>
      <c r="K12" s="100"/>
      <c r="L12" s="100"/>
      <c r="M12" s="100"/>
      <c r="N12" s="100"/>
      <c r="O12" s="12"/>
      <c r="P12" s="84"/>
      <c r="Q12" s="85"/>
      <c r="R12" s="84"/>
      <c r="S12" s="85"/>
    </row>
    <row r="13" spans="16:19" ht="13.5" customHeight="1">
      <c r="P13" s="84"/>
      <c r="Q13" s="85"/>
      <c r="R13" s="84"/>
      <c r="S13" s="85"/>
    </row>
    <row r="14" spans="2:19" ht="105.75" customHeight="1">
      <c r="B14" s="102" t="s">
        <v>50</v>
      </c>
      <c r="C14" s="103"/>
      <c r="D14" s="103"/>
      <c r="E14" s="103"/>
      <c r="F14" s="103"/>
      <c r="G14" s="103"/>
      <c r="H14" s="103"/>
      <c r="I14" s="103"/>
      <c r="J14" s="103"/>
      <c r="K14" s="103"/>
      <c r="L14" s="103"/>
      <c r="M14" s="103"/>
      <c r="N14" s="104"/>
      <c r="O14" s="42"/>
      <c r="P14" s="84"/>
      <c r="Q14" s="85"/>
      <c r="R14" s="84"/>
      <c r="S14" s="85"/>
    </row>
    <row r="15" spans="16:19" ht="13.5" customHeight="1">
      <c r="P15" s="82" t="s">
        <v>354</v>
      </c>
      <c r="Q15" s="82"/>
      <c r="R15" s="82" t="s">
        <v>355</v>
      </c>
      <c r="S15" s="82"/>
    </row>
    <row r="16" spans="1:19" ht="13.5" customHeight="1">
      <c r="A16" s="1" t="s">
        <v>69</v>
      </c>
      <c r="B16" s="1" t="s">
        <v>353</v>
      </c>
      <c r="L16" s="11"/>
      <c r="M16" s="20"/>
      <c r="N16" s="8" t="s">
        <v>352</v>
      </c>
      <c r="O16" s="41"/>
      <c r="P16" s="83" t="s">
        <v>352</v>
      </c>
      <c r="Q16" s="83" t="s">
        <v>361</v>
      </c>
      <c r="R16" s="83" t="s">
        <v>352</v>
      </c>
      <c r="S16" s="83" t="s">
        <v>361</v>
      </c>
    </row>
    <row r="17" spans="4:19" ht="13.5" customHeight="1">
      <c r="D17" s="5"/>
      <c r="E17" s="1">
        <v>0</v>
      </c>
      <c r="F17" s="1" t="s">
        <v>312</v>
      </c>
      <c r="G17" s="5"/>
      <c r="H17" s="1">
        <v>-1</v>
      </c>
      <c r="I17" s="1" t="s">
        <v>313</v>
      </c>
      <c r="L17" s="11"/>
      <c r="M17" s="75"/>
      <c r="N17" s="70">
        <f>COUNTIF(P17,TRUE)</f>
        <v>0</v>
      </c>
      <c r="O17" s="41"/>
      <c r="P17" s="84" t="b">
        <v>0</v>
      </c>
      <c r="Q17" s="85" t="b">
        <v>0</v>
      </c>
      <c r="R17" s="84"/>
      <c r="S17" s="85"/>
    </row>
    <row r="18" spans="1:19" ht="13.5" customHeight="1">
      <c r="A18" s="1" t="s">
        <v>71</v>
      </c>
      <c r="B18" s="1" t="s">
        <v>358</v>
      </c>
      <c r="L18" s="11"/>
      <c r="M18" s="75"/>
      <c r="N18" s="75"/>
      <c r="O18" s="41"/>
      <c r="P18" s="84"/>
      <c r="Q18" s="85"/>
      <c r="R18" s="84"/>
      <c r="S18" s="85"/>
    </row>
    <row r="19" spans="2:19" ht="13.5" customHeight="1">
      <c r="B19" s="1" t="s">
        <v>357</v>
      </c>
      <c r="L19" s="11"/>
      <c r="M19" s="75"/>
      <c r="N19" s="75"/>
      <c r="O19" s="41"/>
      <c r="P19" s="84"/>
      <c r="Q19" s="85"/>
      <c r="R19" s="84"/>
      <c r="S19" s="85"/>
    </row>
    <row r="20" spans="4:19" ht="13.5" customHeight="1">
      <c r="D20" s="5"/>
      <c r="E20" s="1">
        <v>0</v>
      </c>
      <c r="F20" s="1" t="s">
        <v>359</v>
      </c>
      <c r="G20" s="5"/>
      <c r="H20" s="1">
        <v>0</v>
      </c>
      <c r="I20" s="1" t="s">
        <v>360</v>
      </c>
      <c r="L20" s="11"/>
      <c r="M20" s="76"/>
      <c r="N20" s="70">
        <f>COUNTIF(P20,TRUE)</f>
        <v>0</v>
      </c>
      <c r="O20" s="41"/>
      <c r="P20" s="84" t="b">
        <v>0</v>
      </c>
      <c r="Q20" s="85" t="b">
        <v>0</v>
      </c>
      <c r="R20" s="84"/>
      <c r="S20" s="85"/>
    </row>
    <row r="21" spans="1:19" ht="13.5" customHeight="1">
      <c r="A21" s="1" t="s">
        <v>69</v>
      </c>
      <c r="B21" s="1" t="s">
        <v>340</v>
      </c>
      <c r="L21" s="11"/>
      <c r="M21" s="75"/>
      <c r="N21" s="75"/>
      <c r="O21" s="41"/>
      <c r="P21" s="84"/>
      <c r="Q21" s="85"/>
      <c r="R21" s="84"/>
      <c r="S21" s="85"/>
    </row>
    <row r="22" spans="3:19" ht="13.5" customHeight="1">
      <c r="C22" s="1" t="s">
        <v>70</v>
      </c>
      <c r="L22" s="11"/>
      <c r="M22" s="75"/>
      <c r="N22" s="75"/>
      <c r="O22" s="41"/>
      <c r="P22" s="84"/>
      <c r="Q22" s="85"/>
      <c r="R22" s="84"/>
      <c r="S22" s="85"/>
    </row>
    <row r="23" spans="4:19" ht="13.5" customHeight="1">
      <c r="D23" s="5"/>
      <c r="E23" s="1">
        <v>0</v>
      </c>
      <c r="F23" s="1" t="s">
        <v>315</v>
      </c>
      <c r="G23" s="5"/>
      <c r="H23" s="1">
        <v>0</v>
      </c>
      <c r="I23" s="1" t="s">
        <v>314</v>
      </c>
      <c r="L23" s="11"/>
      <c r="M23" s="76"/>
      <c r="N23" s="70">
        <f>COUNTIF(P23,TRUE)</f>
        <v>0</v>
      </c>
      <c r="O23" s="41"/>
      <c r="P23" s="84" t="b">
        <v>0</v>
      </c>
      <c r="Q23" s="85" t="b">
        <v>0</v>
      </c>
      <c r="R23" s="84"/>
      <c r="S23" s="85"/>
    </row>
    <row r="24" spans="1:19" ht="13.5" customHeight="1">
      <c r="A24" s="1" t="s">
        <v>69</v>
      </c>
      <c r="B24" s="1" t="s">
        <v>341</v>
      </c>
      <c r="L24" s="11"/>
      <c r="M24" s="76"/>
      <c r="N24" s="76"/>
      <c r="O24" s="41"/>
      <c r="P24" s="84"/>
      <c r="Q24" s="85"/>
      <c r="R24" s="84"/>
      <c r="S24" s="85"/>
    </row>
    <row r="25" spans="5:19" ht="13.5" customHeight="1">
      <c r="E25" s="1">
        <v>0</v>
      </c>
      <c r="F25" s="1" t="s">
        <v>316</v>
      </c>
      <c r="G25" s="5"/>
      <c r="H25" s="1">
        <v>0</v>
      </c>
      <c r="I25" s="1" t="s">
        <v>317</v>
      </c>
      <c r="K25" s="30"/>
      <c r="L25" s="30"/>
      <c r="M25" s="72"/>
      <c r="N25" s="70">
        <f>COUNTIF(P25,TRUE)</f>
        <v>0</v>
      </c>
      <c r="O25" s="41"/>
      <c r="P25" s="84" t="b">
        <v>0</v>
      </c>
      <c r="Q25" s="85" t="b">
        <v>0</v>
      </c>
      <c r="R25" s="84"/>
      <c r="S25" s="85"/>
    </row>
    <row r="26" spans="9:19" ht="13.5" customHeight="1">
      <c r="I26" s="54" t="s">
        <v>339</v>
      </c>
      <c r="J26" s="18"/>
      <c r="K26" s="48"/>
      <c r="L26" s="44"/>
      <c r="M26" s="73">
        <f>P26+R26</f>
        <v>0</v>
      </c>
      <c r="N26" s="72" t="s">
        <v>346</v>
      </c>
      <c r="O26" s="41"/>
      <c r="P26" s="84">
        <f>COUNTIF(P17:P25,TRUE)</f>
        <v>0</v>
      </c>
      <c r="Q26" s="85">
        <f>COUNTIF(Q17:Q25,"TRUE")</f>
        <v>0</v>
      </c>
      <c r="R26" s="84">
        <f>COUNTIF(R17:R25,"TRUE")</f>
        <v>0</v>
      </c>
      <c r="S26" s="85">
        <f>COUNTIF(S17:S25,"TRUE")</f>
        <v>0</v>
      </c>
    </row>
    <row r="27" spans="16:19" ht="13.5" customHeight="1">
      <c r="P27" s="84"/>
      <c r="Q27" s="85"/>
      <c r="R27" s="84"/>
      <c r="S27" s="85"/>
    </row>
    <row r="28" spans="1:19" ht="13.5" customHeight="1">
      <c r="A28" s="100" t="s">
        <v>7</v>
      </c>
      <c r="B28" s="100"/>
      <c r="C28" s="100"/>
      <c r="D28" s="100"/>
      <c r="E28" s="100"/>
      <c r="F28" s="100"/>
      <c r="G28" s="100"/>
      <c r="H28" s="100"/>
      <c r="I28" s="100"/>
      <c r="J28" s="100"/>
      <c r="K28" s="100"/>
      <c r="L28" s="100"/>
      <c r="M28" s="100"/>
      <c r="N28" s="100"/>
      <c r="O28" s="12"/>
      <c r="P28" s="84"/>
      <c r="Q28" s="85"/>
      <c r="R28" s="84"/>
      <c r="S28" s="85"/>
    </row>
    <row r="29" spans="16:19" ht="13.5" customHeight="1">
      <c r="P29" s="84"/>
      <c r="Q29" s="85"/>
      <c r="R29" s="84"/>
      <c r="S29" s="85"/>
    </row>
    <row r="30" spans="2:19" ht="114" customHeight="1">
      <c r="B30" s="102" t="s">
        <v>65</v>
      </c>
      <c r="C30" s="103"/>
      <c r="D30" s="103"/>
      <c r="E30" s="103"/>
      <c r="F30" s="103"/>
      <c r="G30" s="103"/>
      <c r="H30" s="103"/>
      <c r="I30" s="103"/>
      <c r="J30" s="103"/>
      <c r="K30" s="103"/>
      <c r="L30" s="103"/>
      <c r="M30" s="103"/>
      <c r="N30" s="104"/>
      <c r="O30" s="42"/>
      <c r="P30" s="84"/>
      <c r="Q30" s="85"/>
      <c r="R30" s="84"/>
      <c r="S30" s="85"/>
    </row>
    <row r="31" spans="2:19" ht="12.75" customHeight="1">
      <c r="B31" s="9"/>
      <c r="C31" s="9"/>
      <c r="D31" s="9"/>
      <c r="E31" s="9"/>
      <c r="F31" s="9"/>
      <c r="G31" s="9"/>
      <c r="H31" s="9"/>
      <c r="I31" s="9"/>
      <c r="J31" s="9"/>
      <c r="K31" s="9"/>
      <c r="L31" s="9"/>
      <c r="M31" s="9"/>
      <c r="N31" s="9"/>
      <c r="O31" s="43"/>
      <c r="P31" s="82" t="s">
        <v>354</v>
      </c>
      <c r="Q31" s="82"/>
      <c r="R31" s="82" t="s">
        <v>355</v>
      </c>
      <c r="S31" s="82"/>
    </row>
    <row r="32" spans="1:19" s="5" customFormat="1" ht="12.75" customHeight="1">
      <c r="A32" s="1" t="s">
        <v>10</v>
      </c>
      <c r="B32" s="1" t="s">
        <v>343</v>
      </c>
      <c r="C32" s="1"/>
      <c r="N32" s="8" t="s">
        <v>352</v>
      </c>
      <c r="O32" s="41"/>
      <c r="P32" s="83" t="s">
        <v>352</v>
      </c>
      <c r="Q32" s="83" t="s">
        <v>361</v>
      </c>
      <c r="R32" s="83" t="s">
        <v>352</v>
      </c>
      <c r="S32" s="83" t="s">
        <v>361</v>
      </c>
    </row>
    <row r="33" spans="5:19" ht="12.75" customHeight="1">
      <c r="E33" s="1">
        <v>-1</v>
      </c>
      <c r="F33" s="1" t="s">
        <v>318</v>
      </c>
      <c r="H33" s="1">
        <v>-1</v>
      </c>
      <c r="I33" s="1" t="s">
        <v>319</v>
      </c>
      <c r="L33" s="11"/>
      <c r="M33" s="76"/>
      <c r="N33" s="70">
        <f>COUNTIF(R33,TRUE)</f>
        <v>0</v>
      </c>
      <c r="O33" s="41"/>
      <c r="P33" s="84"/>
      <c r="Q33" s="85"/>
      <c r="R33" s="84" t="b">
        <v>0</v>
      </c>
      <c r="S33" s="85" t="b">
        <v>0</v>
      </c>
    </row>
    <row r="34" spans="1:19" ht="12.75" customHeight="1">
      <c r="A34" s="1" t="s">
        <v>72</v>
      </c>
      <c r="B34" s="1" t="s">
        <v>344</v>
      </c>
      <c r="L34" s="11"/>
      <c r="M34" s="75"/>
      <c r="N34" s="77"/>
      <c r="P34" s="84"/>
      <c r="Q34" s="85"/>
      <c r="R34" s="84"/>
      <c r="S34" s="85"/>
    </row>
    <row r="35" spans="5:19" ht="12.75" customHeight="1">
      <c r="E35" s="1">
        <v>-1</v>
      </c>
      <c r="F35" s="1" t="s">
        <v>320</v>
      </c>
      <c r="H35" s="1">
        <v>-1</v>
      </c>
      <c r="I35" s="1" t="s">
        <v>321</v>
      </c>
      <c r="L35" s="11"/>
      <c r="M35" s="76"/>
      <c r="N35" s="70">
        <f>COUNTIF(P35,TRUE)</f>
        <v>0</v>
      </c>
      <c r="O35" s="41"/>
      <c r="P35" s="84" t="b">
        <v>0</v>
      </c>
      <c r="Q35" s="85" t="b">
        <v>0</v>
      </c>
      <c r="R35" s="84"/>
      <c r="S35" s="85"/>
    </row>
    <row r="36" spans="1:19" ht="12.75" customHeight="1">
      <c r="A36" s="1" t="s">
        <v>69</v>
      </c>
      <c r="B36" s="1" t="s">
        <v>345</v>
      </c>
      <c r="M36" s="77"/>
      <c r="N36" s="77"/>
      <c r="P36" s="84"/>
      <c r="Q36" s="85"/>
      <c r="R36" s="84"/>
      <c r="S36" s="85"/>
    </row>
    <row r="37" spans="5:19" ht="12.75" customHeight="1">
      <c r="E37" s="1">
        <v>-1</v>
      </c>
      <c r="F37" s="1" t="s">
        <v>320</v>
      </c>
      <c r="H37" s="1">
        <v>-1</v>
      </c>
      <c r="I37" s="1" t="s">
        <v>321</v>
      </c>
      <c r="L37" s="30"/>
      <c r="M37" s="72"/>
      <c r="N37" s="70">
        <f>COUNTIF(P37,TRUE)</f>
        <v>0</v>
      </c>
      <c r="O37" s="41"/>
      <c r="P37" s="84" t="b">
        <v>0</v>
      </c>
      <c r="Q37" s="85" t="b">
        <v>0</v>
      </c>
      <c r="R37" s="84"/>
      <c r="S37" s="85"/>
    </row>
    <row r="38" spans="9:19" ht="12.75" customHeight="1">
      <c r="I38" s="54" t="s">
        <v>342</v>
      </c>
      <c r="J38" s="18"/>
      <c r="K38" s="58"/>
      <c r="L38" s="36"/>
      <c r="M38" s="73">
        <f>P38+R38</f>
        <v>0</v>
      </c>
      <c r="N38" s="72">
        <v>3</v>
      </c>
      <c r="O38" s="49"/>
      <c r="P38" s="84">
        <f>COUNTIF(P29:P37,TRUE)</f>
        <v>0</v>
      </c>
      <c r="Q38" s="85">
        <f>COUNTIF(Q29:Q37,"TRUE")</f>
        <v>0</v>
      </c>
      <c r="R38" s="84">
        <f>COUNTIF(R29:R37,"TRUE")</f>
        <v>0</v>
      </c>
      <c r="S38" s="85">
        <f>COUNTIF(S29:S37,"TRUE")</f>
        <v>0</v>
      </c>
    </row>
    <row r="39" spans="16:19" ht="12.75" customHeight="1">
      <c r="P39" s="84"/>
      <c r="Q39" s="85"/>
      <c r="R39" s="84"/>
      <c r="S39" s="85"/>
    </row>
    <row r="40" spans="1:19" ht="12.75" customHeight="1">
      <c r="A40" s="100" t="s">
        <v>13</v>
      </c>
      <c r="B40" s="100"/>
      <c r="C40" s="100"/>
      <c r="D40" s="100"/>
      <c r="E40" s="100"/>
      <c r="F40" s="100"/>
      <c r="G40" s="100"/>
      <c r="H40" s="100"/>
      <c r="I40" s="100"/>
      <c r="J40" s="100"/>
      <c r="K40" s="100"/>
      <c r="L40" s="100"/>
      <c r="M40" s="100"/>
      <c r="N40" s="100"/>
      <c r="O40" s="12"/>
      <c r="P40" s="84"/>
      <c r="Q40" s="85"/>
      <c r="R40" s="84"/>
      <c r="S40" s="85"/>
    </row>
    <row r="41" spans="1:19" s="13" customFormat="1" ht="12.75" customHeight="1">
      <c r="A41" s="12"/>
      <c r="B41" s="12"/>
      <c r="C41" s="12"/>
      <c r="D41" s="12"/>
      <c r="E41" s="12"/>
      <c r="F41" s="12"/>
      <c r="G41" s="12"/>
      <c r="H41" s="12"/>
      <c r="I41" s="12"/>
      <c r="J41" s="12"/>
      <c r="K41" s="12"/>
      <c r="L41" s="12"/>
      <c r="M41" s="12"/>
      <c r="N41" s="12"/>
      <c r="O41" s="12"/>
      <c r="P41" s="84"/>
      <c r="Q41" s="85"/>
      <c r="R41" s="84"/>
      <c r="S41" s="85"/>
    </row>
    <row r="42" spans="2:19" ht="72.75" customHeight="1">
      <c r="B42" s="102" t="s">
        <v>57</v>
      </c>
      <c r="C42" s="103"/>
      <c r="D42" s="106"/>
      <c r="E42" s="106"/>
      <c r="F42" s="106"/>
      <c r="G42" s="106"/>
      <c r="H42" s="106"/>
      <c r="I42" s="106"/>
      <c r="J42" s="106"/>
      <c r="K42" s="106"/>
      <c r="L42" s="106"/>
      <c r="M42" s="106"/>
      <c r="N42" s="107"/>
      <c r="O42" s="45"/>
      <c r="P42" s="84"/>
      <c r="Q42" s="85"/>
      <c r="R42" s="84"/>
      <c r="S42" s="85"/>
    </row>
    <row r="43" spans="16:19" ht="14.25" customHeight="1">
      <c r="P43" s="82" t="s">
        <v>354</v>
      </c>
      <c r="Q43" s="82"/>
      <c r="R43" s="82" t="s">
        <v>355</v>
      </c>
      <c r="S43" s="82"/>
    </row>
    <row r="44" spans="1:19" s="5" customFormat="1" ht="14.25" customHeight="1">
      <c r="A44" s="1" t="s">
        <v>69</v>
      </c>
      <c r="B44" s="1" t="s">
        <v>14</v>
      </c>
      <c r="N44" s="6" t="s">
        <v>347</v>
      </c>
      <c r="O44" s="37"/>
      <c r="P44" s="83" t="s">
        <v>352</v>
      </c>
      <c r="Q44" s="83" t="s">
        <v>361</v>
      </c>
      <c r="R44" s="83" t="s">
        <v>352</v>
      </c>
      <c r="S44" s="83" t="s">
        <v>361</v>
      </c>
    </row>
    <row r="45" spans="5:19" s="5" customFormat="1" ht="14.25" customHeight="1">
      <c r="E45" s="5">
        <v>0</v>
      </c>
      <c r="F45" s="1" t="s">
        <v>322</v>
      </c>
      <c r="H45" s="5">
        <v>-1</v>
      </c>
      <c r="I45" s="1" t="s">
        <v>323</v>
      </c>
      <c r="L45" s="69"/>
      <c r="M45" s="78"/>
      <c r="N45" s="70">
        <f>COUNTIF(P45,TRUE)</f>
        <v>0</v>
      </c>
      <c r="O45" s="40"/>
      <c r="P45" s="86" t="b">
        <v>0</v>
      </c>
      <c r="Q45" s="87" t="b">
        <v>0</v>
      </c>
      <c r="R45" s="86"/>
      <c r="S45" s="87"/>
    </row>
    <row r="46" spans="9:19" ht="14.25" customHeight="1">
      <c r="I46" s="54" t="s">
        <v>351</v>
      </c>
      <c r="J46" s="18"/>
      <c r="K46" s="71"/>
      <c r="L46" s="58"/>
      <c r="M46" s="73">
        <f>P46+R46</f>
        <v>0</v>
      </c>
      <c r="N46" s="74" t="s">
        <v>305</v>
      </c>
      <c r="O46" s="41"/>
      <c r="P46" s="84">
        <f>COUNTIF(P45,TRUE)</f>
        <v>0</v>
      </c>
      <c r="Q46" s="85">
        <f>COUNTIF(Q45,TRUE)</f>
        <v>0</v>
      </c>
      <c r="R46" s="84">
        <f>COUNTIF(R45,TRUE)</f>
        <v>0</v>
      </c>
      <c r="S46" s="85">
        <f>COUNTIF(S45,TRUE)</f>
        <v>0</v>
      </c>
    </row>
    <row r="47" spans="16:19" ht="14.25" customHeight="1">
      <c r="P47" s="84"/>
      <c r="Q47" s="85"/>
      <c r="R47" s="84"/>
      <c r="S47" s="85"/>
    </row>
    <row r="48" spans="1:19" ht="14.25" customHeight="1">
      <c r="A48" s="100" t="s">
        <v>24</v>
      </c>
      <c r="B48" s="100"/>
      <c r="C48" s="100"/>
      <c r="D48" s="100"/>
      <c r="E48" s="100"/>
      <c r="F48" s="100"/>
      <c r="G48" s="100"/>
      <c r="H48" s="100"/>
      <c r="I48" s="100"/>
      <c r="J48" s="100"/>
      <c r="K48" s="100"/>
      <c r="L48" s="100"/>
      <c r="M48" s="100"/>
      <c r="N48" s="100"/>
      <c r="O48" s="12"/>
      <c r="P48" s="84"/>
      <c r="Q48" s="85"/>
      <c r="R48" s="84"/>
      <c r="S48" s="85"/>
    </row>
    <row r="49" spans="16:19" ht="14.25" customHeight="1">
      <c r="P49" s="84"/>
      <c r="Q49" s="85"/>
      <c r="R49" s="84"/>
      <c r="S49" s="85"/>
    </row>
    <row r="50" spans="2:19" ht="72.75" customHeight="1">
      <c r="B50" s="102" t="s">
        <v>67</v>
      </c>
      <c r="C50" s="103"/>
      <c r="D50" s="103"/>
      <c r="E50" s="103"/>
      <c r="F50" s="103"/>
      <c r="G50" s="103"/>
      <c r="H50" s="103"/>
      <c r="I50" s="103"/>
      <c r="J50" s="103"/>
      <c r="K50" s="103"/>
      <c r="L50" s="103"/>
      <c r="M50" s="103"/>
      <c r="N50" s="104"/>
      <c r="O50" s="42"/>
      <c r="P50" s="84"/>
      <c r="Q50" s="85"/>
      <c r="R50" s="84"/>
      <c r="S50" s="85"/>
    </row>
    <row r="51" spans="16:19" ht="14.25" customHeight="1">
      <c r="P51" s="82" t="s">
        <v>354</v>
      </c>
      <c r="Q51" s="82"/>
      <c r="R51" s="82" t="s">
        <v>355</v>
      </c>
      <c r="S51" s="82"/>
    </row>
    <row r="52" spans="1:19" ht="14.25" customHeight="1">
      <c r="A52" s="1" t="s">
        <v>25</v>
      </c>
      <c r="B52" s="1" t="s">
        <v>306</v>
      </c>
      <c r="N52" s="8" t="s">
        <v>352</v>
      </c>
      <c r="O52" s="41"/>
      <c r="P52" s="83" t="s">
        <v>352</v>
      </c>
      <c r="Q52" s="83" t="s">
        <v>361</v>
      </c>
      <c r="R52" s="83" t="s">
        <v>352</v>
      </c>
      <c r="S52" s="83" t="s">
        <v>361</v>
      </c>
    </row>
    <row r="53" spans="5:19" ht="14.25" customHeight="1">
      <c r="E53" s="1">
        <v>-1</v>
      </c>
      <c r="F53" s="10" t="s">
        <v>324</v>
      </c>
      <c r="H53" s="1">
        <v>-1</v>
      </c>
      <c r="I53" s="31" t="s">
        <v>325</v>
      </c>
      <c r="K53" s="11"/>
      <c r="L53" s="11"/>
      <c r="M53" s="76"/>
      <c r="N53" s="70">
        <f>COUNTIF(R53:R55,TRUE)</f>
        <v>0</v>
      </c>
      <c r="O53" s="41"/>
      <c r="P53" s="84"/>
      <c r="Q53" s="85"/>
      <c r="R53" s="84" t="b">
        <v>0</v>
      </c>
      <c r="S53" s="85" t="b">
        <v>0</v>
      </c>
    </row>
    <row r="54" spans="5:19" ht="14.25" customHeight="1">
      <c r="E54" s="1">
        <v>-1</v>
      </c>
      <c r="F54" s="31" t="s">
        <v>326</v>
      </c>
      <c r="H54" s="1">
        <v>-1</v>
      </c>
      <c r="I54" s="1" t="s">
        <v>327</v>
      </c>
      <c r="K54" s="11"/>
      <c r="L54" s="11"/>
      <c r="M54" s="75"/>
      <c r="N54" s="77"/>
      <c r="P54" s="84"/>
      <c r="Q54" s="85"/>
      <c r="R54" s="84" t="b">
        <v>0</v>
      </c>
      <c r="S54" s="85"/>
    </row>
    <row r="55" spans="1:19" ht="14.25" customHeight="1">
      <c r="A55" s="1" t="s">
        <v>25</v>
      </c>
      <c r="B55" s="1" t="s">
        <v>307</v>
      </c>
      <c r="K55" s="11"/>
      <c r="L55" s="11"/>
      <c r="M55" s="75"/>
      <c r="N55" s="79"/>
      <c r="O55" s="37"/>
      <c r="P55" s="84"/>
      <c r="Q55" s="85"/>
      <c r="R55" s="84" t="b">
        <v>0</v>
      </c>
      <c r="S55" s="85"/>
    </row>
    <row r="56" spans="5:19" ht="14.25" customHeight="1">
      <c r="E56" s="1">
        <v>-1</v>
      </c>
      <c r="F56" s="14" t="s">
        <v>328</v>
      </c>
      <c r="H56" s="1">
        <v>-1</v>
      </c>
      <c r="I56" s="32" t="s">
        <v>329</v>
      </c>
      <c r="J56" s="10"/>
      <c r="K56" s="11"/>
      <c r="L56" s="11"/>
      <c r="M56" s="76"/>
      <c r="N56" s="70">
        <f>COUNTIF(R56:R58,TRUE)</f>
        <v>0</v>
      </c>
      <c r="O56" s="41"/>
      <c r="P56" s="84"/>
      <c r="Q56" s="85"/>
      <c r="R56" s="84" t="b">
        <v>0</v>
      </c>
      <c r="S56" s="85" t="b">
        <v>0</v>
      </c>
    </row>
    <row r="57" spans="5:19" ht="14.25" customHeight="1">
      <c r="E57" s="1">
        <v>-1</v>
      </c>
      <c r="F57" s="31" t="s">
        <v>331</v>
      </c>
      <c r="H57" s="1">
        <v>-1</v>
      </c>
      <c r="I57" s="1" t="s">
        <v>330</v>
      </c>
      <c r="K57" s="11"/>
      <c r="L57" s="11"/>
      <c r="M57" s="77"/>
      <c r="N57" s="77"/>
      <c r="P57" s="84"/>
      <c r="Q57" s="85"/>
      <c r="R57" s="84" t="b">
        <v>0</v>
      </c>
      <c r="S57" s="85"/>
    </row>
    <row r="58" spans="1:19" ht="14.25" customHeight="1">
      <c r="A58" s="1" t="s">
        <v>25</v>
      </c>
      <c r="B58" s="1" t="s">
        <v>308</v>
      </c>
      <c r="K58" s="11"/>
      <c r="L58" s="11"/>
      <c r="M58" s="77"/>
      <c r="N58" s="77"/>
      <c r="P58" s="84"/>
      <c r="Q58" s="85"/>
      <c r="R58" s="84" t="b">
        <v>0</v>
      </c>
      <c r="S58" s="85"/>
    </row>
    <row r="59" spans="5:19" ht="14.25" customHeight="1">
      <c r="E59" s="1">
        <v>-1</v>
      </c>
      <c r="F59" s="14" t="s">
        <v>328</v>
      </c>
      <c r="H59" s="1">
        <v>-1</v>
      </c>
      <c r="I59" s="31" t="s">
        <v>332</v>
      </c>
      <c r="K59" s="11"/>
      <c r="L59" s="11"/>
      <c r="M59" s="76"/>
      <c r="N59" s="70">
        <f>COUNTIF(R59:R61,TRUE)</f>
        <v>0</v>
      </c>
      <c r="O59" s="41"/>
      <c r="P59" s="84"/>
      <c r="Q59" s="85"/>
      <c r="R59" s="84" t="b">
        <v>0</v>
      </c>
      <c r="S59" s="85" t="b">
        <v>0</v>
      </c>
    </row>
    <row r="60" spans="5:19" ht="14.25" customHeight="1">
      <c r="E60" s="1">
        <v>-1</v>
      </c>
      <c r="F60" s="31" t="s">
        <v>331</v>
      </c>
      <c r="H60" s="1">
        <v>-1</v>
      </c>
      <c r="I60" s="1" t="s">
        <v>333</v>
      </c>
      <c r="K60" s="11"/>
      <c r="L60" s="11"/>
      <c r="M60" s="75"/>
      <c r="N60" s="77"/>
      <c r="P60" s="84"/>
      <c r="Q60" s="85"/>
      <c r="R60" s="84" t="b">
        <v>0</v>
      </c>
      <c r="S60" s="85"/>
    </row>
    <row r="61" spans="1:19" ht="14.25" customHeight="1">
      <c r="A61" s="1" t="s">
        <v>25</v>
      </c>
      <c r="B61" s="1" t="s">
        <v>309</v>
      </c>
      <c r="K61" s="11"/>
      <c r="L61" s="11"/>
      <c r="M61" s="77"/>
      <c r="N61" s="77"/>
      <c r="P61" s="84"/>
      <c r="Q61" s="85"/>
      <c r="R61" s="84" t="b">
        <v>0</v>
      </c>
      <c r="S61" s="85"/>
    </row>
    <row r="62" spans="4:19" ht="14.25" customHeight="1">
      <c r="D62" s="1" t="s">
        <v>56</v>
      </c>
      <c r="K62" s="11"/>
      <c r="L62" s="11"/>
      <c r="M62" s="77"/>
      <c r="N62" s="77"/>
      <c r="P62" s="84"/>
      <c r="Q62" s="85"/>
      <c r="R62" s="84"/>
      <c r="S62" s="85"/>
    </row>
    <row r="63" spans="5:19" ht="14.25" customHeight="1">
      <c r="E63" s="1">
        <v>-1</v>
      </c>
      <c r="F63" s="1" t="s">
        <v>334</v>
      </c>
      <c r="H63" s="1">
        <v>-1</v>
      </c>
      <c r="I63" s="1" t="s">
        <v>335</v>
      </c>
      <c r="L63" s="30"/>
      <c r="M63" s="72"/>
      <c r="N63" s="70">
        <f>COUNTIF(R63,TRUE)</f>
        <v>0</v>
      </c>
      <c r="O63" s="41"/>
      <c r="P63" s="84"/>
      <c r="Q63" s="85"/>
      <c r="R63" s="84" t="b">
        <v>0</v>
      </c>
      <c r="S63" s="85" t="b">
        <v>0</v>
      </c>
    </row>
    <row r="64" spans="9:19" ht="14.25" customHeight="1">
      <c r="I64" s="2" t="s">
        <v>350</v>
      </c>
      <c r="J64" s="18"/>
      <c r="K64" s="48"/>
      <c r="L64" s="48"/>
      <c r="M64" s="73">
        <f>P64+R64</f>
        <v>0</v>
      </c>
      <c r="N64" s="74" t="s">
        <v>363</v>
      </c>
      <c r="O64" s="41"/>
      <c r="P64" s="84">
        <f>COUNTIF(P53:P63,TRUE)</f>
        <v>0</v>
      </c>
      <c r="Q64" s="85">
        <f>COUNTIF(Q53:Q63,TRUE)</f>
        <v>0</v>
      </c>
      <c r="R64" s="84">
        <f>COUNTIF(R53:R63,TRUE)</f>
        <v>0</v>
      </c>
      <c r="S64" s="85">
        <f>COUNTIF(S53:S63,TRUE)</f>
        <v>0</v>
      </c>
    </row>
    <row r="65" spans="16:19" ht="14.25" customHeight="1">
      <c r="P65" s="84"/>
      <c r="Q65" s="85"/>
      <c r="R65" s="84"/>
      <c r="S65" s="85"/>
    </row>
    <row r="66" spans="1:19" ht="12">
      <c r="A66" s="100" t="s">
        <v>29</v>
      </c>
      <c r="B66" s="100"/>
      <c r="C66" s="100"/>
      <c r="D66" s="100"/>
      <c r="E66" s="100"/>
      <c r="F66" s="100"/>
      <c r="G66" s="100"/>
      <c r="H66" s="100"/>
      <c r="I66" s="100"/>
      <c r="J66" s="100"/>
      <c r="K66" s="100"/>
      <c r="L66" s="100"/>
      <c r="M66" s="100"/>
      <c r="N66" s="100"/>
      <c r="O66" s="12"/>
      <c r="P66" s="84"/>
      <c r="Q66" s="85"/>
      <c r="R66" s="84"/>
      <c r="S66" s="85"/>
    </row>
    <row r="67" spans="16:19" ht="14.25" customHeight="1">
      <c r="P67" s="84"/>
      <c r="Q67" s="85"/>
      <c r="R67" s="84"/>
      <c r="S67" s="85"/>
    </row>
    <row r="68" spans="2:19" ht="87" customHeight="1">
      <c r="B68" s="102" t="s">
        <v>60</v>
      </c>
      <c r="C68" s="103"/>
      <c r="D68" s="103"/>
      <c r="E68" s="103"/>
      <c r="F68" s="103"/>
      <c r="G68" s="103"/>
      <c r="H68" s="103"/>
      <c r="I68" s="103"/>
      <c r="J68" s="103"/>
      <c r="K68" s="103"/>
      <c r="L68" s="103"/>
      <c r="M68" s="103"/>
      <c r="N68" s="104"/>
      <c r="O68" s="42"/>
      <c r="P68" s="84"/>
      <c r="Q68" s="85"/>
      <c r="R68" s="84"/>
      <c r="S68" s="85"/>
    </row>
    <row r="69" spans="16:19" ht="14.25" customHeight="1">
      <c r="P69" s="82" t="s">
        <v>354</v>
      </c>
      <c r="Q69" s="82"/>
      <c r="R69" s="82" t="s">
        <v>355</v>
      </c>
      <c r="S69" s="82"/>
    </row>
    <row r="70" spans="1:19" ht="14.25" customHeight="1">
      <c r="A70" s="1" t="s">
        <v>69</v>
      </c>
      <c r="B70" s="1" t="s">
        <v>348</v>
      </c>
      <c r="L70" s="11"/>
      <c r="M70" s="11"/>
      <c r="N70" s="8" t="s">
        <v>352</v>
      </c>
      <c r="O70" s="41"/>
      <c r="P70" s="83" t="s">
        <v>352</v>
      </c>
      <c r="Q70" s="83" t="s">
        <v>361</v>
      </c>
      <c r="R70" s="83" t="s">
        <v>352</v>
      </c>
      <c r="S70" s="83" t="s">
        <v>361</v>
      </c>
    </row>
    <row r="71" spans="4:19" ht="14.25" customHeight="1">
      <c r="D71" s="5"/>
      <c r="E71" s="1">
        <v>-1</v>
      </c>
      <c r="F71" s="1" t="s">
        <v>336</v>
      </c>
      <c r="G71" s="5"/>
      <c r="H71" s="1">
        <v>-1</v>
      </c>
      <c r="I71" s="1" t="s">
        <v>337</v>
      </c>
      <c r="K71" s="30"/>
      <c r="L71" s="30"/>
      <c r="M71" s="72"/>
      <c r="N71" s="70">
        <f>COUNTIF(P71,TRUE)</f>
        <v>0</v>
      </c>
      <c r="O71" s="41"/>
      <c r="P71" s="84" t="b">
        <v>0</v>
      </c>
      <c r="Q71" s="85" t="b">
        <v>0</v>
      </c>
      <c r="R71" s="84"/>
      <c r="S71" s="85"/>
    </row>
    <row r="72" spans="9:19" ht="14.25" customHeight="1">
      <c r="I72" s="2" t="s">
        <v>349</v>
      </c>
      <c r="J72" s="18"/>
      <c r="K72" s="48"/>
      <c r="L72" s="48"/>
      <c r="M72" s="73">
        <f>P72+R72</f>
        <v>0</v>
      </c>
      <c r="N72" s="74" t="s">
        <v>305</v>
      </c>
      <c r="O72" s="41"/>
      <c r="P72" s="88">
        <f>COUNTIF(P71,TRUE)</f>
        <v>0</v>
      </c>
      <c r="Q72" s="89">
        <f>COUNTIF(Q71,TRUE)</f>
        <v>0</v>
      </c>
      <c r="R72" s="88">
        <f>COUNTIF(R71,TRUE)</f>
        <v>0</v>
      </c>
      <c r="S72" s="89">
        <f>COUNTIF(S71,TRUE)</f>
        <v>0</v>
      </c>
    </row>
    <row r="73" spans="10:11" ht="14.25" customHeight="1" thickBot="1">
      <c r="J73" s="62"/>
      <c r="K73" s="62"/>
    </row>
    <row r="74" spans="6:15" ht="14.25" customHeight="1">
      <c r="F74" s="30"/>
      <c r="G74" s="30"/>
      <c r="I74" s="66"/>
      <c r="J74" s="65" t="s">
        <v>347</v>
      </c>
      <c r="K74" s="63"/>
      <c r="L74" s="61" t="s">
        <v>356</v>
      </c>
      <c r="M74" s="53"/>
      <c r="N74" s="55"/>
      <c r="O74" s="37"/>
    </row>
    <row r="75" spans="6:15" ht="14.25" customHeight="1">
      <c r="F75" s="53" t="s">
        <v>369</v>
      </c>
      <c r="G75" s="53"/>
      <c r="H75" s="3"/>
      <c r="I75" s="67" t="s">
        <v>367</v>
      </c>
      <c r="J75" s="80">
        <f>P10+P26+P38+P46+P64+P72</f>
        <v>0</v>
      </c>
      <c r="K75" s="64" t="s">
        <v>364</v>
      </c>
      <c r="L75" s="80">
        <f>Q10+Q26+Q38+Q46+Q64+Q72</f>
        <v>0</v>
      </c>
      <c r="M75" s="50" t="s">
        <v>364</v>
      </c>
      <c r="N75" s="56"/>
      <c r="O75" s="46"/>
    </row>
    <row r="76" spans="6:15" ht="14.25" customHeight="1" thickBot="1">
      <c r="F76" s="53" t="s">
        <v>370</v>
      </c>
      <c r="G76" s="53"/>
      <c r="H76" s="8"/>
      <c r="I76" s="67" t="s">
        <v>368</v>
      </c>
      <c r="J76" s="81">
        <f>R10+R26+R38+R46+R64+R72</f>
        <v>0</v>
      </c>
      <c r="K76" s="68" t="s">
        <v>365</v>
      </c>
      <c r="L76" s="80">
        <f>S10+S26+S38+S46+S64+S72</f>
        <v>0</v>
      </c>
      <c r="M76" s="51" t="s">
        <v>366</v>
      </c>
      <c r="N76" s="56"/>
      <c r="O76" s="46"/>
    </row>
    <row r="77" spans="7:15" ht="14.25" customHeight="1">
      <c r="G77" s="33"/>
      <c r="H77" s="26"/>
      <c r="I77" s="26"/>
      <c r="J77" s="33"/>
      <c r="K77" s="33"/>
      <c r="L77" s="57"/>
      <c r="M77" s="57"/>
      <c r="N77" s="35"/>
      <c r="O77" s="46"/>
    </row>
    <row r="78" spans="7:15" ht="14.25" customHeight="1">
      <c r="G78" s="33"/>
      <c r="H78" s="11"/>
      <c r="I78" s="11"/>
      <c r="J78" s="33"/>
      <c r="K78" s="33"/>
      <c r="L78" s="33"/>
      <c r="M78" s="33"/>
      <c r="N78" s="35"/>
      <c r="O78" s="46"/>
    </row>
    <row r="79" spans="7:15" ht="14.25" customHeight="1">
      <c r="G79" s="33"/>
      <c r="H79" s="11"/>
      <c r="I79" s="11"/>
      <c r="J79" s="33"/>
      <c r="K79" s="33"/>
      <c r="L79" s="33"/>
      <c r="M79" s="33"/>
      <c r="N79" s="35"/>
      <c r="O79" s="46"/>
    </row>
    <row r="80" spans="7:15" ht="14.25" customHeight="1">
      <c r="G80" s="33"/>
      <c r="H80" s="11"/>
      <c r="I80" s="11"/>
      <c r="J80" s="33"/>
      <c r="K80" s="33"/>
      <c r="L80" s="33"/>
      <c r="M80" s="33"/>
      <c r="N80" s="35"/>
      <c r="O80" s="46"/>
    </row>
    <row r="85" spans="1:15" ht="12">
      <c r="A85" s="100" t="s">
        <v>303</v>
      </c>
      <c r="B85" s="100"/>
      <c r="C85" s="100"/>
      <c r="D85" s="100"/>
      <c r="E85" s="100"/>
      <c r="F85" s="100"/>
      <c r="G85" s="100"/>
      <c r="H85" s="100"/>
      <c r="I85" s="100"/>
      <c r="J85" s="100"/>
      <c r="K85" s="100"/>
      <c r="L85" s="100"/>
      <c r="M85" s="100"/>
      <c r="N85" s="100"/>
      <c r="O85" s="12"/>
    </row>
    <row r="86" spans="1:15" ht="12">
      <c r="A86" s="11"/>
      <c r="B86" s="11"/>
      <c r="C86" s="11"/>
      <c r="D86" s="11"/>
      <c r="E86" s="11"/>
      <c r="F86" s="11"/>
      <c r="G86" s="11"/>
      <c r="H86" s="11"/>
      <c r="I86" s="11"/>
      <c r="J86" s="11"/>
      <c r="K86" s="11"/>
      <c r="L86" s="11"/>
      <c r="M86" s="11"/>
      <c r="N86" s="11"/>
      <c r="O86" s="41"/>
    </row>
    <row r="87" spans="1:15" ht="12">
      <c r="A87" s="25"/>
      <c r="B87" s="26"/>
      <c r="C87" s="26"/>
      <c r="D87" s="26"/>
      <c r="E87" s="26"/>
      <c r="F87" s="26"/>
      <c r="G87" s="26"/>
      <c r="H87" s="26"/>
      <c r="I87" s="26"/>
      <c r="J87" s="26"/>
      <c r="K87" s="26"/>
      <c r="L87" s="26"/>
      <c r="M87" s="26"/>
      <c r="N87" s="27"/>
      <c r="O87" s="41"/>
    </row>
    <row r="88" spans="1:15" ht="12">
      <c r="A88" s="28"/>
      <c r="B88" s="11"/>
      <c r="C88" s="11"/>
      <c r="D88" s="11"/>
      <c r="E88" s="11"/>
      <c r="F88" s="11"/>
      <c r="G88" s="11"/>
      <c r="H88" s="11"/>
      <c r="I88" s="11"/>
      <c r="J88" s="11"/>
      <c r="K88" s="11"/>
      <c r="L88" s="11"/>
      <c r="M88" s="11"/>
      <c r="N88" s="20"/>
      <c r="O88" s="41"/>
    </row>
    <row r="89" spans="1:15" ht="12">
      <c r="A89" s="28"/>
      <c r="B89" s="11"/>
      <c r="C89" s="11"/>
      <c r="D89" s="11"/>
      <c r="E89" s="11"/>
      <c r="F89" s="11"/>
      <c r="G89" s="11"/>
      <c r="H89" s="11"/>
      <c r="I89" s="11"/>
      <c r="J89" s="11"/>
      <c r="K89" s="11"/>
      <c r="L89" s="11"/>
      <c r="M89" s="11"/>
      <c r="N89" s="20"/>
      <c r="O89" s="41"/>
    </row>
    <row r="90" spans="1:15" ht="12">
      <c r="A90" s="28"/>
      <c r="B90" s="11"/>
      <c r="C90" s="11"/>
      <c r="D90" s="11"/>
      <c r="E90" s="11"/>
      <c r="F90" s="11"/>
      <c r="G90" s="11"/>
      <c r="H90" s="11"/>
      <c r="I90" s="11"/>
      <c r="J90" s="11"/>
      <c r="K90" s="11"/>
      <c r="L90" s="11"/>
      <c r="M90" s="11"/>
      <c r="N90" s="20"/>
      <c r="O90" s="41"/>
    </row>
    <row r="91" spans="1:15" ht="12">
      <c r="A91" s="28"/>
      <c r="B91" s="11"/>
      <c r="C91" s="11"/>
      <c r="D91" s="11"/>
      <c r="E91" s="11"/>
      <c r="F91" s="11"/>
      <c r="G91" s="11"/>
      <c r="H91" s="11"/>
      <c r="I91" s="11"/>
      <c r="J91" s="11"/>
      <c r="K91" s="11"/>
      <c r="L91" s="11"/>
      <c r="M91" s="11"/>
      <c r="N91" s="20"/>
      <c r="O91" s="41"/>
    </row>
    <row r="92" spans="1:15" ht="12">
      <c r="A92" s="28"/>
      <c r="B92" s="11"/>
      <c r="C92" s="11"/>
      <c r="D92" s="11"/>
      <c r="E92" s="11"/>
      <c r="F92" s="11"/>
      <c r="G92" s="11"/>
      <c r="H92" s="11"/>
      <c r="I92" s="11"/>
      <c r="J92" s="11"/>
      <c r="K92" s="11"/>
      <c r="L92" s="11"/>
      <c r="M92" s="11"/>
      <c r="N92" s="20"/>
      <c r="O92" s="41"/>
    </row>
    <row r="93" spans="1:15" ht="12">
      <c r="A93" s="28"/>
      <c r="B93" s="11"/>
      <c r="C93" s="11"/>
      <c r="D93" s="11"/>
      <c r="E93" s="11"/>
      <c r="F93" s="11"/>
      <c r="G93" s="11"/>
      <c r="H93" s="11"/>
      <c r="I93" s="11"/>
      <c r="J93" s="11"/>
      <c r="K93" s="11"/>
      <c r="L93" s="11"/>
      <c r="M93" s="11"/>
      <c r="N93" s="20"/>
      <c r="O93" s="41"/>
    </row>
    <row r="94" spans="1:15" ht="12">
      <c r="A94" s="28"/>
      <c r="B94" s="11"/>
      <c r="C94" s="11"/>
      <c r="D94" s="11"/>
      <c r="E94" s="11"/>
      <c r="F94" s="11"/>
      <c r="G94" s="11"/>
      <c r="H94" s="11"/>
      <c r="I94" s="11"/>
      <c r="J94" s="11"/>
      <c r="K94" s="11"/>
      <c r="L94" s="11"/>
      <c r="M94" s="11"/>
      <c r="N94" s="20"/>
      <c r="O94" s="41"/>
    </row>
    <row r="95" spans="1:15" ht="12">
      <c r="A95" s="28"/>
      <c r="B95" s="11"/>
      <c r="C95" s="11"/>
      <c r="D95" s="11"/>
      <c r="E95" s="11"/>
      <c r="F95" s="11"/>
      <c r="G95" s="11"/>
      <c r="H95" s="11"/>
      <c r="I95" s="11"/>
      <c r="J95" s="11"/>
      <c r="K95" s="11"/>
      <c r="L95" s="11"/>
      <c r="M95" s="11"/>
      <c r="N95" s="20"/>
      <c r="O95" s="41"/>
    </row>
    <row r="96" spans="1:15" ht="12">
      <c r="A96" s="28"/>
      <c r="B96" s="11"/>
      <c r="C96" s="11"/>
      <c r="D96" s="11"/>
      <c r="E96" s="11"/>
      <c r="F96" s="11"/>
      <c r="G96" s="11"/>
      <c r="H96" s="11"/>
      <c r="I96" s="11"/>
      <c r="J96" s="11"/>
      <c r="K96" s="11"/>
      <c r="L96" s="11"/>
      <c r="M96" s="11"/>
      <c r="N96" s="20"/>
      <c r="O96" s="41"/>
    </row>
    <row r="97" spans="1:15" ht="12">
      <c r="A97" s="29"/>
      <c r="B97" s="30"/>
      <c r="C97" s="30"/>
      <c r="D97" s="30"/>
      <c r="E97" s="30"/>
      <c r="F97" s="30"/>
      <c r="G97" s="30"/>
      <c r="H97" s="30"/>
      <c r="I97" s="30"/>
      <c r="J97" s="30"/>
      <c r="K97" s="30"/>
      <c r="L97" s="30"/>
      <c r="M97" s="30"/>
      <c r="N97" s="15"/>
      <c r="O97" s="41"/>
    </row>
  </sheetData>
  <sheetProtection/>
  <mergeCells count="16">
    <mergeCell ref="F1:K1"/>
    <mergeCell ref="A40:N40"/>
    <mergeCell ref="B42:N42"/>
    <mergeCell ref="A48:N48"/>
    <mergeCell ref="B50:N50"/>
    <mergeCell ref="A85:N85"/>
    <mergeCell ref="A28:N28"/>
    <mergeCell ref="A66:N66"/>
    <mergeCell ref="B68:N68"/>
    <mergeCell ref="B30:N30"/>
    <mergeCell ref="F2:G2"/>
    <mergeCell ref="I2:N2"/>
    <mergeCell ref="A3:N3"/>
    <mergeCell ref="B5:N5"/>
    <mergeCell ref="A12:N12"/>
    <mergeCell ref="B14:N14"/>
  </mergeCells>
  <conditionalFormatting sqref="N56">
    <cfRule type="expression" priority="38" dxfId="50">
      <formula>OR($N56=1,$N56=2,$N56=3)</formula>
    </cfRule>
  </conditionalFormatting>
  <conditionalFormatting sqref="N53">
    <cfRule type="expression" priority="37" dxfId="50">
      <formula>OR($N53=1,$N53=2,$N53=3)</formula>
    </cfRule>
  </conditionalFormatting>
  <conditionalFormatting sqref="N59">
    <cfRule type="expression" priority="36" dxfId="50">
      <formula>OR($N59=1,$N59=2,$N59=3)</formula>
    </cfRule>
  </conditionalFormatting>
  <conditionalFormatting sqref="N17:O17">
    <cfRule type="expression" priority="30" dxfId="50">
      <formula>N$17=1</formula>
    </cfRule>
  </conditionalFormatting>
  <conditionalFormatting sqref="N20">
    <cfRule type="expression" priority="29" dxfId="50">
      <formula>$N20=1</formula>
    </cfRule>
  </conditionalFormatting>
  <conditionalFormatting sqref="N23">
    <cfRule type="expression" priority="27" dxfId="50">
      <formula>$N23=1</formula>
    </cfRule>
  </conditionalFormatting>
  <conditionalFormatting sqref="N25">
    <cfRule type="expression" priority="23" dxfId="50">
      <formula>$N25=1</formula>
    </cfRule>
  </conditionalFormatting>
  <conditionalFormatting sqref="N35">
    <cfRule type="expression" priority="22" dxfId="50">
      <formula>$N35=1</formula>
    </cfRule>
  </conditionalFormatting>
  <conditionalFormatting sqref="N63">
    <cfRule type="expression" priority="20" dxfId="50">
      <formula>$N63=1</formula>
    </cfRule>
  </conditionalFormatting>
  <conditionalFormatting sqref="N71">
    <cfRule type="expression" priority="15" dxfId="50">
      <formula>$N71=1</formula>
    </cfRule>
  </conditionalFormatting>
  <conditionalFormatting sqref="N33">
    <cfRule type="expression" priority="8" dxfId="50">
      <formula>$N33=1</formula>
    </cfRule>
  </conditionalFormatting>
  <conditionalFormatting sqref="N37">
    <cfRule type="expression" priority="4" dxfId="50">
      <formula>$N37=1</formula>
    </cfRule>
  </conditionalFormatting>
  <conditionalFormatting sqref="N45">
    <cfRule type="expression" priority="3" dxfId="50">
      <formula>$N45=1</formula>
    </cfRule>
  </conditionalFormatting>
  <conditionalFormatting sqref="N9">
    <cfRule type="expression" priority="1" dxfId="50" stopIfTrue="1">
      <formula>$N$9=1</formula>
    </cfRule>
  </conditionalFormatting>
  <printOptions horizontalCentered="1"/>
  <pageMargins left="0.5905511811023623" right="0.5905511811023623" top="0.7480314960629921" bottom="0.7480314960629921" header="0.31496062992125984" footer="0.31496062992125984"/>
  <pageSetup horizontalDpi="600" verticalDpi="600" orientation="portrait" paperSize="9" scale="82" r:id="rId2"/>
  <rowBreaks count="2" manualBreakCount="2">
    <brk id="39" max="13" man="1"/>
    <brk id="98" max="13" man="1"/>
  </rowBreaks>
  <legacyDrawing r:id="rId1"/>
</worksheet>
</file>

<file path=xl/worksheets/sheet3.xml><?xml version="1.0" encoding="utf-8"?>
<worksheet xmlns="http://schemas.openxmlformats.org/spreadsheetml/2006/main" xmlns:r="http://schemas.openxmlformats.org/officeDocument/2006/relationships">
  <sheetPr codeName="Sheet2">
    <tabColor rgb="FFFFFF00"/>
  </sheetPr>
  <dimension ref="A1:M204"/>
  <sheetViews>
    <sheetView view="pageBreakPreview" zoomScale="120" zoomScaleSheetLayoutView="120" zoomScalePageLayoutView="0" workbookViewId="0" topLeftCell="A187">
      <selection activeCell="B5" sqref="B5:M5"/>
    </sheetView>
  </sheetViews>
  <sheetFormatPr defaultColWidth="8.796875" defaultRowHeight="14.25"/>
  <cols>
    <col min="1" max="1" width="2.3984375" style="1" customWidth="1"/>
    <col min="2" max="2" width="1.69921875" style="1" customWidth="1"/>
    <col min="3" max="3" width="3" style="1" customWidth="1"/>
    <col min="4" max="4" width="2.8984375" style="1" customWidth="1"/>
    <col min="5" max="5" width="5.59765625" style="1" hidden="1" customWidth="1"/>
    <col min="6" max="6" width="33.3984375" style="1" customWidth="1"/>
    <col min="7" max="7" width="3" style="1" customWidth="1"/>
    <col min="8" max="8" width="3.5" style="1" hidden="1" customWidth="1"/>
    <col min="9" max="9" width="33.3984375" style="1" customWidth="1"/>
    <col min="10" max="10" width="4.09765625" style="1" customWidth="1"/>
    <col min="11" max="11" width="4" style="1" customWidth="1"/>
    <col min="12" max="12" width="2.8984375" style="1" hidden="1" customWidth="1"/>
    <col min="13" max="13" width="4.09765625" style="1" customWidth="1"/>
    <col min="14" max="14" width="7.5" style="1" customWidth="1"/>
    <col min="15" max="16384" width="9" style="1" customWidth="1"/>
  </cols>
  <sheetData>
    <row r="1" spans="6:9" ht="24.75" customHeight="1" thickBot="1">
      <c r="F1" s="108" t="s">
        <v>382</v>
      </c>
      <c r="G1" s="108"/>
      <c r="H1" s="108"/>
      <c r="I1" s="108"/>
    </row>
    <row r="2" spans="6:13" ht="13.5" customHeight="1" thickBot="1">
      <c r="F2" s="96" t="s">
        <v>224</v>
      </c>
      <c r="G2" s="96"/>
      <c r="I2" s="97"/>
      <c r="J2" s="98"/>
      <c r="K2" s="98"/>
      <c r="L2" s="98"/>
      <c r="M2" s="99"/>
    </row>
    <row r="3" spans="1:13" ht="13.5" customHeight="1">
      <c r="A3" s="100" t="s">
        <v>0</v>
      </c>
      <c r="B3" s="100"/>
      <c r="C3" s="100"/>
      <c r="D3" s="100"/>
      <c r="E3" s="100"/>
      <c r="F3" s="100"/>
      <c r="G3" s="100"/>
      <c r="H3" s="100"/>
      <c r="I3" s="100"/>
      <c r="J3" s="100"/>
      <c r="K3" s="100"/>
      <c r="L3" s="100"/>
      <c r="M3" s="100"/>
    </row>
    <row r="4" ht="13.5" customHeight="1"/>
    <row r="5" spans="2:13" ht="106.5" customHeight="1">
      <c r="B5" s="101" t="s">
        <v>51</v>
      </c>
      <c r="C5" s="101"/>
      <c r="D5" s="101"/>
      <c r="E5" s="101"/>
      <c r="F5" s="101"/>
      <c r="G5" s="101"/>
      <c r="H5" s="101"/>
      <c r="I5" s="101"/>
      <c r="J5" s="101"/>
      <c r="K5" s="101"/>
      <c r="L5" s="101"/>
      <c r="M5" s="101"/>
    </row>
    <row r="6" ht="14.25" customHeight="1"/>
    <row r="7" spans="1:13" s="5" customFormat="1" ht="14.25" customHeight="1">
      <c r="A7" s="5" t="s">
        <v>69</v>
      </c>
      <c r="B7" s="5" t="s">
        <v>1</v>
      </c>
      <c r="M7" s="6" t="s">
        <v>6</v>
      </c>
    </row>
    <row r="8" s="5" customFormat="1" ht="14.25" customHeight="1">
      <c r="C8" s="5" t="s">
        <v>2</v>
      </c>
    </row>
    <row r="9" spans="5:13" s="5" customFormat="1" ht="14.25" customHeight="1">
      <c r="E9" s="5">
        <v>0</v>
      </c>
      <c r="F9" s="5" t="s">
        <v>95</v>
      </c>
      <c r="G9" s="1"/>
      <c r="H9" s="1">
        <v>0</v>
      </c>
      <c r="I9" s="5" t="s">
        <v>96</v>
      </c>
      <c r="L9" s="7">
        <f>IF(E9=-1,7,IF(H9=-1,1,0))</f>
        <v>0</v>
      </c>
      <c r="M9" s="7">
        <f>IF(L9&gt;=1,L9-1,0)</f>
        <v>0</v>
      </c>
    </row>
    <row r="10" ht="14.25" customHeight="1">
      <c r="B10" s="1" t="s">
        <v>3</v>
      </c>
    </row>
    <row r="11" spans="5:13" ht="14.25" customHeight="1">
      <c r="E11" s="1">
        <v>0</v>
      </c>
      <c r="F11" s="1" t="s">
        <v>97</v>
      </c>
      <c r="H11" s="1">
        <v>0</v>
      </c>
      <c r="I11" s="1" t="s">
        <v>96</v>
      </c>
      <c r="L11" s="8">
        <f>IF(E11=-1,6,IF(H11=-1,1,0))</f>
        <v>0</v>
      </c>
      <c r="M11" s="8">
        <f>IF(L11&gt;=1,L11-1,0)</f>
        <v>0</v>
      </c>
    </row>
    <row r="12" ht="14.25" customHeight="1">
      <c r="B12" s="1" t="s">
        <v>48</v>
      </c>
    </row>
    <row r="13" spans="5:13" ht="14.25" customHeight="1">
      <c r="E13" s="1">
        <v>0</v>
      </c>
      <c r="F13" s="1" t="s">
        <v>98</v>
      </c>
      <c r="H13" s="1">
        <v>0</v>
      </c>
      <c r="I13" s="1" t="s">
        <v>99</v>
      </c>
      <c r="L13" s="8">
        <f>IF(E13=-1,4,IF(H13=-1,3,IF(E14=-1,2,IF(H14=-1,1,0))))</f>
        <v>0</v>
      </c>
      <c r="M13" s="8">
        <f>IF(L13&gt;=1,L13-1,0)</f>
        <v>0</v>
      </c>
    </row>
    <row r="14" spans="5:9" ht="14.25" customHeight="1">
      <c r="E14" s="1">
        <v>0</v>
      </c>
      <c r="F14" s="1" t="s">
        <v>100</v>
      </c>
      <c r="H14" s="1">
        <v>0</v>
      </c>
      <c r="I14" s="1" t="s">
        <v>96</v>
      </c>
    </row>
    <row r="15" ht="14.25" customHeight="1">
      <c r="B15" s="1" t="s">
        <v>62</v>
      </c>
    </row>
    <row r="16" ht="14.25" customHeight="1">
      <c r="C16" s="1" t="s">
        <v>61</v>
      </c>
    </row>
    <row r="17" spans="5:13" ht="14.25" customHeight="1">
      <c r="E17" s="1">
        <v>0</v>
      </c>
      <c r="F17" s="1" t="s">
        <v>101</v>
      </c>
      <c r="H17" s="1">
        <v>0</v>
      </c>
      <c r="I17" s="1" t="s">
        <v>137</v>
      </c>
      <c r="L17" s="8">
        <f>IF(E17=-1,4,IF(H17=-1,3,IF(E18=-1,2,IF(H18=-1,1,0))))</f>
        <v>0</v>
      </c>
      <c r="M17" s="8">
        <f>IF(L17&gt;=1,L17-1,0)</f>
        <v>0</v>
      </c>
    </row>
    <row r="18" spans="5:9" ht="14.25" customHeight="1">
      <c r="E18" s="1">
        <v>0</v>
      </c>
      <c r="F18" s="1" t="s">
        <v>158</v>
      </c>
      <c r="H18" s="1">
        <v>0</v>
      </c>
      <c r="I18" s="1" t="s">
        <v>106</v>
      </c>
    </row>
    <row r="19" ht="14.25" customHeight="1">
      <c r="B19" s="1" t="s">
        <v>64</v>
      </c>
    </row>
    <row r="20" ht="14.25" customHeight="1">
      <c r="C20" s="1" t="s">
        <v>63</v>
      </c>
    </row>
    <row r="21" spans="5:13" ht="14.25" customHeight="1">
      <c r="E21" s="1">
        <v>0</v>
      </c>
      <c r="F21" s="1" t="s">
        <v>102</v>
      </c>
      <c r="H21" s="1">
        <v>0</v>
      </c>
      <c r="I21" s="1" t="s">
        <v>138</v>
      </c>
      <c r="L21" s="8">
        <f>IF(E21=-1,4,IF(H21=-1,3,IF(E22=-1,2,IF(H22=-1,1,0))))</f>
        <v>0</v>
      </c>
      <c r="M21" s="8">
        <f>IF(L21&gt;=1,L21-1,0)</f>
        <v>0</v>
      </c>
    </row>
    <row r="22" spans="5:9" ht="14.25" customHeight="1">
      <c r="E22" s="1">
        <v>0</v>
      </c>
      <c r="F22" s="1" t="s">
        <v>156</v>
      </c>
      <c r="H22" s="1">
        <v>0</v>
      </c>
      <c r="I22" s="1" t="s">
        <v>107</v>
      </c>
    </row>
    <row r="23" spans="9:13" ht="14.25" customHeight="1">
      <c r="I23" s="2" t="s">
        <v>4</v>
      </c>
      <c r="J23" s="18"/>
      <c r="K23" s="4">
        <f>SUM(M9:M21)</f>
        <v>0</v>
      </c>
      <c r="L23" s="4"/>
      <c r="M23" s="3" t="s">
        <v>5</v>
      </c>
    </row>
    <row r="24" ht="14.25" customHeight="1"/>
    <row r="25" spans="1:13" ht="13.5" customHeight="1">
      <c r="A25" s="100" t="s">
        <v>68</v>
      </c>
      <c r="B25" s="100"/>
      <c r="C25" s="100"/>
      <c r="D25" s="100"/>
      <c r="E25" s="100"/>
      <c r="F25" s="100"/>
      <c r="G25" s="100"/>
      <c r="H25" s="100"/>
      <c r="I25" s="100"/>
      <c r="J25" s="100"/>
      <c r="K25" s="100"/>
      <c r="L25" s="100"/>
      <c r="M25" s="100"/>
    </row>
    <row r="26" ht="13.5" customHeight="1"/>
    <row r="27" spans="2:13" ht="105.75" customHeight="1">
      <c r="B27" s="102" t="s">
        <v>50</v>
      </c>
      <c r="C27" s="103"/>
      <c r="D27" s="103"/>
      <c r="E27" s="103"/>
      <c r="F27" s="103"/>
      <c r="G27" s="103"/>
      <c r="H27" s="103"/>
      <c r="I27" s="103"/>
      <c r="J27" s="103"/>
      <c r="K27" s="103"/>
      <c r="L27" s="103"/>
      <c r="M27" s="104"/>
    </row>
    <row r="28" ht="13.5" customHeight="1"/>
    <row r="29" spans="2:13" s="5" customFormat="1" ht="13.5" customHeight="1">
      <c r="B29" s="5" t="s">
        <v>8</v>
      </c>
      <c r="M29" s="6" t="s">
        <v>6</v>
      </c>
    </row>
    <row r="30" s="5" customFormat="1" ht="13.5" customHeight="1">
      <c r="C30" s="5" t="s">
        <v>49</v>
      </c>
    </row>
    <row r="31" spans="5:13" s="5" customFormat="1" ht="13.5" customHeight="1">
      <c r="E31" s="5">
        <v>0</v>
      </c>
      <c r="F31" s="5" t="s">
        <v>103</v>
      </c>
      <c r="H31" s="5">
        <v>0</v>
      </c>
      <c r="I31" s="5" t="s">
        <v>222</v>
      </c>
      <c r="L31" s="7">
        <f>IF(E31=-1,7,IF(H31=-1,1,0))</f>
        <v>0</v>
      </c>
      <c r="M31" s="7">
        <f>IF(L31&gt;=1,L31-1,0)</f>
        <v>0</v>
      </c>
    </row>
    <row r="32" spans="1:13" ht="13.5" customHeight="1">
      <c r="A32" s="1" t="s">
        <v>69</v>
      </c>
      <c r="B32" s="1" t="s">
        <v>78</v>
      </c>
      <c r="L32" s="11"/>
      <c r="M32" s="11"/>
    </row>
    <row r="33" spans="4:13" ht="13.5" customHeight="1">
      <c r="D33" s="5"/>
      <c r="E33" s="1">
        <v>0</v>
      </c>
      <c r="F33" s="1" t="s">
        <v>104</v>
      </c>
      <c r="G33" s="5"/>
      <c r="H33" s="1">
        <v>0</v>
      </c>
      <c r="I33" s="1" t="s">
        <v>108</v>
      </c>
      <c r="L33" s="8">
        <f>IF(E33=-1,3,IF(H33=-1,1,0))</f>
        <v>0</v>
      </c>
      <c r="M33" s="8">
        <f>IF(L33&gt;=1,L33-1,0)</f>
        <v>0</v>
      </c>
    </row>
    <row r="34" spans="1:13" ht="13.5" customHeight="1">
      <c r="A34" s="1" t="s">
        <v>69</v>
      </c>
      <c r="B34" s="1" t="s">
        <v>79</v>
      </c>
      <c r="L34" s="11"/>
      <c r="M34" s="11"/>
    </row>
    <row r="35" spans="4:13" ht="13.5" customHeight="1">
      <c r="D35" s="5"/>
      <c r="E35" s="1">
        <v>0</v>
      </c>
      <c r="F35" s="1" t="s">
        <v>105</v>
      </c>
      <c r="G35" s="5"/>
      <c r="H35" s="1">
        <v>0</v>
      </c>
      <c r="I35" s="1" t="s">
        <v>110</v>
      </c>
      <c r="L35" s="8">
        <f>IF(E35=-1,3,IF(H35=-1,1,0))</f>
        <v>0</v>
      </c>
      <c r="M35" s="8">
        <f>IF(L35&gt;=1,L35-1,0)</f>
        <v>0</v>
      </c>
    </row>
    <row r="36" ht="13.5" customHeight="1">
      <c r="B36" s="1" t="s">
        <v>80</v>
      </c>
    </row>
    <row r="37" spans="5:13" ht="13.5" customHeight="1">
      <c r="E37" s="1">
        <v>0</v>
      </c>
      <c r="F37" s="1" t="s">
        <v>118</v>
      </c>
      <c r="H37" s="1">
        <v>0</v>
      </c>
      <c r="I37" s="1" t="s">
        <v>109</v>
      </c>
      <c r="L37" s="8">
        <f>IF(E37=-1,3,IF(H37=-1,1,0))</f>
        <v>0</v>
      </c>
      <c r="M37" s="8">
        <f>IF(L37&gt;=1,L37-1,0)</f>
        <v>0</v>
      </c>
    </row>
    <row r="38" ht="13.5" customHeight="1">
      <c r="B38" s="1" t="s">
        <v>81</v>
      </c>
    </row>
    <row r="39" spans="5:13" ht="13.5" customHeight="1">
      <c r="E39" s="1">
        <v>0</v>
      </c>
      <c r="F39" s="1" t="s">
        <v>119</v>
      </c>
      <c r="H39" s="1">
        <v>0</v>
      </c>
      <c r="I39" s="1" t="s">
        <v>221</v>
      </c>
      <c r="L39" s="8">
        <f>IF(E39=-1,4,IF(H39=-1,3,IF(E40=-1,2,IF(H40=-1,1,0))))</f>
        <v>0</v>
      </c>
      <c r="M39" s="8">
        <f>IF(L39&gt;=1,L39-1,0)</f>
        <v>0</v>
      </c>
    </row>
    <row r="40" spans="5:9" ht="13.5" customHeight="1">
      <c r="E40" s="1">
        <v>0</v>
      </c>
      <c r="F40" s="1" t="s">
        <v>157</v>
      </c>
      <c r="H40" s="1">
        <v>0</v>
      </c>
      <c r="I40" s="1" t="s">
        <v>111</v>
      </c>
    </row>
    <row r="41" ht="13.5" customHeight="1">
      <c r="B41" s="1" t="s">
        <v>82</v>
      </c>
    </row>
    <row r="42" spans="5:13" ht="13.5" customHeight="1">
      <c r="E42" s="1">
        <v>0</v>
      </c>
      <c r="F42" s="1" t="s">
        <v>101</v>
      </c>
      <c r="H42" s="1">
        <v>0</v>
      </c>
      <c r="I42" s="1" t="s">
        <v>137</v>
      </c>
      <c r="L42" s="8">
        <f>IF(E42=-1,4,IF(H42=-1,3,IF(E43=-1,2,IF(H43=-1,1,0))))</f>
        <v>0</v>
      </c>
      <c r="M42" s="8">
        <f>IF(L42&gt;=1,L42-1,0)</f>
        <v>0</v>
      </c>
    </row>
    <row r="43" spans="5:13" ht="13.5" customHeight="1">
      <c r="E43" s="1">
        <v>0</v>
      </c>
      <c r="F43" s="1" t="s">
        <v>158</v>
      </c>
      <c r="H43" s="1">
        <v>0</v>
      </c>
      <c r="I43" s="1" t="s">
        <v>106</v>
      </c>
      <c r="L43" s="11"/>
      <c r="M43" s="11"/>
    </row>
    <row r="44" spans="2:13" ht="13.5" customHeight="1">
      <c r="B44" s="1" t="s">
        <v>83</v>
      </c>
      <c r="L44" s="11"/>
      <c r="M44" s="11"/>
    </row>
    <row r="45" spans="5:13" ht="13.5" customHeight="1">
      <c r="E45" s="1">
        <v>0</v>
      </c>
      <c r="F45" s="10" t="s">
        <v>120</v>
      </c>
      <c r="H45" s="1">
        <v>0</v>
      </c>
      <c r="I45" s="1" t="s">
        <v>139</v>
      </c>
      <c r="L45" s="8">
        <f>IF(E45=-1,4,IF(H45=-1,3,IF(E46=-1,2,IF(H46=-1,1,0))))</f>
        <v>0</v>
      </c>
      <c r="M45" s="8">
        <f>IF(L45&gt;=1,L45-1,0)</f>
        <v>0</v>
      </c>
    </row>
    <row r="46" spans="5:13" ht="13.5" customHeight="1">
      <c r="E46" s="1">
        <v>0</v>
      </c>
      <c r="F46" s="1" t="s">
        <v>159</v>
      </c>
      <c r="H46" s="1">
        <v>0</v>
      </c>
      <c r="I46" s="1" t="s">
        <v>112</v>
      </c>
      <c r="M46" s="11"/>
    </row>
    <row r="47" spans="2:13" ht="13.5" customHeight="1">
      <c r="B47" s="1" t="s">
        <v>84</v>
      </c>
      <c r="M47" s="6" t="s">
        <v>6</v>
      </c>
    </row>
    <row r="48" spans="5:13" ht="13.5" customHeight="1">
      <c r="E48" s="1">
        <v>0</v>
      </c>
      <c r="F48" s="1" t="s">
        <v>140</v>
      </c>
      <c r="H48" s="1">
        <v>0</v>
      </c>
      <c r="I48" s="1" t="s">
        <v>160</v>
      </c>
      <c r="L48" s="8">
        <f>IF(E48=-1,3,IF(H48=-1,2,IF(E49=-1,1,0)))</f>
        <v>0</v>
      </c>
      <c r="M48" s="8">
        <f>IF(L48&gt;=1,L48-1,0)</f>
        <v>0</v>
      </c>
    </row>
    <row r="49" spans="5:13" ht="13.5" customHeight="1">
      <c r="E49" s="1">
        <v>0</v>
      </c>
      <c r="F49" s="1" t="s">
        <v>113</v>
      </c>
      <c r="L49" s="11"/>
      <c r="M49" s="11"/>
    </row>
    <row r="50" ht="13.5" customHeight="1">
      <c r="B50" s="1" t="s">
        <v>85</v>
      </c>
    </row>
    <row r="51" spans="5:13" ht="13.5" customHeight="1">
      <c r="E51" s="1">
        <v>0</v>
      </c>
      <c r="F51" s="1" t="s">
        <v>121</v>
      </c>
      <c r="H51" s="1">
        <v>0</v>
      </c>
      <c r="I51" s="1" t="s">
        <v>162</v>
      </c>
      <c r="L51" s="8">
        <f>IF(E51=-1,4,IF(H51=-1,3,IF(E52=-1,2,IF(H52=-1,1,0))))</f>
        <v>0</v>
      </c>
      <c r="M51" s="8">
        <f>IF(L51&gt;=1,L51-1,0)</f>
        <v>0</v>
      </c>
    </row>
    <row r="52" spans="5:13" ht="13.5" customHeight="1">
      <c r="E52" s="1">
        <v>0</v>
      </c>
      <c r="F52" s="1" t="s">
        <v>161</v>
      </c>
      <c r="H52" s="1">
        <v>0</v>
      </c>
      <c r="I52" s="1" t="s">
        <v>114</v>
      </c>
      <c r="L52" s="11"/>
      <c r="M52" s="11"/>
    </row>
    <row r="53" spans="1:13" ht="13.5" customHeight="1">
      <c r="A53" s="1" t="s">
        <v>69</v>
      </c>
      <c r="B53" s="1" t="s">
        <v>86</v>
      </c>
      <c r="L53" s="11"/>
      <c r="M53" s="11"/>
    </row>
    <row r="54" spans="3:13" ht="13.5" customHeight="1">
      <c r="C54" s="1" t="s">
        <v>70</v>
      </c>
      <c r="L54" s="11"/>
      <c r="M54" s="11"/>
    </row>
    <row r="55" spans="4:13" ht="13.5" customHeight="1">
      <c r="D55" s="5"/>
      <c r="E55" s="1">
        <v>0</v>
      </c>
      <c r="F55" s="1" t="s">
        <v>163</v>
      </c>
      <c r="G55" s="5"/>
      <c r="H55" s="1">
        <v>0</v>
      </c>
      <c r="I55" s="1" t="s">
        <v>115</v>
      </c>
      <c r="L55" s="8">
        <f>IF(E55=-1,3,IF(H55=-1,1,0))</f>
        <v>0</v>
      </c>
      <c r="M55" s="8">
        <f>IF(L55&gt;=1,L55-1,0)</f>
        <v>0</v>
      </c>
    </row>
    <row r="56" spans="2:13" ht="13.5" customHeight="1">
      <c r="B56" s="1" t="s">
        <v>87</v>
      </c>
      <c r="L56" s="19"/>
      <c r="M56" s="19"/>
    </row>
    <row r="57" spans="5:13" ht="13.5" customHeight="1">
      <c r="E57" s="1">
        <v>0</v>
      </c>
      <c r="F57" s="1" t="s">
        <v>122</v>
      </c>
      <c r="H57" s="1">
        <v>0</v>
      </c>
      <c r="I57" s="1" t="s">
        <v>141</v>
      </c>
      <c r="L57" s="8">
        <f>IF(E57=-1,4,IF(H57=-1,3,IF(E58=-1,2,IF(H58=-1,1,0))))</f>
        <v>0</v>
      </c>
      <c r="M57" s="8">
        <f>IF(L57&gt;=1,L57-1,0)</f>
        <v>0</v>
      </c>
    </row>
    <row r="58" spans="5:13" ht="13.5" customHeight="1">
      <c r="E58" s="1">
        <v>0</v>
      </c>
      <c r="F58" s="1" t="s">
        <v>165</v>
      </c>
      <c r="H58" s="1">
        <v>0</v>
      </c>
      <c r="I58" s="1" t="s">
        <v>116</v>
      </c>
      <c r="L58" s="11"/>
      <c r="M58" s="11"/>
    </row>
    <row r="59" spans="2:13" ht="13.5" customHeight="1">
      <c r="B59" s="1" t="s">
        <v>88</v>
      </c>
      <c r="L59" s="11"/>
      <c r="M59" s="11"/>
    </row>
    <row r="60" spans="5:13" ht="13.5" customHeight="1">
      <c r="E60" s="1">
        <v>0</v>
      </c>
      <c r="F60" s="1" t="s">
        <v>104</v>
      </c>
      <c r="H60" s="1">
        <v>0</v>
      </c>
      <c r="I60" s="1" t="s">
        <v>108</v>
      </c>
      <c r="L60" s="8">
        <f>IF(E60=-1,3,IF(H60=-1,1,0))</f>
        <v>0</v>
      </c>
      <c r="M60" s="8">
        <f>IF(L60&gt;=1,L60-1,0)</f>
        <v>0</v>
      </c>
    </row>
    <row r="61" spans="1:13" ht="13.5" customHeight="1">
      <c r="A61" s="1" t="s">
        <v>69</v>
      </c>
      <c r="B61" s="1" t="s">
        <v>89</v>
      </c>
      <c r="L61" s="20"/>
      <c r="M61" s="20"/>
    </row>
    <row r="62" spans="5:13" ht="13.5" customHeight="1">
      <c r="E62" s="1">
        <v>0</v>
      </c>
      <c r="F62" s="1" t="s">
        <v>164</v>
      </c>
      <c r="G62" s="5"/>
      <c r="H62" s="1">
        <v>0</v>
      </c>
      <c r="I62" s="1" t="s">
        <v>117</v>
      </c>
      <c r="L62" s="8">
        <f>IF(E62=-1,3,IF(H62=-1,1,0))</f>
        <v>0</v>
      </c>
      <c r="M62" s="8">
        <f>IF(L62&gt;=1,L62-1,0)</f>
        <v>0</v>
      </c>
    </row>
    <row r="63" spans="9:13" ht="13.5" customHeight="1">
      <c r="I63" s="2" t="s">
        <v>12</v>
      </c>
      <c r="J63" s="18"/>
      <c r="K63" s="4">
        <f>SUM(M31:M62)</f>
        <v>0</v>
      </c>
      <c r="L63" s="23"/>
      <c r="M63" s="15" t="s">
        <v>289</v>
      </c>
    </row>
    <row r="64" ht="13.5" customHeight="1"/>
    <row r="65" spans="1:13" ht="13.5" customHeight="1">
      <c r="A65" s="100" t="s">
        <v>7</v>
      </c>
      <c r="B65" s="100"/>
      <c r="C65" s="100"/>
      <c r="D65" s="100"/>
      <c r="E65" s="100"/>
      <c r="F65" s="100"/>
      <c r="G65" s="100"/>
      <c r="H65" s="100"/>
      <c r="I65" s="100"/>
      <c r="J65" s="100"/>
      <c r="K65" s="100"/>
      <c r="L65" s="100"/>
      <c r="M65" s="100"/>
    </row>
    <row r="66" ht="13.5" customHeight="1"/>
    <row r="67" spans="2:13" ht="114" customHeight="1">
      <c r="B67" s="102" t="s">
        <v>65</v>
      </c>
      <c r="C67" s="103"/>
      <c r="D67" s="103"/>
      <c r="E67" s="103"/>
      <c r="F67" s="103"/>
      <c r="G67" s="103"/>
      <c r="H67" s="103"/>
      <c r="I67" s="103"/>
      <c r="J67" s="103"/>
      <c r="K67" s="103"/>
      <c r="L67" s="103"/>
      <c r="M67" s="104"/>
    </row>
    <row r="68" spans="2:13" ht="12.75" customHeight="1">
      <c r="B68" s="9"/>
      <c r="C68" s="9"/>
      <c r="D68" s="9"/>
      <c r="E68" s="9"/>
      <c r="F68" s="9"/>
      <c r="G68" s="9"/>
      <c r="H68" s="9"/>
      <c r="I68" s="9"/>
      <c r="J68" s="9"/>
      <c r="K68" s="9"/>
      <c r="L68" s="9"/>
      <c r="M68" s="9"/>
    </row>
    <row r="69" spans="2:13" s="5" customFormat="1" ht="12.75" customHeight="1">
      <c r="B69" s="5" t="s">
        <v>52</v>
      </c>
      <c r="M69" s="6" t="s">
        <v>6</v>
      </c>
    </row>
    <row r="70" s="5" customFormat="1" ht="12.75" customHeight="1">
      <c r="C70" s="5" t="s">
        <v>53</v>
      </c>
    </row>
    <row r="71" spans="5:13" s="5" customFormat="1" ht="12.75" customHeight="1">
      <c r="E71" s="5">
        <v>0</v>
      </c>
      <c r="F71" s="5" t="s">
        <v>217</v>
      </c>
      <c r="H71" s="5">
        <v>0</v>
      </c>
      <c r="I71" s="5" t="s">
        <v>219</v>
      </c>
      <c r="L71" s="7">
        <f>IF(E71=-1,3,IF(H71=-1,1,0))</f>
        <v>0</v>
      </c>
      <c r="M71" s="7">
        <f>IF(L71&gt;=1,L71-1,0)</f>
        <v>0</v>
      </c>
    </row>
    <row r="72" spans="1:2" s="5" customFormat="1" ht="12.75" customHeight="1">
      <c r="A72" s="5" t="s">
        <v>10</v>
      </c>
      <c r="B72" s="5" t="s">
        <v>94</v>
      </c>
    </row>
    <row r="73" spans="5:13" s="5" customFormat="1" ht="12.75" customHeight="1">
      <c r="E73" s="5">
        <v>0</v>
      </c>
      <c r="F73" s="5" t="s">
        <v>218</v>
      </c>
      <c r="H73" s="5">
        <v>0</v>
      </c>
      <c r="I73" s="5" t="s">
        <v>220</v>
      </c>
      <c r="L73" s="7">
        <f>IF(E73=-1,3,IF(H73=-1,1,0))</f>
        <v>0</v>
      </c>
      <c r="M73" s="7">
        <f>IF(L73&gt;=1,L73-1,0)</f>
        <v>0</v>
      </c>
    </row>
    <row r="74" spans="1:2" ht="12.75" customHeight="1">
      <c r="A74" s="1" t="s">
        <v>69</v>
      </c>
      <c r="B74" s="1" t="s">
        <v>73</v>
      </c>
    </row>
    <row r="75" spans="5:13" ht="12.75" customHeight="1">
      <c r="E75" s="1">
        <v>0</v>
      </c>
      <c r="F75" s="1" t="s">
        <v>171</v>
      </c>
      <c r="H75" s="1">
        <v>0</v>
      </c>
      <c r="I75" s="1" t="s">
        <v>170</v>
      </c>
      <c r="L75" s="8">
        <f>IF(E75=-1,3,IF(H75=-1,1,0))</f>
        <v>0</v>
      </c>
      <c r="M75" s="8">
        <f>IF(L75&gt;=1,L75-1,0)</f>
        <v>0</v>
      </c>
    </row>
    <row r="76" spans="1:2" ht="12.75" customHeight="1">
      <c r="A76" s="1" t="s">
        <v>69</v>
      </c>
      <c r="B76" s="1" t="s">
        <v>74</v>
      </c>
    </row>
    <row r="77" spans="5:13" ht="12.75" customHeight="1">
      <c r="E77" s="1">
        <v>0</v>
      </c>
      <c r="F77" s="1" t="s">
        <v>171</v>
      </c>
      <c r="H77" s="1">
        <v>0</v>
      </c>
      <c r="I77" s="1" t="s">
        <v>170</v>
      </c>
      <c r="L77" s="8">
        <f>IF(E77=-1,3,IF(H77=-1,1,0))</f>
        <v>0</v>
      </c>
      <c r="M77" s="8">
        <f>IF(L77&gt;=1,L77-1,0)</f>
        <v>0</v>
      </c>
    </row>
    <row r="78" ht="12.75" customHeight="1">
      <c r="B78" s="1" t="s">
        <v>75</v>
      </c>
    </row>
    <row r="79" spans="5:13" ht="12.75" customHeight="1">
      <c r="E79" s="1">
        <v>0</v>
      </c>
      <c r="F79" s="1" t="s">
        <v>166</v>
      </c>
      <c r="H79" s="1">
        <v>0</v>
      </c>
      <c r="I79" s="1" t="s">
        <v>167</v>
      </c>
      <c r="L79" s="8">
        <f>IF(E79=-1,3,IF(H79=-1,3,IF(E80=-1,1,0)))</f>
        <v>0</v>
      </c>
      <c r="M79" s="8">
        <f>IF(L79&gt;=1,L79-1,0)</f>
        <v>0</v>
      </c>
    </row>
    <row r="80" spans="5:6" ht="12.75" customHeight="1">
      <c r="E80" s="1">
        <v>0</v>
      </c>
      <c r="F80" s="1" t="s">
        <v>168</v>
      </c>
    </row>
    <row r="81" ht="12.75" customHeight="1">
      <c r="B81" s="1" t="s">
        <v>301</v>
      </c>
    </row>
    <row r="82" ht="12.75" customHeight="1">
      <c r="C82" s="1" t="s">
        <v>302</v>
      </c>
    </row>
    <row r="83" spans="5:13" ht="12.75" customHeight="1">
      <c r="E83" s="1">
        <v>0</v>
      </c>
      <c r="F83" s="1" t="s">
        <v>142</v>
      </c>
      <c r="H83" s="1">
        <v>0</v>
      </c>
      <c r="I83" s="1" t="s">
        <v>169</v>
      </c>
      <c r="L83" s="8">
        <f>IF(E83=-1,3,IF(H83=-1,2,IF(E84=-1,1,0)))</f>
        <v>0</v>
      </c>
      <c r="M83" s="8">
        <f>IF(L83&gt;=1,L83-1,0)</f>
        <v>0</v>
      </c>
    </row>
    <row r="84" spans="5:6" ht="12.75" customHeight="1">
      <c r="E84" s="1">
        <v>0</v>
      </c>
      <c r="F84" s="1" t="s">
        <v>172</v>
      </c>
    </row>
    <row r="85" ht="12.75" customHeight="1">
      <c r="B85" s="1" t="s">
        <v>76</v>
      </c>
    </row>
    <row r="86" ht="12.75" customHeight="1">
      <c r="C86" s="1" t="s">
        <v>9</v>
      </c>
    </row>
    <row r="87" spans="5:13" ht="12.75" customHeight="1">
      <c r="E87" s="1">
        <v>0</v>
      </c>
      <c r="F87" s="1" t="s">
        <v>101</v>
      </c>
      <c r="H87" s="1">
        <v>0</v>
      </c>
      <c r="I87" s="1" t="s">
        <v>137</v>
      </c>
      <c r="L87" s="8">
        <f>IF(E87=-1,4,IF(H87=-1,3,IF(E88=-1,2,IF(H88=-1,1,0))))</f>
        <v>0</v>
      </c>
      <c r="M87" s="8">
        <f>IF(L87&gt;=1,L87-1,0)</f>
        <v>0</v>
      </c>
    </row>
    <row r="88" spans="5:9" ht="12.75" customHeight="1">
      <c r="E88" s="1">
        <v>0</v>
      </c>
      <c r="F88" s="1" t="s">
        <v>158</v>
      </c>
      <c r="H88" s="1">
        <v>0</v>
      </c>
      <c r="I88" s="1" t="s">
        <v>106</v>
      </c>
    </row>
    <row r="89" ht="12.75" customHeight="1">
      <c r="B89" s="1" t="s">
        <v>77</v>
      </c>
    </row>
    <row r="90" spans="5:13" ht="12.75" customHeight="1">
      <c r="E90" s="1">
        <v>0</v>
      </c>
      <c r="F90" s="1" t="s">
        <v>123</v>
      </c>
      <c r="H90" s="1">
        <v>0</v>
      </c>
      <c r="I90" s="1" t="s">
        <v>143</v>
      </c>
      <c r="L90" s="8">
        <f>IF(E90=-1,4,IF(H90=-1,3,IF(E91=-1,2,IF(H91=-1,1,0))))</f>
        <v>0</v>
      </c>
      <c r="M90" s="8">
        <f>IF(L90&gt;=1,L90-1,0)</f>
        <v>0</v>
      </c>
    </row>
    <row r="91" spans="5:9" ht="12.75" customHeight="1">
      <c r="E91" s="1">
        <v>0</v>
      </c>
      <c r="F91" s="1" t="s">
        <v>174</v>
      </c>
      <c r="H91" s="1">
        <v>0</v>
      </c>
      <c r="I91" s="1" t="s">
        <v>173</v>
      </c>
    </row>
    <row r="92" spans="9:13" ht="12.75" customHeight="1">
      <c r="I92" s="2" t="s">
        <v>11</v>
      </c>
      <c r="J92" s="18"/>
      <c r="K92" s="4">
        <f>SUM(M71:M90)</f>
        <v>0</v>
      </c>
      <c r="L92" s="4"/>
      <c r="M92" s="3" t="s">
        <v>31</v>
      </c>
    </row>
    <row r="93" ht="12.75" customHeight="1"/>
    <row r="94" spans="1:13" ht="12.75" customHeight="1">
      <c r="A94" s="100" t="s">
        <v>13</v>
      </c>
      <c r="B94" s="100"/>
      <c r="C94" s="100"/>
      <c r="D94" s="100"/>
      <c r="E94" s="100"/>
      <c r="F94" s="100"/>
      <c r="G94" s="100"/>
      <c r="H94" s="100"/>
      <c r="I94" s="100"/>
      <c r="J94" s="100"/>
      <c r="K94" s="100"/>
      <c r="L94" s="100"/>
      <c r="M94" s="100"/>
    </row>
    <row r="95" spans="1:13" s="13" customFormat="1" ht="12.75" customHeight="1">
      <c r="A95" s="12"/>
      <c r="B95" s="12"/>
      <c r="C95" s="12"/>
      <c r="D95" s="12"/>
      <c r="E95" s="12"/>
      <c r="F95" s="12"/>
      <c r="G95" s="12"/>
      <c r="H95" s="12"/>
      <c r="I95" s="12"/>
      <c r="J95" s="12"/>
      <c r="K95" s="12"/>
      <c r="L95" s="12"/>
      <c r="M95" s="12"/>
    </row>
    <row r="96" spans="2:13" ht="72.75" customHeight="1">
      <c r="B96" s="102" t="s">
        <v>57</v>
      </c>
      <c r="C96" s="103"/>
      <c r="D96" s="106"/>
      <c r="E96" s="106"/>
      <c r="F96" s="106"/>
      <c r="G96" s="106"/>
      <c r="H96" s="106"/>
      <c r="I96" s="106"/>
      <c r="J96" s="106"/>
      <c r="K96" s="106"/>
      <c r="L96" s="106"/>
      <c r="M96" s="107"/>
    </row>
    <row r="97" ht="14.25" customHeight="1"/>
    <row r="98" spans="1:13" s="5" customFormat="1" ht="14.25" customHeight="1">
      <c r="A98" s="5" t="s">
        <v>69</v>
      </c>
      <c r="B98" s="5" t="s">
        <v>14</v>
      </c>
      <c r="M98" s="6" t="s">
        <v>6</v>
      </c>
    </row>
    <row r="99" spans="5:13" s="5" customFormat="1" ht="14.25" customHeight="1">
      <c r="E99" s="5">
        <v>0</v>
      </c>
      <c r="F99" s="5" t="s">
        <v>175</v>
      </c>
      <c r="H99" s="5">
        <v>0</v>
      </c>
      <c r="I99" s="5" t="s">
        <v>176</v>
      </c>
      <c r="L99" s="7">
        <f>IF(E99=-1,4,IF(H99=-1,1,0))</f>
        <v>0</v>
      </c>
      <c r="M99" s="7">
        <f>IF(L99&gt;=1,L99-1,0)</f>
        <v>0</v>
      </c>
    </row>
    <row r="100" ht="14.25" customHeight="1">
      <c r="B100" s="1" t="s">
        <v>16</v>
      </c>
    </row>
    <row r="101" ht="14.25" customHeight="1">
      <c r="C101" s="1" t="s">
        <v>15</v>
      </c>
    </row>
    <row r="102" spans="5:13" ht="14.25" customHeight="1">
      <c r="E102" s="1">
        <v>0</v>
      </c>
      <c r="F102" s="1" t="s">
        <v>177</v>
      </c>
      <c r="H102" s="1">
        <v>0</v>
      </c>
      <c r="I102" s="1" t="s">
        <v>178</v>
      </c>
      <c r="L102" s="8">
        <f>IF(E102=-1,4,IF(H102=-1,1,0))</f>
        <v>0</v>
      </c>
      <c r="M102" s="8">
        <f>IF(L102&gt;=1,L102-1,0)</f>
        <v>0</v>
      </c>
    </row>
    <row r="103" spans="2:13" ht="14.25" customHeight="1">
      <c r="B103" s="1" t="s">
        <v>54</v>
      </c>
      <c r="L103" s="21"/>
      <c r="M103" s="21"/>
    </row>
    <row r="104" spans="5:13" ht="14.25" customHeight="1">
      <c r="E104" s="1">
        <v>0</v>
      </c>
      <c r="F104" s="10" t="s">
        <v>124</v>
      </c>
      <c r="H104" s="1">
        <v>0</v>
      </c>
      <c r="I104" s="10" t="s">
        <v>144</v>
      </c>
      <c r="J104" s="10"/>
      <c r="L104" s="8">
        <f>IF(E104=-1,4,IF(H104=-1,3,IF(E105=-1,2,IF(H105=-1,1,0))))</f>
        <v>0</v>
      </c>
      <c r="M104" s="8">
        <f>IF(L104&gt;=1,L104-1,0)</f>
        <v>0</v>
      </c>
    </row>
    <row r="105" spans="5:9" ht="14.25" customHeight="1">
      <c r="E105" s="1">
        <v>0</v>
      </c>
      <c r="F105" s="1" t="s">
        <v>179</v>
      </c>
      <c r="H105" s="1">
        <v>0</v>
      </c>
      <c r="I105" s="1" t="s">
        <v>180</v>
      </c>
    </row>
    <row r="106" ht="14.25" customHeight="1">
      <c r="B106" s="1" t="s">
        <v>299</v>
      </c>
    </row>
    <row r="107" spans="5:13" ht="14.25" customHeight="1">
      <c r="E107" s="1">
        <v>0</v>
      </c>
      <c r="F107" s="1" t="s">
        <v>125</v>
      </c>
      <c r="H107" s="1">
        <v>0</v>
      </c>
      <c r="I107" s="1" t="s">
        <v>145</v>
      </c>
      <c r="L107" s="8">
        <f>IF(E107=-1,4,IF(H107=-1,3,IF(E108=-1,2,IF(H108=-1,1,0))))</f>
        <v>0</v>
      </c>
      <c r="M107" s="8">
        <f>IF(L107&gt;=1,L107-1,0)</f>
        <v>0</v>
      </c>
    </row>
    <row r="108" spans="5:9" ht="14.25" customHeight="1">
      <c r="E108" s="1">
        <v>0</v>
      </c>
      <c r="F108" s="1" t="s">
        <v>181</v>
      </c>
      <c r="H108" s="1">
        <v>0</v>
      </c>
      <c r="I108" s="1" t="s">
        <v>182</v>
      </c>
    </row>
    <row r="109" spans="2:13" ht="14.25" customHeight="1">
      <c r="B109" s="1" t="s">
        <v>300</v>
      </c>
      <c r="L109" s="19"/>
      <c r="M109" s="19"/>
    </row>
    <row r="110" spans="5:13" ht="14.25" customHeight="1">
      <c r="E110" s="1">
        <v>0</v>
      </c>
      <c r="F110" s="1" t="s">
        <v>126</v>
      </c>
      <c r="H110" s="1">
        <v>0</v>
      </c>
      <c r="I110" s="1" t="s">
        <v>146</v>
      </c>
      <c r="L110" s="8">
        <f>IF(E110=-1,4,IF(H110=-1,3,IF(E111=-1,2,IF(H111=-1,1,0))))</f>
        <v>0</v>
      </c>
      <c r="M110" s="8">
        <f>IF(L110&gt;=1,L110-1,0)</f>
        <v>0</v>
      </c>
    </row>
    <row r="111" spans="5:9" ht="14.25" customHeight="1">
      <c r="E111" s="1">
        <v>0</v>
      </c>
      <c r="F111" s="1" t="s">
        <v>183</v>
      </c>
      <c r="H111" s="1">
        <v>0</v>
      </c>
      <c r="I111" s="1" t="s">
        <v>184</v>
      </c>
    </row>
    <row r="112" ht="14.25" customHeight="1">
      <c r="B112" s="1" t="s">
        <v>17</v>
      </c>
    </row>
    <row r="113" spans="5:13" ht="14.25" customHeight="1">
      <c r="E113" s="1">
        <v>0</v>
      </c>
      <c r="F113" s="1" t="s">
        <v>127</v>
      </c>
      <c r="H113" s="1">
        <v>0</v>
      </c>
      <c r="I113" s="1" t="s">
        <v>147</v>
      </c>
      <c r="L113" s="8">
        <f>IF(E113=-1,4,IF(H113=-1,3,IF(E114=-1,2,IF(H114=-1,1,0))))</f>
        <v>0</v>
      </c>
      <c r="M113" s="8">
        <f>IF(L113&gt;=1,L113-1,0)</f>
        <v>0</v>
      </c>
    </row>
    <row r="114" spans="5:9" ht="14.25" customHeight="1">
      <c r="E114" s="1">
        <v>0</v>
      </c>
      <c r="F114" s="1" t="s">
        <v>185</v>
      </c>
      <c r="H114" s="1">
        <v>0</v>
      </c>
      <c r="I114" s="1" t="s">
        <v>186</v>
      </c>
    </row>
    <row r="115" ht="14.25" customHeight="1">
      <c r="B115" s="1" t="s">
        <v>18</v>
      </c>
    </row>
    <row r="116" spans="5:13" ht="14.25" customHeight="1">
      <c r="E116" s="1">
        <v>0</v>
      </c>
      <c r="F116" s="1" t="s">
        <v>128</v>
      </c>
      <c r="H116" s="1">
        <v>0</v>
      </c>
      <c r="I116" s="1" t="s">
        <v>148</v>
      </c>
      <c r="L116" s="8">
        <f>IF(E116=-1,4,IF(H116=-1,3,IF(E117=-1,2,IF(H117=-1,1,0))))</f>
        <v>0</v>
      </c>
      <c r="M116" s="8">
        <f>IF(L116&gt;=1,L116-1,0)</f>
        <v>0</v>
      </c>
    </row>
    <row r="117" spans="5:9" ht="14.25" customHeight="1">
      <c r="E117" s="1">
        <v>0</v>
      </c>
      <c r="F117" s="1" t="s">
        <v>187</v>
      </c>
      <c r="H117" s="1">
        <v>0</v>
      </c>
      <c r="I117" s="1" t="s">
        <v>188</v>
      </c>
    </row>
    <row r="118" ht="14.25" customHeight="1">
      <c r="B118" s="1" t="s">
        <v>19</v>
      </c>
    </row>
    <row r="119" spans="5:13" ht="14.25" customHeight="1">
      <c r="E119" s="1">
        <v>0</v>
      </c>
      <c r="F119" s="1" t="s">
        <v>129</v>
      </c>
      <c r="H119" s="1">
        <v>0</v>
      </c>
      <c r="I119" s="1" t="s">
        <v>149</v>
      </c>
      <c r="L119" s="8">
        <f>IF(E119=-1,4,IF(H119=-1,3,IF(E120=-1,2,IF(H120=-1,1,0))))</f>
        <v>0</v>
      </c>
      <c r="M119" s="8">
        <f>IF(L119&gt;=1,L119-1,0)</f>
        <v>0</v>
      </c>
    </row>
    <row r="120" spans="5:9" ht="14.25" customHeight="1">
      <c r="E120" s="1">
        <v>0</v>
      </c>
      <c r="F120" s="1" t="s">
        <v>189</v>
      </c>
      <c r="H120" s="1">
        <v>0</v>
      </c>
      <c r="I120" s="1" t="s">
        <v>190</v>
      </c>
    </row>
    <row r="121" ht="14.25" customHeight="1">
      <c r="B121" s="1" t="s">
        <v>58</v>
      </c>
    </row>
    <row r="122" ht="14.25" customHeight="1">
      <c r="C122" s="1" t="s">
        <v>59</v>
      </c>
    </row>
    <row r="123" spans="5:13" ht="14.25" customHeight="1">
      <c r="E123" s="1">
        <v>0</v>
      </c>
      <c r="F123" s="1" t="s">
        <v>130</v>
      </c>
      <c r="H123" s="1">
        <v>0</v>
      </c>
      <c r="I123" s="1" t="s">
        <v>150</v>
      </c>
      <c r="L123" s="8">
        <f>IF(E123=-1,4,IF(H123=-1,3,IF(E124=-1,2,IF(H124=-1,1,0))))</f>
        <v>0</v>
      </c>
      <c r="M123" s="8">
        <f>IF(L123&gt;=1,L123-1,0)</f>
        <v>0</v>
      </c>
    </row>
    <row r="124" spans="5:9" ht="14.25" customHeight="1">
      <c r="E124" s="1">
        <v>0</v>
      </c>
      <c r="F124" s="1" t="s">
        <v>191</v>
      </c>
      <c r="H124" s="1">
        <v>0</v>
      </c>
      <c r="I124" s="1" t="s">
        <v>192</v>
      </c>
    </row>
    <row r="125" ht="14.25" customHeight="1">
      <c r="B125" s="1" t="s">
        <v>66</v>
      </c>
    </row>
    <row r="126" spans="5:13" ht="14.25" customHeight="1">
      <c r="E126" s="1">
        <v>0</v>
      </c>
      <c r="F126" s="1" t="s">
        <v>131</v>
      </c>
      <c r="H126" s="1">
        <v>0</v>
      </c>
      <c r="I126" s="1" t="s">
        <v>151</v>
      </c>
      <c r="L126" s="8">
        <f>IF(E126=-1,4,IF(H126=-1,3,IF(E127=-1,2,IF(H127=-1,1,0))))</f>
        <v>0</v>
      </c>
      <c r="M126" s="8">
        <f>IF(L126&gt;=1,L126-1,0)</f>
        <v>0</v>
      </c>
    </row>
    <row r="127" spans="5:10" ht="14.25" customHeight="1">
      <c r="E127" s="1">
        <v>0</v>
      </c>
      <c r="F127" s="1" t="s">
        <v>193</v>
      </c>
      <c r="H127" s="1">
        <v>0</v>
      </c>
      <c r="I127" s="10" t="s">
        <v>194</v>
      </c>
      <c r="J127" s="10"/>
    </row>
    <row r="128" spans="9:13" ht="14.25" customHeight="1">
      <c r="I128" s="2" t="s">
        <v>33</v>
      </c>
      <c r="J128" s="18"/>
      <c r="K128" s="4">
        <f>SUM(M99:M126)</f>
        <v>0</v>
      </c>
      <c r="L128" s="4"/>
      <c r="M128" s="3" t="s">
        <v>276</v>
      </c>
    </row>
    <row r="129" ht="14.25" customHeight="1"/>
    <row r="130" spans="1:13" ht="14.25" customHeight="1">
      <c r="A130" s="100" t="s">
        <v>24</v>
      </c>
      <c r="B130" s="100"/>
      <c r="C130" s="100"/>
      <c r="D130" s="100"/>
      <c r="E130" s="100"/>
      <c r="F130" s="100"/>
      <c r="G130" s="100"/>
      <c r="H130" s="100"/>
      <c r="I130" s="100"/>
      <c r="J130" s="100"/>
      <c r="K130" s="100"/>
      <c r="L130" s="100"/>
      <c r="M130" s="100"/>
    </row>
    <row r="131" ht="14.25" customHeight="1"/>
    <row r="132" spans="2:13" ht="72.75" customHeight="1">
      <c r="B132" s="102" t="s">
        <v>67</v>
      </c>
      <c r="C132" s="103"/>
      <c r="D132" s="103"/>
      <c r="E132" s="103"/>
      <c r="F132" s="103"/>
      <c r="G132" s="103"/>
      <c r="H132" s="103"/>
      <c r="I132" s="103"/>
      <c r="J132" s="103"/>
      <c r="K132" s="103"/>
      <c r="L132" s="103"/>
      <c r="M132" s="104"/>
    </row>
    <row r="133" ht="14.25" customHeight="1"/>
    <row r="134" spans="1:13" s="5" customFormat="1" ht="14.25" customHeight="1">
      <c r="A134" s="5" t="s">
        <v>10</v>
      </c>
      <c r="B134" s="5" t="s">
        <v>371</v>
      </c>
      <c r="M134" s="6" t="s">
        <v>6</v>
      </c>
    </row>
    <row r="135" s="5" customFormat="1" ht="14.25" customHeight="1">
      <c r="C135" s="5" t="s">
        <v>372</v>
      </c>
    </row>
    <row r="136" spans="4:13" s="5" customFormat="1" ht="14.25" customHeight="1">
      <c r="D136" s="1"/>
      <c r="E136" s="1">
        <v>0</v>
      </c>
      <c r="F136" s="5" t="s">
        <v>195</v>
      </c>
      <c r="G136" s="1"/>
      <c r="H136" s="1">
        <v>0</v>
      </c>
      <c r="I136" s="5" t="s">
        <v>196</v>
      </c>
      <c r="L136" s="7">
        <f>IF(E136=-1,4,IF(H136=-1,1,0))</f>
        <v>0</v>
      </c>
      <c r="M136" s="7">
        <f>IF(L136&gt;=1,L136-1,0)</f>
        <v>0</v>
      </c>
    </row>
    <row r="137" spans="1:2" ht="14.25" customHeight="1">
      <c r="A137" s="1" t="s">
        <v>10</v>
      </c>
      <c r="B137" s="1" t="s">
        <v>20</v>
      </c>
    </row>
    <row r="138" spans="5:13" ht="14.25" customHeight="1">
      <c r="E138" s="1">
        <v>0</v>
      </c>
      <c r="F138" s="10" t="s">
        <v>291</v>
      </c>
      <c r="H138" s="1">
        <v>0</v>
      </c>
      <c r="I138" s="31" t="s">
        <v>298</v>
      </c>
      <c r="L138" s="8">
        <f>IF(E138=-1,4,IF(H138=-1,3,IF(E139=-1,2,IF(H139=-1,1,0))))</f>
        <v>0</v>
      </c>
      <c r="M138" s="8">
        <f>IF(L138&gt;=1,L138-1,0)</f>
        <v>0</v>
      </c>
    </row>
    <row r="139" spans="5:9" ht="14.25" customHeight="1">
      <c r="E139" s="1">
        <v>0</v>
      </c>
      <c r="F139" s="31" t="s">
        <v>292</v>
      </c>
      <c r="H139" s="1">
        <v>0</v>
      </c>
      <c r="I139" s="1" t="s">
        <v>197</v>
      </c>
    </row>
    <row r="140" spans="1:13" ht="14.25" customHeight="1">
      <c r="A140" s="1" t="s">
        <v>10</v>
      </c>
      <c r="B140" s="1" t="s">
        <v>21</v>
      </c>
      <c r="M140" s="6" t="s">
        <v>6</v>
      </c>
    </row>
    <row r="141" spans="5:13" ht="14.25" customHeight="1">
      <c r="E141" s="1">
        <v>0</v>
      </c>
      <c r="F141" s="14" t="s">
        <v>132</v>
      </c>
      <c r="H141" s="1">
        <v>0</v>
      </c>
      <c r="I141" s="32" t="s">
        <v>295</v>
      </c>
      <c r="J141" s="10"/>
      <c r="L141" s="8">
        <f>IF(E141=-1,4,IF(H141=-1,3,IF(E142=-1,2,IF(H142=-1,1,0))))</f>
        <v>0</v>
      </c>
      <c r="M141" s="8">
        <f>IF(L141&gt;=1,L141-1,0)</f>
        <v>0</v>
      </c>
    </row>
    <row r="142" spans="5:9" ht="14.25" customHeight="1">
      <c r="E142" s="1">
        <v>0</v>
      </c>
      <c r="F142" s="31" t="s">
        <v>294</v>
      </c>
      <c r="H142" s="1">
        <v>0</v>
      </c>
      <c r="I142" s="1" t="s">
        <v>198</v>
      </c>
    </row>
    <row r="143" spans="1:2" ht="14.25" customHeight="1">
      <c r="A143" s="1" t="s">
        <v>10</v>
      </c>
      <c r="B143" s="1" t="s">
        <v>22</v>
      </c>
    </row>
    <row r="144" spans="5:13" ht="14.25" customHeight="1">
      <c r="E144" s="1">
        <v>0</v>
      </c>
      <c r="F144" s="14" t="s">
        <v>132</v>
      </c>
      <c r="H144" s="1">
        <v>0</v>
      </c>
      <c r="I144" s="31" t="s">
        <v>293</v>
      </c>
      <c r="L144" s="8">
        <f>IF(E144=-1,4,IF(H144=-1,3,IF(E145=-1,2,IF(H145=-1,1,0))))</f>
        <v>0</v>
      </c>
      <c r="M144" s="8">
        <f>IF(L144&gt;=1,L144-1,0)</f>
        <v>0</v>
      </c>
    </row>
    <row r="145" spans="5:9" ht="14.25" customHeight="1">
      <c r="E145" s="1">
        <v>0</v>
      </c>
      <c r="F145" s="31" t="s">
        <v>294</v>
      </c>
      <c r="H145" s="1">
        <v>0</v>
      </c>
      <c r="I145" s="1" t="s">
        <v>198</v>
      </c>
    </row>
    <row r="146" spans="1:2" ht="14.25" customHeight="1">
      <c r="A146" s="1" t="s">
        <v>10</v>
      </c>
      <c r="B146" s="1" t="s">
        <v>23</v>
      </c>
    </row>
    <row r="147" ht="14.25" customHeight="1">
      <c r="D147" s="1" t="s">
        <v>56</v>
      </c>
    </row>
    <row r="148" spans="5:13" ht="14.25" customHeight="1">
      <c r="E148" s="1">
        <v>0</v>
      </c>
      <c r="F148" s="1" t="s">
        <v>199</v>
      </c>
      <c r="H148" s="1">
        <v>0</v>
      </c>
      <c r="I148" s="1" t="s">
        <v>202</v>
      </c>
      <c r="L148" s="8">
        <f>IF(E148=-1,3,IF(H148=-1,1,0))</f>
        <v>0</v>
      </c>
      <c r="M148" s="8">
        <f>IF(L148&gt;=1,L148-1,0)</f>
        <v>0</v>
      </c>
    </row>
    <row r="149" spans="1:2" ht="14.25" customHeight="1">
      <c r="A149" s="1" t="s">
        <v>10</v>
      </c>
      <c r="B149" s="1" t="s">
        <v>55</v>
      </c>
    </row>
    <row r="150" spans="5:13" ht="14.25" customHeight="1">
      <c r="E150" s="1">
        <v>0</v>
      </c>
      <c r="F150" s="1" t="s">
        <v>199</v>
      </c>
      <c r="H150" s="1">
        <v>0</v>
      </c>
      <c r="I150" s="1" t="s">
        <v>202</v>
      </c>
      <c r="L150" s="8">
        <f>IF(E150=-1,3,IF(H150=-1,1,0))</f>
        <v>0</v>
      </c>
      <c r="M150" s="8">
        <f>IF(L150&gt;=1,L150-1,0)</f>
        <v>0</v>
      </c>
    </row>
    <row r="151" spans="9:13" ht="14.25" customHeight="1">
      <c r="I151" s="2" t="s">
        <v>34</v>
      </c>
      <c r="J151" s="18"/>
      <c r="K151" s="4">
        <f>SUM(M130:M150)</f>
        <v>0</v>
      </c>
      <c r="L151" s="4"/>
      <c r="M151" s="3" t="s">
        <v>32</v>
      </c>
    </row>
    <row r="152" ht="14.25" customHeight="1"/>
    <row r="153" spans="1:13" ht="12">
      <c r="A153" s="100" t="s">
        <v>29</v>
      </c>
      <c r="B153" s="100"/>
      <c r="C153" s="100"/>
      <c r="D153" s="100"/>
      <c r="E153" s="100"/>
      <c r="F153" s="100"/>
      <c r="G153" s="100"/>
      <c r="H153" s="100"/>
      <c r="I153" s="100"/>
      <c r="J153" s="100"/>
      <c r="K153" s="100"/>
      <c r="L153" s="100"/>
      <c r="M153" s="100"/>
    </row>
    <row r="154" ht="14.25" customHeight="1"/>
    <row r="155" spans="2:13" ht="102" customHeight="1">
      <c r="B155" s="102" t="s">
        <v>60</v>
      </c>
      <c r="C155" s="103"/>
      <c r="D155" s="103"/>
      <c r="E155" s="103"/>
      <c r="F155" s="103"/>
      <c r="G155" s="103"/>
      <c r="H155" s="103"/>
      <c r="I155" s="103"/>
      <c r="J155" s="103"/>
      <c r="K155" s="103"/>
      <c r="L155" s="103"/>
      <c r="M155" s="104"/>
    </row>
    <row r="156" ht="14.25" customHeight="1"/>
    <row r="157" spans="2:13" s="5" customFormat="1" ht="14.25" customHeight="1">
      <c r="B157" s="1" t="s">
        <v>26</v>
      </c>
      <c r="C157" s="1"/>
      <c r="D157" s="1"/>
      <c r="E157" s="1"/>
      <c r="F157" s="1"/>
      <c r="G157" s="1"/>
      <c r="H157" s="1"/>
      <c r="I157" s="1"/>
      <c r="M157" s="6" t="s">
        <v>6</v>
      </c>
    </row>
    <row r="158" spans="2:13" s="5" customFormat="1" ht="14.25" customHeight="1">
      <c r="B158" s="1"/>
      <c r="C158" s="1"/>
      <c r="D158" s="1"/>
      <c r="E158" s="1">
        <v>0</v>
      </c>
      <c r="F158" s="1" t="s">
        <v>212</v>
      </c>
      <c r="G158" s="1"/>
      <c r="H158" s="1">
        <v>0</v>
      </c>
      <c r="I158" s="1" t="s">
        <v>214</v>
      </c>
      <c r="L158" s="7">
        <f>IF(E158=-1,3,IF(H158=-1,1,0))</f>
        <v>0</v>
      </c>
      <c r="M158" s="7">
        <f>IF(L158&gt;=1,L158-1,0)</f>
        <v>0</v>
      </c>
    </row>
    <row r="159" spans="2:9" s="5" customFormat="1" ht="14.25" customHeight="1">
      <c r="B159" s="1" t="s">
        <v>296</v>
      </c>
      <c r="C159" s="1"/>
      <c r="D159" s="1"/>
      <c r="E159" s="1"/>
      <c r="F159" s="1"/>
      <c r="G159" s="1"/>
      <c r="H159" s="1"/>
      <c r="I159" s="1"/>
    </row>
    <row r="160" spans="2:13" s="5" customFormat="1" ht="14.25" customHeight="1">
      <c r="B160" s="1"/>
      <c r="C160" s="1"/>
      <c r="D160" s="1"/>
      <c r="E160" s="1">
        <v>0</v>
      </c>
      <c r="F160" s="1" t="s">
        <v>213</v>
      </c>
      <c r="G160" s="1"/>
      <c r="H160" s="1">
        <v>0</v>
      </c>
      <c r="I160" s="1" t="s">
        <v>215</v>
      </c>
      <c r="L160" s="7">
        <f>IF(E160=-1,3,IF(H160=-1,1,0))</f>
        <v>0</v>
      </c>
      <c r="M160" s="7">
        <f>IF(L160&gt;=1,L160-1,0)</f>
        <v>0</v>
      </c>
    </row>
    <row r="161" ht="14.25" customHeight="1">
      <c r="B161" s="1" t="s">
        <v>27</v>
      </c>
    </row>
    <row r="162" spans="5:13" ht="14.25" customHeight="1">
      <c r="E162" s="1">
        <v>0</v>
      </c>
      <c r="F162" s="1" t="s">
        <v>200</v>
      </c>
      <c r="H162" s="1">
        <v>0</v>
      </c>
      <c r="I162" s="1" t="s">
        <v>216</v>
      </c>
      <c r="L162" s="8">
        <f>IF(E162=-1,3,IF(H162=-1,1,0))</f>
        <v>0</v>
      </c>
      <c r="M162" s="8">
        <f>IF(L162&gt;=1,L162-1,0)</f>
        <v>0</v>
      </c>
    </row>
    <row r="163" spans="1:13" ht="14.25" customHeight="1">
      <c r="A163" s="1" t="s">
        <v>69</v>
      </c>
      <c r="B163" s="1" t="s">
        <v>90</v>
      </c>
      <c r="L163" s="11"/>
      <c r="M163" s="11"/>
    </row>
    <row r="164" spans="4:13" ht="14.25" customHeight="1">
      <c r="D164" s="5"/>
      <c r="E164" s="1">
        <v>0</v>
      </c>
      <c r="F164" s="1" t="s">
        <v>201</v>
      </c>
      <c r="G164" s="5"/>
      <c r="I164" s="1" t="s">
        <v>203</v>
      </c>
      <c r="L164" s="8">
        <f>IF(E164=-1,3,IF(H164=-1,1,0))</f>
        <v>0</v>
      </c>
      <c r="M164" s="8">
        <f>IF(L164&gt;=1,L164-1,0)</f>
        <v>0</v>
      </c>
    </row>
    <row r="165" ht="14.25" customHeight="1">
      <c r="B165" s="1" t="s">
        <v>91</v>
      </c>
    </row>
    <row r="166" spans="5:13" ht="14.25" customHeight="1">
      <c r="E166" s="1">
        <v>0</v>
      </c>
      <c r="F166" s="1" t="s">
        <v>133</v>
      </c>
      <c r="H166" s="1">
        <v>0</v>
      </c>
      <c r="I166" s="1" t="s">
        <v>152</v>
      </c>
      <c r="L166" s="8">
        <f>IF(E166=-1,4,IF(H166=-1,3,IF(E167=-1,2,IF(H167=-1,1,0))))</f>
        <v>0</v>
      </c>
      <c r="M166" s="8">
        <f>IF(L166&gt;=1,L166-1,0)</f>
        <v>0</v>
      </c>
    </row>
    <row r="167" spans="5:9" ht="14.25" customHeight="1">
      <c r="E167" s="1">
        <v>0</v>
      </c>
      <c r="F167" s="1" t="s">
        <v>211</v>
      </c>
      <c r="H167" s="1">
        <v>0</v>
      </c>
      <c r="I167" s="1" t="s">
        <v>204</v>
      </c>
    </row>
    <row r="168" ht="14.25" customHeight="1">
      <c r="B168" s="1" t="s">
        <v>92</v>
      </c>
    </row>
    <row r="169" spans="5:13" ht="14.25" customHeight="1">
      <c r="E169" s="1">
        <v>0</v>
      </c>
      <c r="F169" s="1" t="s">
        <v>134</v>
      </c>
      <c r="H169" s="1">
        <v>0</v>
      </c>
      <c r="I169" s="1" t="s">
        <v>153</v>
      </c>
      <c r="L169" s="8">
        <f>IF(E169=-1,4,IF(H169=-1,3,IF(E170=-1,2,IF(H170=-1,1,0))))</f>
        <v>0</v>
      </c>
      <c r="M169" s="8">
        <f>IF(L169&gt;=1,L169-1,0)</f>
        <v>0</v>
      </c>
    </row>
    <row r="170" spans="5:9" ht="14.25" customHeight="1">
      <c r="E170" s="1">
        <v>0</v>
      </c>
      <c r="F170" s="1" t="s">
        <v>210</v>
      </c>
      <c r="H170" s="1">
        <v>0</v>
      </c>
      <c r="I170" s="1" t="s">
        <v>205</v>
      </c>
    </row>
    <row r="171" ht="14.25" customHeight="1">
      <c r="B171" s="1" t="s">
        <v>93</v>
      </c>
    </row>
    <row r="172" ht="14.25" customHeight="1">
      <c r="C172" s="1" t="s">
        <v>28</v>
      </c>
    </row>
    <row r="173" spans="5:13" ht="14.25" customHeight="1">
      <c r="E173" s="1">
        <v>0</v>
      </c>
      <c r="F173" s="1" t="s">
        <v>135</v>
      </c>
      <c r="H173" s="1">
        <v>0</v>
      </c>
      <c r="I173" s="1" t="s">
        <v>154</v>
      </c>
      <c r="L173" s="8">
        <f>IF(E173=-1,4,IF(H173=-1,3,IF(E174=-1,2,IF(H174=-1,1,0))))</f>
        <v>0</v>
      </c>
      <c r="M173" s="8">
        <f>IF(L173&gt;=1,L173-1,0)</f>
        <v>0</v>
      </c>
    </row>
    <row r="174" spans="5:9" ht="14.25" customHeight="1">
      <c r="E174" s="1">
        <v>0</v>
      </c>
      <c r="F174" s="1" t="s">
        <v>209</v>
      </c>
      <c r="H174" s="1">
        <v>0</v>
      </c>
      <c r="I174" s="1" t="s">
        <v>206</v>
      </c>
    </row>
    <row r="175" spans="2:6" ht="14.25" customHeight="1">
      <c r="B175" s="31" t="s">
        <v>304</v>
      </c>
      <c r="F175" s="31"/>
    </row>
    <row r="176" ht="14.25" customHeight="1">
      <c r="C176" s="1" t="s">
        <v>297</v>
      </c>
    </row>
    <row r="177" spans="5:13" ht="14.25" customHeight="1">
      <c r="E177" s="1">
        <v>0</v>
      </c>
      <c r="F177" s="1" t="s">
        <v>136</v>
      </c>
      <c r="H177" s="1">
        <v>0</v>
      </c>
      <c r="I177" s="1" t="s">
        <v>155</v>
      </c>
      <c r="L177" s="8">
        <f>IF(E177=-1,4,IF(H177=-1,3,IF(E178=-1,2,IF(H178=-1,1,0))))</f>
        <v>0</v>
      </c>
      <c r="M177" s="8">
        <f>IF(L177&gt;=1,L177-1,0)</f>
        <v>0</v>
      </c>
    </row>
    <row r="178" spans="5:9" ht="14.25" customHeight="1">
      <c r="E178" s="1">
        <v>0</v>
      </c>
      <c r="F178" s="1" t="s">
        <v>208</v>
      </c>
      <c r="H178" s="1">
        <v>0</v>
      </c>
      <c r="I178" s="1" t="s">
        <v>207</v>
      </c>
    </row>
    <row r="179" spans="9:13" ht="14.25" customHeight="1">
      <c r="I179" s="2" t="s">
        <v>30</v>
      </c>
      <c r="J179" s="18"/>
      <c r="K179" s="4">
        <f>SUM(M156:M178)</f>
        <v>0</v>
      </c>
      <c r="L179" s="4"/>
      <c r="M179" s="3" t="s">
        <v>5</v>
      </c>
    </row>
    <row r="180" ht="14.25" customHeight="1"/>
    <row r="181" spans="10:13" ht="14.25" customHeight="1">
      <c r="J181" s="6" t="s">
        <v>6</v>
      </c>
      <c r="K181" s="6" t="s">
        <v>41</v>
      </c>
      <c r="L181" s="6"/>
      <c r="M181" s="6" t="s">
        <v>42</v>
      </c>
    </row>
    <row r="182" spans="7:13" ht="14.25" customHeight="1">
      <c r="G182" s="6">
        <v>1</v>
      </c>
      <c r="H182" s="8"/>
      <c r="I182" s="8" t="s">
        <v>35</v>
      </c>
      <c r="J182" s="16">
        <f>K23</f>
        <v>0</v>
      </c>
      <c r="K182" s="16">
        <v>20</v>
      </c>
      <c r="L182" s="16"/>
      <c r="M182" s="17">
        <f aca="true" t="shared" si="0" ref="M182:M187">J182/K182*100</f>
        <v>0</v>
      </c>
    </row>
    <row r="183" spans="7:13" ht="14.25" customHeight="1">
      <c r="G183" s="6">
        <v>2</v>
      </c>
      <c r="H183" s="8"/>
      <c r="I183" s="8" t="s">
        <v>36</v>
      </c>
      <c r="J183" s="6">
        <f>K63</f>
        <v>0</v>
      </c>
      <c r="K183" s="6">
        <v>35</v>
      </c>
      <c r="L183" s="6"/>
      <c r="M183" s="17">
        <f t="shared" si="0"/>
        <v>0</v>
      </c>
    </row>
    <row r="184" spans="7:13" ht="14.25" customHeight="1">
      <c r="G184" s="6">
        <v>3</v>
      </c>
      <c r="H184" s="8"/>
      <c r="I184" s="8" t="s">
        <v>37</v>
      </c>
      <c r="J184" s="6">
        <f>K92</f>
        <v>0</v>
      </c>
      <c r="K184" s="6">
        <v>18</v>
      </c>
      <c r="L184" s="6"/>
      <c r="M184" s="17">
        <f t="shared" si="0"/>
        <v>0</v>
      </c>
    </row>
    <row r="185" spans="7:13" ht="14.25" customHeight="1">
      <c r="G185" s="6">
        <v>4</v>
      </c>
      <c r="H185" s="8"/>
      <c r="I185" s="8" t="s">
        <v>38</v>
      </c>
      <c r="J185" s="6">
        <f>K128</f>
        <v>0</v>
      </c>
      <c r="K185" s="6">
        <v>30</v>
      </c>
      <c r="L185" s="6"/>
      <c r="M185" s="17">
        <f t="shared" si="0"/>
        <v>0</v>
      </c>
    </row>
    <row r="186" spans="7:13" ht="14.25" customHeight="1">
      <c r="G186" s="6">
        <v>5</v>
      </c>
      <c r="H186" s="8"/>
      <c r="I186" s="8" t="s">
        <v>40</v>
      </c>
      <c r="J186" s="6">
        <f>K151</f>
        <v>0</v>
      </c>
      <c r="K186" s="6">
        <v>16</v>
      </c>
      <c r="L186" s="6"/>
      <c r="M186" s="17">
        <f t="shared" si="0"/>
        <v>0</v>
      </c>
    </row>
    <row r="187" spans="7:13" ht="14.25" customHeight="1">
      <c r="G187" s="6">
        <v>6</v>
      </c>
      <c r="H187" s="8"/>
      <c r="I187" s="8" t="s">
        <v>39</v>
      </c>
      <c r="J187" s="6">
        <f>K179</f>
        <v>0</v>
      </c>
      <c r="K187" s="6">
        <v>20</v>
      </c>
      <c r="L187" s="6"/>
      <c r="M187" s="17">
        <f t="shared" si="0"/>
        <v>0</v>
      </c>
    </row>
    <row r="192" spans="1:13" ht="12">
      <c r="A192" s="100" t="s">
        <v>303</v>
      </c>
      <c r="B192" s="100"/>
      <c r="C192" s="100"/>
      <c r="D192" s="100"/>
      <c r="E192" s="100"/>
      <c r="F192" s="100"/>
      <c r="G192" s="100"/>
      <c r="H192" s="100"/>
      <c r="I192" s="100"/>
      <c r="J192" s="100"/>
      <c r="K192" s="100"/>
      <c r="L192" s="100"/>
      <c r="M192" s="100"/>
    </row>
    <row r="193" spans="1:13" ht="12">
      <c r="A193" s="11"/>
      <c r="B193" s="11"/>
      <c r="C193" s="11"/>
      <c r="D193" s="11"/>
      <c r="E193" s="11"/>
      <c r="F193" s="11"/>
      <c r="G193" s="11"/>
      <c r="H193" s="11"/>
      <c r="I193" s="11"/>
      <c r="J193" s="11"/>
      <c r="K193" s="11"/>
      <c r="L193" s="11"/>
      <c r="M193" s="11"/>
    </row>
    <row r="194" spans="1:13" ht="12">
      <c r="A194" s="25"/>
      <c r="B194" s="26"/>
      <c r="C194" s="26"/>
      <c r="D194" s="26"/>
      <c r="E194" s="26"/>
      <c r="F194" s="26"/>
      <c r="G194" s="26"/>
      <c r="H194" s="26"/>
      <c r="I194" s="26"/>
      <c r="J194" s="26"/>
      <c r="K194" s="26"/>
      <c r="L194" s="26"/>
      <c r="M194" s="27"/>
    </row>
    <row r="195" spans="1:13" ht="12">
      <c r="A195" s="28"/>
      <c r="B195" s="11"/>
      <c r="C195" s="11"/>
      <c r="D195" s="11"/>
      <c r="E195" s="11"/>
      <c r="F195" s="11"/>
      <c r="G195" s="11"/>
      <c r="H195" s="11"/>
      <c r="I195" s="11"/>
      <c r="J195" s="11"/>
      <c r="K195" s="11"/>
      <c r="L195" s="11"/>
      <c r="M195" s="20"/>
    </row>
    <row r="196" spans="1:13" ht="12">
      <c r="A196" s="28"/>
      <c r="B196" s="11"/>
      <c r="C196" s="11"/>
      <c r="D196" s="11"/>
      <c r="E196" s="11"/>
      <c r="F196" s="11"/>
      <c r="G196" s="11"/>
      <c r="H196" s="11"/>
      <c r="I196" s="11"/>
      <c r="J196" s="11"/>
      <c r="K196" s="11"/>
      <c r="L196" s="11"/>
      <c r="M196" s="20"/>
    </row>
    <row r="197" spans="1:13" ht="12">
      <c r="A197" s="28"/>
      <c r="B197" s="11"/>
      <c r="C197" s="11"/>
      <c r="D197" s="11"/>
      <c r="E197" s="11"/>
      <c r="F197" s="11"/>
      <c r="G197" s="11"/>
      <c r="H197" s="11"/>
      <c r="I197" s="11"/>
      <c r="J197" s="11"/>
      <c r="K197" s="11"/>
      <c r="L197" s="11"/>
      <c r="M197" s="20"/>
    </row>
    <row r="198" spans="1:13" ht="12">
      <c r="A198" s="28"/>
      <c r="B198" s="11"/>
      <c r="C198" s="11"/>
      <c r="D198" s="11"/>
      <c r="E198" s="11"/>
      <c r="F198" s="11"/>
      <c r="G198" s="11"/>
      <c r="H198" s="11"/>
      <c r="I198" s="11"/>
      <c r="J198" s="11"/>
      <c r="K198" s="11"/>
      <c r="L198" s="11"/>
      <c r="M198" s="20"/>
    </row>
    <row r="199" spans="1:13" ht="12">
      <c r="A199" s="28"/>
      <c r="B199" s="11"/>
      <c r="C199" s="11"/>
      <c r="D199" s="11"/>
      <c r="E199" s="11"/>
      <c r="F199" s="11"/>
      <c r="G199" s="11"/>
      <c r="H199" s="11"/>
      <c r="I199" s="11"/>
      <c r="J199" s="11"/>
      <c r="K199" s="11"/>
      <c r="L199" s="11"/>
      <c r="M199" s="20"/>
    </row>
    <row r="200" spans="1:13" ht="12">
      <c r="A200" s="28"/>
      <c r="B200" s="11"/>
      <c r="C200" s="11"/>
      <c r="D200" s="11"/>
      <c r="E200" s="11"/>
      <c r="F200" s="11"/>
      <c r="G200" s="11"/>
      <c r="H200" s="11"/>
      <c r="I200" s="11"/>
      <c r="J200" s="11"/>
      <c r="K200" s="11"/>
      <c r="L200" s="11"/>
      <c r="M200" s="20"/>
    </row>
    <row r="201" spans="1:13" ht="12">
      <c r="A201" s="28"/>
      <c r="B201" s="11"/>
      <c r="C201" s="11"/>
      <c r="D201" s="11"/>
      <c r="E201" s="11"/>
      <c r="F201" s="11"/>
      <c r="G201" s="11"/>
      <c r="H201" s="11"/>
      <c r="I201" s="11"/>
      <c r="J201" s="11"/>
      <c r="K201" s="11"/>
      <c r="L201" s="11"/>
      <c r="M201" s="20"/>
    </row>
    <row r="202" spans="1:13" ht="12">
      <c r="A202" s="28"/>
      <c r="B202" s="11"/>
      <c r="C202" s="11"/>
      <c r="D202" s="11"/>
      <c r="E202" s="11"/>
      <c r="F202" s="11"/>
      <c r="G202" s="11"/>
      <c r="H202" s="11"/>
      <c r="I202" s="11"/>
      <c r="J202" s="11"/>
      <c r="K202" s="11"/>
      <c r="L202" s="11"/>
      <c r="M202" s="20"/>
    </row>
    <row r="203" spans="1:13" ht="12">
      <c r="A203" s="28"/>
      <c r="B203" s="11"/>
      <c r="C203" s="11"/>
      <c r="D203" s="11"/>
      <c r="E203" s="11"/>
      <c r="F203" s="11"/>
      <c r="G203" s="11"/>
      <c r="H203" s="11"/>
      <c r="I203" s="11"/>
      <c r="J203" s="11"/>
      <c r="K203" s="11"/>
      <c r="L203" s="11"/>
      <c r="M203" s="20"/>
    </row>
    <row r="204" spans="1:13" ht="12">
      <c r="A204" s="29"/>
      <c r="B204" s="30"/>
      <c r="C204" s="30"/>
      <c r="D204" s="30"/>
      <c r="E204" s="30"/>
      <c r="F204" s="30"/>
      <c r="G204" s="30"/>
      <c r="H204" s="30"/>
      <c r="I204" s="30"/>
      <c r="J204" s="30"/>
      <c r="K204" s="30"/>
      <c r="L204" s="30"/>
      <c r="M204" s="15"/>
    </row>
  </sheetData>
  <sheetProtection/>
  <mergeCells count="16">
    <mergeCell ref="F1:I1"/>
    <mergeCell ref="A153:M153"/>
    <mergeCell ref="B155:M155"/>
    <mergeCell ref="A192:M192"/>
    <mergeCell ref="A65:M65"/>
    <mergeCell ref="B67:M67"/>
    <mergeCell ref="A94:M94"/>
    <mergeCell ref="B96:M96"/>
    <mergeCell ref="A130:M130"/>
    <mergeCell ref="B132:M132"/>
    <mergeCell ref="F2:G2"/>
    <mergeCell ref="I2:M2"/>
    <mergeCell ref="A3:M3"/>
    <mergeCell ref="B5:M5"/>
    <mergeCell ref="A25:M25"/>
    <mergeCell ref="B27:M27"/>
  </mergeCells>
  <conditionalFormatting sqref="M13">
    <cfRule type="expression" priority="50" dxfId="0">
      <formula>$L13=0</formula>
    </cfRule>
  </conditionalFormatting>
  <conditionalFormatting sqref="M17">
    <cfRule type="expression" priority="49" dxfId="0">
      <formula>$L17=0</formula>
    </cfRule>
  </conditionalFormatting>
  <conditionalFormatting sqref="M21">
    <cfRule type="expression" priority="48" dxfId="0">
      <formula>$L21=0</formula>
    </cfRule>
  </conditionalFormatting>
  <conditionalFormatting sqref="M42">
    <cfRule type="expression" priority="47" dxfId="0">
      <formula>$L42=0</formula>
    </cfRule>
  </conditionalFormatting>
  <conditionalFormatting sqref="M45">
    <cfRule type="expression" priority="46" dxfId="0">
      <formula>$L45=0</formula>
    </cfRule>
  </conditionalFormatting>
  <conditionalFormatting sqref="M51">
    <cfRule type="expression" priority="45" dxfId="0">
      <formula>$L51=0</formula>
    </cfRule>
  </conditionalFormatting>
  <conditionalFormatting sqref="M57">
    <cfRule type="expression" priority="44" dxfId="0">
      <formula>$L57=0</formula>
    </cfRule>
  </conditionalFormatting>
  <conditionalFormatting sqref="M87">
    <cfRule type="expression" priority="43" dxfId="0">
      <formula>$L87=0</formula>
    </cfRule>
  </conditionalFormatting>
  <conditionalFormatting sqref="M90">
    <cfRule type="expression" priority="42" dxfId="0">
      <formula>$L90=0</formula>
    </cfRule>
  </conditionalFormatting>
  <conditionalFormatting sqref="M104">
    <cfRule type="expression" priority="41" dxfId="0">
      <formula>$L104=0</formula>
    </cfRule>
  </conditionalFormatting>
  <conditionalFormatting sqref="M107">
    <cfRule type="expression" priority="40" dxfId="0">
      <formula>$L107=0</formula>
    </cfRule>
  </conditionalFormatting>
  <conditionalFormatting sqref="M113">
    <cfRule type="expression" priority="39" dxfId="0">
      <formula>$L113=0</formula>
    </cfRule>
  </conditionalFormatting>
  <conditionalFormatting sqref="M116">
    <cfRule type="expression" priority="38" dxfId="0">
      <formula>$L116=0</formula>
    </cfRule>
  </conditionalFormatting>
  <conditionalFormatting sqref="M119">
    <cfRule type="expression" priority="37" dxfId="0">
      <formula>$L119=0</formula>
    </cfRule>
  </conditionalFormatting>
  <conditionalFormatting sqref="M123">
    <cfRule type="expression" priority="36" dxfId="0">
      <formula>$L123=0</formula>
    </cfRule>
  </conditionalFormatting>
  <conditionalFormatting sqref="M126">
    <cfRule type="expression" priority="35" dxfId="0">
      <formula>$L126=0</formula>
    </cfRule>
  </conditionalFormatting>
  <conditionalFormatting sqref="M141">
    <cfRule type="expression" priority="34" dxfId="0">
      <formula>$L141=0</formula>
    </cfRule>
  </conditionalFormatting>
  <conditionalFormatting sqref="M138">
    <cfRule type="expression" priority="33" dxfId="0">
      <formula>$L138=0</formula>
    </cfRule>
  </conditionalFormatting>
  <conditionalFormatting sqref="M144">
    <cfRule type="expression" priority="32" dxfId="0">
      <formula>$L144=0</formula>
    </cfRule>
  </conditionalFormatting>
  <conditionalFormatting sqref="M173">
    <cfRule type="expression" priority="31" dxfId="0">
      <formula>$L173=0</formula>
    </cfRule>
  </conditionalFormatting>
  <conditionalFormatting sqref="M177">
    <cfRule type="expression" priority="30" dxfId="0">
      <formula>$L177=0</formula>
    </cfRule>
  </conditionalFormatting>
  <conditionalFormatting sqref="M11">
    <cfRule type="expression" priority="29" dxfId="0">
      <formula>$L11=0</formula>
    </cfRule>
  </conditionalFormatting>
  <conditionalFormatting sqref="M9">
    <cfRule type="expression" priority="28" dxfId="0">
      <formula>$L9=0</formula>
    </cfRule>
  </conditionalFormatting>
  <conditionalFormatting sqref="M31">
    <cfRule type="expression" priority="27" dxfId="0">
      <formula>$L31=0</formula>
    </cfRule>
  </conditionalFormatting>
  <conditionalFormatting sqref="M33">
    <cfRule type="expression" priority="26" dxfId="0">
      <formula>$L33=0</formula>
    </cfRule>
  </conditionalFormatting>
  <conditionalFormatting sqref="M35">
    <cfRule type="expression" priority="25" dxfId="0">
      <formula>$L35=0</formula>
    </cfRule>
  </conditionalFormatting>
  <conditionalFormatting sqref="M37">
    <cfRule type="expression" priority="24" dxfId="0">
      <formula>$L37=0</formula>
    </cfRule>
  </conditionalFormatting>
  <conditionalFormatting sqref="M55">
    <cfRule type="expression" priority="23" dxfId="0">
      <formula>$L55=0</formula>
    </cfRule>
  </conditionalFormatting>
  <conditionalFormatting sqref="M39">
    <cfRule type="expression" priority="22" dxfId="0">
      <formula>$L39=0</formula>
    </cfRule>
  </conditionalFormatting>
  <conditionalFormatting sqref="M48">
    <cfRule type="expression" priority="21" dxfId="0">
      <formula>$L48=0</formula>
    </cfRule>
  </conditionalFormatting>
  <conditionalFormatting sqref="M60">
    <cfRule type="expression" priority="20" dxfId="0">
      <formula>$L60=0</formula>
    </cfRule>
  </conditionalFormatting>
  <conditionalFormatting sqref="M62">
    <cfRule type="expression" priority="19" dxfId="0">
      <formula>$L62=0</formula>
    </cfRule>
  </conditionalFormatting>
  <conditionalFormatting sqref="M75">
    <cfRule type="expression" priority="18" dxfId="0">
      <formula>$L75=0</formula>
    </cfRule>
  </conditionalFormatting>
  <conditionalFormatting sqref="M77">
    <cfRule type="expression" priority="17" dxfId="0">
      <formula>$L77=0</formula>
    </cfRule>
  </conditionalFormatting>
  <conditionalFormatting sqref="M148">
    <cfRule type="expression" priority="16" dxfId="0">
      <formula>$L148=0</formula>
    </cfRule>
  </conditionalFormatting>
  <conditionalFormatting sqref="M150">
    <cfRule type="expression" priority="15" dxfId="0">
      <formula>$L150=0</formula>
    </cfRule>
  </conditionalFormatting>
  <conditionalFormatting sqref="M158">
    <cfRule type="expression" priority="14" dxfId="0">
      <formula>$L158=0</formula>
    </cfRule>
  </conditionalFormatting>
  <conditionalFormatting sqref="M160">
    <cfRule type="expression" priority="13" dxfId="0">
      <formula>$L160=0</formula>
    </cfRule>
  </conditionalFormatting>
  <conditionalFormatting sqref="M162">
    <cfRule type="expression" priority="12" dxfId="0">
      <formula>$L162=0</formula>
    </cfRule>
  </conditionalFormatting>
  <conditionalFormatting sqref="M164">
    <cfRule type="expression" priority="11" dxfId="0">
      <formula>$L164=0</formula>
    </cfRule>
  </conditionalFormatting>
  <conditionalFormatting sqref="M169">
    <cfRule type="expression" priority="10" dxfId="0">
      <formula>$L169=0</formula>
    </cfRule>
  </conditionalFormatting>
  <conditionalFormatting sqref="M166">
    <cfRule type="expression" priority="9" dxfId="0">
      <formula>$L166=0</formula>
    </cfRule>
  </conditionalFormatting>
  <conditionalFormatting sqref="M110">
    <cfRule type="expression" priority="8" dxfId="0">
      <formula>$L110=0</formula>
    </cfRule>
  </conditionalFormatting>
  <conditionalFormatting sqref="M83">
    <cfRule type="expression" priority="7" dxfId="0">
      <formula>$L83=0</formula>
    </cfRule>
  </conditionalFormatting>
  <conditionalFormatting sqref="M79">
    <cfRule type="expression" priority="6" dxfId="0">
      <formula>$L79=0</formula>
    </cfRule>
  </conditionalFormatting>
  <conditionalFormatting sqref="M71">
    <cfRule type="expression" priority="5" dxfId="0">
      <formula>$L71=0</formula>
    </cfRule>
  </conditionalFormatting>
  <conditionalFormatting sqref="M73">
    <cfRule type="expression" priority="4" dxfId="0">
      <formula>$L73=0</formula>
    </cfRule>
  </conditionalFormatting>
  <conditionalFormatting sqref="M99">
    <cfRule type="expression" priority="3" dxfId="0">
      <formula>$L99=0</formula>
    </cfRule>
  </conditionalFormatting>
  <conditionalFormatting sqref="M102">
    <cfRule type="expression" priority="2" dxfId="0">
      <formula>$L102=0</formula>
    </cfRule>
  </conditionalFormatting>
  <conditionalFormatting sqref="M136">
    <cfRule type="expression" priority="1" dxfId="0">
      <formula>$L136=0</formula>
    </cfRule>
  </conditionalFormatting>
  <printOptions horizontalCentered="1"/>
  <pageMargins left="0.5905511811023623" right="0.5905511811023623" top="0.7480314960629921" bottom="0.7480314960629921" header="0.31496062992125984" footer="0.31496062992125984"/>
  <pageSetup horizontalDpi="600" verticalDpi="600" orientation="portrait" paperSize="9" scale="85" r:id="rId3"/>
  <rowBreaks count="3" manualBreakCount="3">
    <brk id="46" max="12" man="1"/>
    <brk id="93" max="12" man="1"/>
    <brk id="152" max="12" man="1"/>
  </rowBreaks>
  <drawing r:id="rId2"/>
  <legacyDrawing r:id="rId1"/>
</worksheet>
</file>

<file path=xl/worksheets/sheet4.xml><?xml version="1.0" encoding="utf-8"?>
<worksheet xmlns="http://schemas.openxmlformats.org/spreadsheetml/2006/main" xmlns:r="http://schemas.openxmlformats.org/officeDocument/2006/relationships">
  <dimension ref="A1:BM2"/>
  <sheetViews>
    <sheetView zoomScalePageLayoutView="0" workbookViewId="0" topLeftCell="A1">
      <selection activeCell="A2" sqref="A2"/>
    </sheetView>
  </sheetViews>
  <sheetFormatPr defaultColWidth="8.796875" defaultRowHeight="14.25"/>
  <cols>
    <col min="1" max="1" width="18" style="0" customWidth="1"/>
    <col min="2" max="29" width="4.69921875" style="0" customWidth="1"/>
    <col min="30" max="36" width="4.5" style="0" bestFit="1" customWidth="1"/>
    <col min="37" max="37" width="5.5" style="0" bestFit="1" customWidth="1"/>
    <col min="38" max="51" width="4.5" style="0" bestFit="1" customWidth="1"/>
    <col min="52" max="58" width="4.59765625" style="0" customWidth="1"/>
    <col min="59" max="64" width="4.5" style="0" bestFit="1" customWidth="1"/>
    <col min="65" max="65" width="8.5" style="0" bestFit="1" customWidth="1"/>
  </cols>
  <sheetData>
    <row r="1" spans="1:65" ht="13.5">
      <c r="A1" t="s">
        <v>224</v>
      </c>
      <c r="B1" s="22" t="s">
        <v>225</v>
      </c>
      <c r="C1" s="22" t="s">
        <v>226</v>
      </c>
      <c r="D1" s="22" t="s">
        <v>227</v>
      </c>
      <c r="E1" s="22" t="s">
        <v>228</v>
      </c>
      <c r="F1" s="22" t="s">
        <v>229</v>
      </c>
      <c r="G1" s="22" t="s">
        <v>230</v>
      </c>
      <c r="H1" s="22" t="s">
        <v>231</v>
      </c>
      <c r="I1" s="22" t="s">
        <v>232</v>
      </c>
      <c r="J1" s="22" t="s">
        <v>233</v>
      </c>
      <c r="K1" s="22" t="s">
        <v>234</v>
      </c>
      <c r="L1" s="22" t="s">
        <v>235</v>
      </c>
      <c r="M1" s="22" t="s">
        <v>236</v>
      </c>
      <c r="N1" s="22" t="s">
        <v>237</v>
      </c>
      <c r="O1" s="22" t="s">
        <v>238</v>
      </c>
      <c r="P1" s="22" t="s">
        <v>239</v>
      </c>
      <c r="Q1" s="22" t="s">
        <v>240</v>
      </c>
      <c r="R1" s="22" t="s">
        <v>241</v>
      </c>
      <c r="S1" s="22" t="s">
        <v>242</v>
      </c>
      <c r="T1" s="22" t="s">
        <v>243</v>
      </c>
      <c r="U1" s="22" t="s">
        <v>244</v>
      </c>
      <c r="V1" s="22" t="s">
        <v>245</v>
      </c>
      <c r="W1" s="22" t="s">
        <v>246</v>
      </c>
      <c r="X1" s="22" t="s">
        <v>247</v>
      </c>
      <c r="Y1" s="22" t="s">
        <v>248</v>
      </c>
      <c r="Z1" s="22" t="s">
        <v>249</v>
      </c>
      <c r="AA1" s="22" t="s">
        <v>250</v>
      </c>
      <c r="AB1" s="22" t="s">
        <v>251</v>
      </c>
      <c r="AC1" s="22" t="s">
        <v>252</v>
      </c>
      <c r="AD1" s="22" t="s">
        <v>253</v>
      </c>
      <c r="AE1" s="22" t="s">
        <v>254</v>
      </c>
      <c r="AF1" s="22" t="s">
        <v>255</v>
      </c>
      <c r="AG1" s="22" t="s">
        <v>256</v>
      </c>
      <c r="AH1" s="22" t="s">
        <v>257</v>
      </c>
      <c r="AI1" s="22" t="s">
        <v>258</v>
      </c>
      <c r="AJ1" s="22" t="s">
        <v>259</v>
      </c>
      <c r="AK1" s="22" t="s">
        <v>260</v>
      </c>
      <c r="AL1" s="22" t="s">
        <v>261</v>
      </c>
      <c r="AM1" s="22" t="s">
        <v>262</v>
      </c>
      <c r="AN1" s="22" t="s">
        <v>263</v>
      </c>
      <c r="AO1" s="22" t="s">
        <v>264</v>
      </c>
      <c r="AP1" s="22" t="s">
        <v>265</v>
      </c>
      <c r="AQ1" s="22" t="s">
        <v>266</v>
      </c>
      <c r="AR1" s="22" t="s">
        <v>267</v>
      </c>
      <c r="AS1" s="22" t="s">
        <v>268</v>
      </c>
      <c r="AT1" s="22" t="s">
        <v>269</v>
      </c>
      <c r="AU1" s="22" t="s">
        <v>270</v>
      </c>
      <c r="AV1" s="22" t="s">
        <v>271</v>
      </c>
      <c r="AW1" s="22" t="s">
        <v>272</v>
      </c>
      <c r="AX1" s="22" t="s">
        <v>273</v>
      </c>
      <c r="AY1" s="22" t="s">
        <v>274</v>
      </c>
      <c r="AZ1" t="s">
        <v>283</v>
      </c>
      <c r="BA1" t="s">
        <v>284</v>
      </c>
      <c r="BB1" t="s">
        <v>285</v>
      </c>
      <c r="BC1" t="s">
        <v>286</v>
      </c>
      <c r="BD1" t="s">
        <v>287</v>
      </c>
      <c r="BE1" t="s">
        <v>288</v>
      </c>
      <c r="BF1" t="s">
        <v>275</v>
      </c>
      <c r="BG1" t="s">
        <v>277</v>
      </c>
      <c r="BH1" t="s">
        <v>278</v>
      </c>
      <c r="BI1" t="s">
        <v>279</v>
      </c>
      <c r="BJ1" t="s">
        <v>280</v>
      </c>
      <c r="BK1" t="s">
        <v>281</v>
      </c>
      <c r="BL1" t="s">
        <v>282</v>
      </c>
      <c r="BM1" t="s">
        <v>290</v>
      </c>
    </row>
    <row r="2" spans="1:65" ht="13.5">
      <c r="A2">
        <f>'経営診断シート'!I2</f>
        <v>0</v>
      </c>
      <c r="B2">
        <f>'経営診断シート'!M9</f>
        <v>0</v>
      </c>
      <c r="C2">
        <f>'経営診断シート'!M11</f>
        <v>0</v>
      </c>
      <c r="D2">
        <f>'経営診断シート'!M13</f>
        <v>0</v>
      </c>
      <c r="E2">
        <f>'経営診断シート'!M17</f>
        <v>0</v>
      </c>
      <c r="F2">
        <f>'経営診断シート'!M21</f>
        <v>0</v>
      </c>
      <c r="G2">
        <f>'経営診断シート'!M31</f>
        <v>0</v>
      </c>
      <c r="H2">
        <f>'経営診断シート'!M33</f>
        <v>0</v>
      </c>
      <c r="I2">
        <f>'経営診断シート'!M35</f>
        <v>0</v>
      </c>
      <c r="J2">
        <f>'経営診断シート'!M37</f>
        <v>0</v>
      </c>
      <c r="K2">
        <f>'経営診断シート'!M39</f>
        <v>0</v>
      </c>
      <c r="L2">
        <f>'経営診断シート'!M42</f>
        <v>0</v>
      </c>
      <c r="M2">
        <f>'経営診断シート'!M45</f>
        <v>0</v>
      </c>
      <c r="N2">
        <f>'経営診断シート'!M48</f>
        <v>0</v>
      </c>
      <c r="O2">
        <f>'経営診断シート'!M51</f>
        <v>0</v>
      </c>
      <c r="P2">
        <f>'経営診断シート'!M55</f>
        <v>0</v>
      </c>
      <c r="Q2">
        <f>'経営診断シート'!M57</f>
        <v>0</v>
      </c>
      <c r="R2">
        <f>'経営診断シート'!M60</f>
        <v>0</v>
      </c>
      <c r="S2">
        <f>'経営診断シート'!M62</f>
        <v>0</v>
      </c>
      <c r="T2">
        <f>'経営診断シート'!M71</f>
        <v>0</v>
      </c>
      <c r="U2">
        <f>'経営診断シート'!M73</f>
        <v>0</v>
      </c>
      <c r="V2">
        <f>'経営診断シート'!M75</f>
        <v>0</v>
      </c>
      <c r="W2">
        <f>'経営診断シート'!M77</f>
        <v>0</v>
      </c>
      <c r="X2">
        <f>'経営診断シート'!M79</f>
        <v>0</v>
      </c>
      <c r="Y2">
        <f>'経営診断シート'!M83</f>
        <v>0</v>
      </c>
      <c r="Z2">
        <f>'経営診断シート'!M87</f>
        <v>0</v>
      </c>
      <c r="AA2">
        <f>'経営診断シート'!M90</f>
        <v>0</v>
      </c>
      <c r="AB2">
        <f>'経営診断シート'!M99</f>
        <v>0</v>
      </c>
      <c r="AC2">
        <f>'経営診断シート'!M102</f>
        <v>0</v>
      </c>
      <c r="AD2">
        <f>'経営診断シート'!M104</f>
        <v>0</v>
      </c>
      <c r="AE2">
        <f>'経営診断シート'!M107</f>
        <v>0</v>
      </c>
      <c r="AF2">
        <f>'経営診断シート'!M110</f>
        <v>0</v>
      </c>
      <c r="AG2">
        <f>'経営診断シート'!M113</f>
        <v>0</v>
      </c>
      <c r="AH2">
        <f>'経営診断シート'!M116</f>
        <v>0</v>
      </c>
      <c r="AI2">
        <f>'経営診断シート'!M119</f>
        <v>0</v>
      </c>
      <c r="AJ2">
        <f>'経営診断シート'!M123</f>
        <v>0</v>
      </c>
      <c r="AK2">
        <f>'経営診断シート'!M126</f>
        <v>0</v>
      </c>
      <c r="AL2">
        <f>'経営診断シート'!M136</f>
        <v>0</v>
      </c>
      <c r="AM2">
        <f>'経営診断シート'!M138</f>
        <v>0</v>
      </c>
      <c r="AN2">
        <f>'経営診断シート'!M141</f>
        <v>0</v>
      </c>
      <c r="AO2">
        <f>'経営診断シート'!M144</f>
        <v>0</v>
      </c>
      <c r="AP2">
        <f>'経営診断シート'!M148</f>
        <v>0</v>
      </c>
      <c r="AQ2">
        <f>'経営診断シート'!M150</f>
        <v>0</v>
      </c>
      <c r="AR2">
        <f>'経営診断シート'!M158</f>
        <v>0</v>
      </c>
      <c r="AS2">
        <f>'経営診断シート'!M160</f>
        <v>0</v>
      </c>
      <c r="AT2">
        <f>'経営診断シート'!M162</f>
        <v>0</v>
      </c>
      <c r="AU2">
        <f>'経営診断シート'!M164</f>
        <v>0</v>
      </c>
      <c r="AV2">
        <f>'経営診断シート'!M166</f>
        <v>0</v>
      </c>
      <c r="AW2">
        <f>'経営診断シート'!M169</f>
        <v>0</v>
      </c>
      <c r="AX2">
        <f>'経営診断シート'!M173</f>
        <v>0</v>
      </c>
      <c r="AY2">
        <f>'経営診断シート'!M177</f>
        <v>0</v>
      </c>
      <c r="AZ2">
        <f>SUM(B2:F2)</f>
        <v>0</v>
      </c>
      <c r="BA2">
        <f>SUM(G2:S2)</f>
        <v>0</v>
      </c>
      <c r="BB2">
        <f>SUM(T2:AA2)</f>
        <v>0</v>
      </c>
      <c r="BC2">
        <f>SUM(AB2:AK2)</f>
        <v>0</v>
      </c>
      <c r="BD2">
        <f>SUM(AL2:AQ2)</f>
        <v>0</v>
      </c>
      <c r="BE2">
        <f>SUM(AR2:AY2)</f>
        <v>0</v>
      </c>
      <c r="BF2">
        <f>SUM(AZ2:BE2)</f>
        <v>0</v>
      </c>
      <c r="BG2">
        <f>AZ2/20*100</f>
        <v>0</v>
      </c>
      <c r="BH2">
        <f>BA2/36*100</f>
        <v>0</v>
      </c>
      <c r="BI2">
        <f>BB2/18*100</f>
        <v>0</v>
      </c>
      <c r="BJ2">
        <f>BC2/30*100</f>
        <v>0</v>
      </c>
      <c r="BK2">
        <f>BD2/16*100</f>
        <v>0</v>
      </c>
      <c r="BL2">
        <f>BE2/20*100</f>
        <v>0</v>
      </c>
      <c r="BM2" s="24">
        <f>SUM(BG2:BL2)/6</f>
        <v>0</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鹿児島県</dc:creator>
  <cp:keywords/>
  <dc:description/>
  <cp:lastModifiedBy>鹿児島県</cp:lastModifiedBy>
  <cp:lastPrinted>2024-05-09T00:52:21Z</cp:lastPrinted>
  <dcterms:created xsi:type="dcterms:W3CDTF">2020-06-05T06:02:25Z</dcterms:created>
  <dcterms:modified xsi:type="dcterms:W3CDTF">2024-05-13T00:17:00Z</dcterms:modified>
  <cp:category/>
  <cp:version/>
  <cp:contentType/>
  <cp:contentStatus/>
</cp:coreProperties>
</file>