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Nj300528\係共有フォルダ\係共有①\引継（入札）\09 入札・格付\R05\02 R5格付け（裏年）\04 申請書様式定め（ＨＰ掲載）\02 県内\"/>
    </mc:Choice>
  </mc:AlternateContent>
  <xr:revisionPtr revIDLastSave="0" documentId="13_ncr:1_{0C222136-2A79-45BC-A183-7AC6C131C804}" xr6:coauthVersionLast="36" xr6:coauthVersionMax="47" xr10:uidLastSave="{00000000-0000-0000-0000-000000000000}"/>
  <workbookProtection workbookPassword="CC81" lockStructure="1"/>
  <bookViews>
    <workbookView xWindow="-120" yWindow="-120" windowWidth="29040" windowHeight="15720" tabRatio="939" xr2:uid="{00000000-000D-0000-FFFF-FFFF00000000}"/>
  </bookViews>
  <sheets>
    <sheet name="01申請書" sheetId="1" r:id="rId1"/>
    <sheet name="02技術" sheetId="5" r:id="rId2"/>
    <sheet name="03研修等" sheetId="15" r:id="rId3"/>
    <sheet name="04表彰" sheetId="7" r:id="rId4"/>
    <sheet name="05労働安全衛生マネジメントシステム等" sheetId="21" r:id="rId5"/>
    <sheet name="06ボランティア" sheetId="8" r:id="rId6"/>
    <sheet name="07災害支援" sheetId="9" r:id="rId7"/>
    <sheet name="08障がい等" sheetId="16" r:id="rId8"/>
    <sheet name="09新分野等" sheetId="11" r:id="rId9"/>
    <sheet name="10保護観察対象者等" sheetId="18" r:id="rId10"/>
    <sheet name="11県管理道路維持管理委託受注" sheetId="25" r:id="rId11"/>
    <sheet name="12入力票" sheetId="4" r:id="rId12"/>
    <sheet name="13誓約書（第２号様式）" sheetId="19" r:id="rId13"/>
    <sheet name="14別紙" sheetId="20" r:id="rId14"/>
    <sheet name="15健康保険被保険者証（様式４）" sheetId="23" r:id="rId15"/>
    <sheet name="16資格証等（様式５）" sheetId="24" r:id="rId16"/>
    <sheet name="初期設定" sheetId="26" state="hidden" r:id="rId17"/>
    <sheet name="離島事業者住所" sheetId="29" state="hidden" r:id="rId18"/>
    <sheet name="資格者コード" sheetId="28" state="hidden" r:id="rId19"/>
  </sheets>
  <definedNames>
    <definedName name="_xlnm.Print_Area" localSheetId="0">'01申請書'!$A$1:$BB$35</definedName>
    <definedName name="_xlnm.Print_Area" localSheetId="1">'02技術'!$A$1:$AR$513</definedName>
    <definedName name="_xlnm.Print_Area" localSheetId="3">'04表彰'!$A$1:$BB$60</definedName>
    <definedName name="_xlnm.Print_Area" localSheetId="6">'07災害支援'!$A$1:$BC$30</definedName>
    <definedName name="_xlnm.Print_Area" localSheetId="7">'08障がい等'!$A$1:$AZ$40</definedName>
    <definedName name="_xlnm.Print_Area" localSheetId="8">'09新分野等'!$A$1:$AY$31</definedName>
    <definedName name="_xlnm.Print_Area" localSheetId="9">'10保護観察対象者等'!$A$1:$AY$35</definedName>
    <definedName name="_xlnm.Print_Area" localSheetId="10">'11県管理道路維持管理委託受注'!$A$1:$AY$37</definedName>
    <definedName name="_xlnm.Print_Area" localSheetId="11">'12入力票'!$A$1:$AK$108</definedName>
    <definedName name="_xlnm.Print_Area" localSheetId="12">'13誓約書（第２号様式）'!$A$1:$AI$51</definedName>
    <definedName name="_xlnm.Print_Area" localSheetId="13">'14別紙'!$A$1:$AI$118</definedName>
    <definedName name="_xlnm.Print_Area" localSheetId="14">'15健康保険被保険者証（様式４）'!$A$1:$N$39</definedName>
    <definedName name="_xlnm.Print_Area" localSheetId="15">'16資格証等（様式５）'!$A$1:$N$39</definedName>
    <definedName name="_xlnm.Print_Area" localSheetId="18">資格者コード!$A$1:$Q$73</definedName>
    <definedName name="_xlnm.Print_Titles" localSheetId="1">'02技術'!$11:$12</definedName>
    <definedName name="_xlnm.Print_Titles" localSheetId="13">'14別紙'!$13:$18</definedName>
    <definedName name="_xlnm.Print_Titles" localSheetId="18">資格者コード!$1:$1</definedName>
    <definedName name="ツール配置場所">#REF!</definedName>
    <definedName name="ファイル名">#REF!</definedName>
    <definedName name="前々々年度">#REF!</definedName>
    <definedName name="前々年度">#REF!</definedName>
    <definedName name="前年度">#REF!</definedName>
    <definedName name="年度">#REF!</definedName>
  </definedNames>
  <calcPr calcId="191029"/>
</workbook>
</file>

<file path=xl/calcChain.xml><?xml version="1.0" encoding="utf-8"?>
<calcChain xmlns="http://schemas.openxmlformats.org/spreadsheetml/2006/main">
  <c r="AO68" i="20" l="1"/>
  <c r="AO67" i="20"/>
  <c r="AO66" i="20"/>
  <c r="AO65" i="20"/>
  <c r="AO64" i="20"/>
  <c r="AO63" i="20"/>
  <c r="AO62" i="20"/>
  <c r="AO61" i="20"/>
  <c r="AO60" i="20"/>
  <c r="AO59" i="20"/>
  <c r="AO58" i="20"/>
  <c r="AO57" i="20"/>
  <c r="AO56" i="20"/>
  <c r="AO55" i="20"/>
  <c r="AO54" i="20"/>
  <c r="AO53" i="20"/>
  <c r="AO52" i="20"/>
  <c r="AO51" i="20"/>
  <c r="AO50" i="20"/>
  <c r="AO49" i="20"/>
  <c r="AO48" i="20"/>
  <c r="AO47" i="20"/>
  <c r="AO46" i="20"/>
  <c r="AO45" i="20"/>
  <c r="AO44" i="20"/>
  <c r="AO43" i="20"/>
  <c r="AO42" i="20"/>
  <c r="AO41" i="20"/>
  <c r="AO40" i="20"/>
  <c r="AO39" i="20"/>
  <c r="AO38" i="20"/>
  <c r="AO37" i="20"/>
  <c r="AO36" i="20"/>
  <c r="AO35" i="20"/>
  <c r="AO34" i="20"/>
  <c r="AO33" i="20"/>
  <c r="AO32" i="20"/>
  <c r="AO31" i="20"/>
  <c r="AO30" i="20"/>
  <c r="AO29" i="20"/>
  <c r="AO28" i="20"/>
  <c r="AO27" i="20"/>
  <c r="AO26" i="20"/>
  <c r="AO25" i="20"/>
  <c r="AO24" i="20"/>
  <c r="AO23" i="20"/>
  <c r="AO20" i="20"/>
  <c r="AO19" i="20"/>
  <c r="AO21" i="20"/>
  <c r="AO22" i="20"/>
  <c r="AN68" i="20" l="1"/>
  <c r="AN67" i="20"/>
  <c r="AN66" i="20"/>
  <c r="AN65" i="20"/>
  <c r="AN64" i="20"/>
  <c r="AN63" i="20"/>
  <c r="AN62" i="20"/>
  <c r="AN61" i="20"/>
  <c r="AN60" i="20"/>
  <c r="AN59" i="20"/>
  <c r="AN58" i="20"/>
  <c r="AN57" i="20"/>
  <c r="AN56" i="20"/>
  <c r="AN55" i="20"/>
  <c r="AN54" i="20"/>
  <c r="AN53" i="20"/>
  <c r="AN52" i="20"/>
  <c r="AN51" i="20"/>
  <c r="AN50" i="20"/>
  <c r="AN49" i="20"/>
  <c r="AN48" i="20"/>
  <c r="AN47" i="20"/>
  <c r="AN46" i="20"/>
  <c r="AN45" i="20"/>
  <c r="AN44" i="20"/>
  <c r="AN43" i="20"/>
  <c r="AN42" i="20"/>
  <c r="AN41" i="20"/>
  <c r="AN40" i="20"/>
  <c r="AN39" i="20"/>
  <c r="AN38" i="20"/>
  <c r="AN37" i="20"/>
  <c r="AN36" i="20"/>
  <c r="AN35" i="20"/>
  <c r="AN34" i="20"/>
  <c r="AN33" i="20"/>
  <c r="AN32" i="20"/>
  <c r="AN31" i="20"/>
  <c r="AN30" i="20"/>
  <c r="AN29" i="20"/>
  <c r="AN28" i="20"/>
  <c r="AN27" i="20"/>
  <c r="AN26" i="20"/>
  <c r="AN25" i="20"/>
  <c r="AN24" i="20"/>
  <c r="AN23" i="20"/>
  <c r="AN22" i="20"/>
  <c r="AN21" i="20"/>
  <c r="AN20" i="20"/>
  <c r="AN19" i="20"/>
  <c r="AQ19" i="20" l="1"/>
  <c r="AQ20" i="20"/>
  <c r="AQ21" i="20"/>
  <c r="AQ22" i="20"/>
  <c r="AQ23" i="20"/>
  <c r="AQ24" i="20"/>
  <c r="AQ25" i="20"/>
  <c r="AQ26" i="20"/>
  <c r="AQ27" i="20"/>
  <c r="AQ28" i="20"/>
  <c r="AQ29" i="20"/>
  <c r="AQ30" i="20"/>
  <c r="AQ31" i="20"/>
  <c r="AQ32" i="20"/>
  <c r="AQ33" i="20"/>
  <c r="AQ34" i="20"/>
  <c r="AQ35" i="20"/>
  <c r="AQ36" i="20"/>
  <c r="AQ37" i="20"/>
  <c r="AQ38" i="20"/>
  <c r="AQ39" i="20"/>
  <c r="AQ40" i="20"/>
  <c r="AQ41" i="20"/>
  <c r="AQ42" i="20"/>
  <c r="AQ43" i="20"/>
  <c r="AQ44" i="20"/>
  <c r="AQ45" i="20"/>
  <c r="AQ46" i="20"/>
  <c r="AQ47" i="20"/>
  <c r="AQ48" i="20"/>
  <c r="AQ49" i="20"/>
  <c r="AQ50" i="20"/>
  <c r="AQ51" i="20"/>
  <c r="AQ52" i="20"/>
  <c r="AQ53" i="20"/>
  <c r="AQ54" i="20"/>
  <c r="AQ55" i="20"/>
  <c r="AQ56" i="20"/>
  <c r="AQ57" i="20"/>
  <c r="AQ58" i="20"/>
  <c r="AQ59" i="20"/>
  <c r="AQ60" i="20"/>
  <c r="AQ61" i="20"/>
  <c r="AQ62" i="20"/>
  <c r="AQ63" i="20"/>
  <c r="AQ64" i="20"/>
  <c r="AQ65" i="20"/>
  <c r="AQ66" i="20"/>
  <c r="AQ67" i="20"/>
  <c r="AQ68" i="20"/>
  <c r="AP19" i="20"/>
  <c r="AP20" i="20"/>
  <c r="AP21" i="20"/>
  <c r="AP22" i="20"/>
  <c r="AP23" i="20"/>
  <c r="AP24" i="20"/>
  <c r="AP25" i="20"/>
  <c r="AP26" i="20"/>
  <c r="AP27" i="20"/>
  <c r="AP28" i="20"/>
  <c r="AP29" i="20"/>
  <c r="AP30" i="20"/>
  <c r="AP31" i="20"/>
  <c r="AP32" i="20"/>
  <c r="AP33" i="20"/>
  <c r="AP34" i="20"/>
  <c r="AP35" i="20"/>
  <c r="AP36" i="20"/>
  <c r="AP37" i="20"/>
  <c r="AP38" i="20"/>
  <c r="AP39" i="20"/>
  <c r="AP40" i="20"/>
  <c r="AP41" i="20"/>
  <c r="AP42" i="20"/>
  <c r="AP43" i="20"/>
  <c r="AP44" i="20"/>
  <c r="AP45" i="20"/>
  <c r="AP46" i="20"/>
  <c r="AP47" i="20"/>
  <c r="AP48" i="20"/>
  <c r="AP49" i="20"/>
  <c r="AP50" i="20"/>
  <c r="AP51" i="20"/>
  <c r="AP52" i="20"/>
  <c r="AP53" i="20"/>
  <c r="AP54" i="20"/>
  <c r="AP55" i="20"/>
  <c r="AP56" i="20"/>
  <c r="AP57" i="20"/>
  <c r="AP58" i="20"/>
  <c r="AP59" i="20"/>
  <c r="AP60" i="20"/>
  <c r="AP61" i="20"/>
  <c r="AP62" i="20"/>
  <c r="AP63" i="20"/>
  <c r="AP64" i="20"/>
  <c r="AP65" i="20"/>
  <c r="AP66" i="20"/>
  <c r="AP67" i="20"/>
  <c r="AP68" i="20"/>
  <c r="AR19" i="20"/>
  <c r="AR20" i="20"/>
  <c r="AR21" i="20"/>
  <c r="AR22" i="20"/>
  <c r="AR23" i="20"/>
  <c r="AR24" i="20"/>
  <c r="AR25" i="20"/>
  <c r="AR26" i="20"/>
  <c r="AR27" i="20"/>
  <c r="AR28" i="20"/>
  <c r="AR29" i="20"/>
  <c r="AR30" i="20"/>
  <c r="AR31" i="20"/>
  <c r="AR32" i="20"/>
  <c r="AR33" i="20"/>
  <c r="AR34" i="20"/>
  <c r="AR35" i="20"/>
  <c r="AR36" i="20"/>
  <c r="AR37" i="20"/>
  <c r="AR38" i="20"/>
  <c r="AR39" i="20"/>
  <c r="AR40" i="20"/>
  <c r="AR41" i="20"/>
  <c r="AR42" i="20"/>
  <c r="AR43" i="20"/>
  <c r="AR44" i="20"/>
  <c r="AR45" i="20"/>
  <c r="AR46" i="20"/>
  <c r="AR47" i="20"/>
  <c r="AR48" i="20"/>
  <c r="AR49" i="20"/>
  <c r="AR50" i="20"/>
  <c r="AR51" i="20"/>
  <c r="AR52" i="20"/>
  <c r="AR53" i="20"/>
  <c r="AR54" i="20"/>
  <c r="AR55" i="20"/>
  <c r="AR56" i="20"/>
  <c r="AR57" i="20"/>
  <c r="AR58" i="20"/>
  <c r="AR59" i="20"/>
  <c r="AR60" i="20"/>
  <c r="AR61" i="20"/>
  <c r="AR62" i="20"/>
  <c r="AR63" i="20"/>
  <c r="AR64" i="20"/>
  <c r="AR65" i="20"/>
  <c r="AR66" i="20"/>
  <c r="AR67" i="20"/>
  <c r="AR68" i="20"/>
  <c r="AS19" i="20"/>
  <c r="AS20" i="20"/>
  <c r="AS21" i="20"/>
  <c r="AS22" i="20"/>
  <c r="AS23" i="20"/>
  <c r="AS24" i="20"/>
  <c r="AS25" i="20"/>
  <c r="AS26" i="20"/>
  <c r="AS27" i="20"/>
  <c r="AS28" i="20"/>
  <c r="AS29" i="20"/>
  <c r="AS30" i="20"/>
  <c r="AS31" i="20"/>
  <c r="AS32" i="20"/>
  <c r="AS33" i="20"/>
  <c r="AS34" i="20"/>
  <c r="AS35" i="20"/>
  <c r="AS36" i="20"/>
  <c r="AS37" i="20"/>
  <c r="AS38" i="20"/>
  <c r="AS39" i="20"/>
  <c r="AS40" i="20"/>
  <c r="AS41" i="20"/>
  <c r="AS42" i="20"/>
  <c r="AS43" i="20"/>
  <c r="AS44" i="20"/>
  <c r="AS45" i="20"/>
  <c r="AS46" i="20"/>
  <c r="AS47" i="20"/>
  <c r="AS48" i="20"/>
  <c r="AS49" i="20"/>
  <c r="AS50" i="20"/>
  <c r="AS51" i="20"/>
  <c r="AS52" i="20"/>
  <c r="AS53" i="20"/>
  <c r="AS54" i="20"/>
  <c r="AS55" i="20"/>
  <c r="AS56" i="20"/>
  <c r="AS57" i="20"/>
  <c r="AS58" i="20"/>
  <c r="AS59" i="20"/>
  <c r="AS60" i="20"/>
  <c r="AS61" i="20"/>
  <c r="AS62" i="20"/>
  <c r="AS63" i="20"/>
  <c r="AS64" i="20"/>
  <c r="AS65" i="20"/>
  <c r="AS66" i="20"/>
  <c r="AS67" i="20"/>
  <c r="AS68" i="20"/>
  <c r="AM19" i="20"/>
  <c r="AM20" i="20"/>
  <c r="AM21" i="20"/>
  <c r="AM22" i="20"/>
  <c r="AM23" i="20"/>
  <c r="AM24" i="20"/>
  <c r="AM25" i="20"/>
  <c r="AM26" i="20"/>
  <c r="AM27" i="20"/>
  <c r="AM28" i="20"/>
  <c r="AM29" i="20"/>
  <c r="AM30" i="20"/>
  <c r="AM31" i="20"/>
  <c r="AM32" i="20"/>
  <c r="AM33" i="20"/>
  <c r="AM34" i="20"/>
  <c r="AM35" i="20"/>
  <c r="AM36" i="20"/>
  <c r="AM37" i="20"/>
  <c r="AM38" i="20"/>
  <c r="AM39" i="20"/>
  <c r="AM40" i="20"/>
  <c r="AM41" i="20"/>
  <c r="AM42" i="20"/>
  <c r="AM43" i="20"/>
  <c r="AM44" i="20"/>
  <c r="AM45" i="20"/>
  <c r="AM46" i="20"/>
  <c r="AM47" i="20"/>
  <c r="AM48" i="20"/>
  <c r="AM49" i="20"/>
  <c r="AM50" i="20"/>
  <c r="AM51" i="20"/>
  <c r="AM52" i="20"/>
  <c r="AM53" i="20"/>
  <c r="AM54" i="20"/>
  <c r="AM55" i="20"/>
  <c r="AM56" i="20"/>
  <c r="AM57" i="20"/>
  <c r="AM58" i="20"/>
  <c r="AM59" i="20"/>
  <c r="AM60" i="20"/>
  <c r="AM61" i="20"/>
  <c r="AM62" i="20"/>
  <c r="AM63" i="20"/>
  <c r="AM64" i="20"/>
  <c r="AM65" i="20"/>
  <c r="AM66" i="20"/>
  <c r="AM67" i="20"/>
  <c r="AM68" i="20"/>
  <c r="AT21" i="20"/>
  <c r="AT22" i="20"/>
  <c r="AT23" i="20"/>
  <c r="AT24" i="20"/>
  <c r="AT25" i="20"/>
  <c r="AT26" i="20"/>
  <c r="AT27" i="20"/>
  <c r="AT28" i="20"/>
  <c r="AT29" i="20"/>
  <c r="AT30" i="20"/>
  <c r="AT31" i="20"/>
  <c r="AT32" i="20"/>
  <c r="AT33" i="20"/>
  <c r="AT34" i="20"/>
  <c r="AT35" i="20"/>
  <c r="AT36" i="20"/>
  <c r="AT37" i="20"/>
  <c r="AT38" i="20"/>
  <c r="AT39" i="20"/>
  <c r="AT40" i="20"/>
  <c r="AT41" i="20"/>
  <c r="AT42" i="20"/>
  <c r="AT43" i="20"/>
  <c r="AT44" i="20"/>
  <c r="AT45" i="20"/>
  <c r="AT46" i="20"/>
  <c r="AT47" i="20"/>
  <c r="AT48" i="20"/>
  <c r="AT49" i="20"/>
  <c r="AT50" i="20"/>
  <c r="AT51" i="20"/>
  <c r="AT52" i="20"/>
  <c r="AT53" i="20"/>
  <c r="AT54" i="20"/>
  <c r="AT55" i="20"/>
  <c r="AT56" i="20"/>
  <c r="AT57" i="20"/>
  <c r="AT58" i="20"/>
  <c r="AT59" i="20"/>
  <c r="AT60" i="20"/>
  <c r="AT61" i="20"/>
  <c r="AT62" i="20"/>
  <c r="AT63" i="20"/>
  <c r="AT64" i="20"/>
  <c r="AT65" i="20"/>
  <c r="AT66" i="20"/>
  <c r="AT67" i="20"/>
  <c r="AT68" i="20"/>
  <c r="AT20" i="20"/>
  <c r="AT19" i="20"/>
  <c r="AL62" i="20"/>
  <c r="AL59" i="20"/>
  <c r="AL46" i="20"/>
  <c r="AL39" i="20"/>
  <c r="AL35" i="20"/>
  <c r="AL19" i="20"/>
  <c r="AL58" i="20"/>
  <c r="AL36" i="20"/>
  <c r="AL49" i="20"/>
  <c r="AL47" i="20"/>
  <c r="AL21" i="20"/>
  <c r="AL42" i="20"/>
  <c r="AL44" i="20"/>
  <c r="AL43" i="20"/>
  <c r="AL68" i="20"/>
  <c r="AL56" i="20"/>
  <c r="AL53" i="20"/>
  <c r="AL48" i="20"/>
  <c r="AL34" i="20"/>
  <c r="AL25" i="20"/>
  <c r="AL24" i="20"/>
  <c r="AL67" i="20"/>
  <c r="AL57" i="20"/>
  <c r="AL52" i="20"/>
  <c r="AL45" i="20"/>
  <c r="AL33" i="20"/>
  <c r="AL30" i="20"/>
  <c r="AL23" i="20"/>
  <c r="AL54" i="20"/>
  <c r="AL66" i="20"/>
  <c r="AL55" i="20"/>
  <c r="AL51" i="20"/>
  <c r="AL41" i="20"/>
  <c r="AL32" i="20"/>
  <c r="AL28" i="20"/>
  <c r="AL63" i="20"/>
  <c r="AL20" i="20"/>
  <c r="AL61" i="20"/>
  <c r="AL26" i="20"/>
  <c r="AL65" i="20"/>
  <c r="AL22" i="20"/>
  <c r="AL64" i="20"/>
  <c r="AL60" i="20"/>
  <c r="AL50" i="20"/>
  <c r="AL40" i="20"/>
  <c r="AL31" i="20"/>
  <c r="AL29" i="20"/>
  <c r="AL38" i="20"/>
  <c r="AL37" i="20"/>
  <c r="AL27" i="20"/>
  <c r="B21" i="29" l="1"/>
  <c r="AJ512" i="5" l="1"/>
  <c r="AI512" i="5"/>
  <c r="AH512" i="5"/>
  <c r="AG512" i="5"/>
  <c r="AF512" i="5"/>
  <c r="AE512" i="5"/>
  <c r="AD512" i="5"/>
  <c r="AC512" i="5"/>
  <c r="AB512" i="5"/>
  <c r="AA512" i="5"/>
  <c r="Z512" i="5"/>
  <c r="Y512" i="5"/>
  <c r="AJ511" i="5"/>
  <c r="AI511" i="5"/>
  <c r="AH511" i="5"/>
  <c r="AG511" i="5"/>
  <c r="AF511" i="5"/>
  <c r="AE511" i="5"/>
  <c r="AD511" i="5"/>
  <c r="AC511" i="5"/>
  <c r="AB511" i="5"/>
  <c r="AA511" i="5"/>
  <c r="Z511" i="5"/>
  <c r="Y511" i="5"/>
  <c r="AJ510" i="5"/>
  <c r="AI510" i="5"/>
  <c r="AH510" i="5"/>
  <c r="AG510" i="5"/>
  <c r="AF510" i="5"/>
  <c r="AE510" i="5"/>
  <c r="AD510" i="5"/>
  <c r="AC510" i="5"/>
  <c r="AB510" i="5"/>
  <c r="AA510" i="5"/>
  <c r="Z510" i="5"/>
  <c r="Y510" i="5"/>
  <c r="AJ509" i="5"/>
  <c r="AI509" i="5"/>
  <c r="AH509" i="5"/>
  <c r="AG509" i="5"/>
  <c r="AF509" i="5"/>
  <c r="AE509" i="5"/>
  <c r="AD509" i="5"/>
  <c r="AC509" i="5"/>
  <c r="AB509" i="5"/>
  <c r="AA509" i="5"/>
  <c r="Z509" i="5"/>
  <c r="Y509" i="5"/>
  <c r="AJ508" i="5"/>
  <c r="AI508" i="5"/>
  <c r="AH508" i="5"/>
  <c r="AG508" i="5"/>
  <c r="AF508" i="5"/>
  <c r="AE508" i="5"/>
  <c r="AD508" i="5"/>
  <c r="AC508" i="5"/>
  <c r="AB508" i="5"/>
  <c r="AA508" i="5"/>
  <c r="Z508" i="5"/>
  <c r="Y508" i="5"/>
  <c r="AJ507" i="5"/>
  <c r="AI507" i="5"/>
  <c r="AH507" i="5"/>
  <c r="AG507" i="5"/>
  <c r="AF507" i="5"/>
  <c r="AE507" i="5"/>
  <c r="AD507" i="5"/>
  <c r="AC507" i="5"/>
  <c r="AB507" i="5"/>
  <c r="AA507" i="5"/>
  <c r="Z507" i="5"/>
  <c r="Y507" i="5"/>
  <c r="AJ506" i="5"/>
  <c r="AI506" i="5"/>
  <c r="AH506" i="5"/>
  <c r="AG506" i="5"/>
  <c r="AF506" i="5"/>
  <c r="AE506" i="5"/>
  <c r="AD506" i="5"/>
  <c r="AC506" i="5"/>
  <c r="AB506" i="5"/>
  <c r="AA506" i="5"/>
  <c r="Z506" i="5"/>
  <c r="Y506" i="5"/>
  <c r="AJ505" i="5"/>
  <c r="AI505" i="5"/>
  <c r="AH505" i="5"/>
  <c r="AG505" i="5"/>
  <c r="AF505" i="5"/>
  <c r="AE505" i="5"/>
  <c r="AD505" i="5"/>
  <c r="AC505" i="5"/>
  <c r="AB505" i="5"/>
  <c r="AA505" i="5"/>
  <c r="Z505" i="5"/>
  <c r="Y505" i="5"/>
  <c r="AJ504" i="5"/>
  <c r="AI504" i="5"/>
  <c r="AH504" i="5"/>
  <c r="AG504" i="5"/>
  <c r="AF504" i="5"/>
  <c r="AE504" i="5"/>
  <c r="AD504" i="5"/>
  <c r="AC504" i="5"/>
  <c r="AB504" i="5"/>
  <c r="AA504" i="5"/>
  <c r="Z504" i="5"/>
  <c r="Y504" i="5"/>
  <c r="AJ503" i="5"/>
  <c r="AI503" i="5"/>
  <c r="AH503" i="5"/>
  <c r="AG503" i="5"/>
  <c r="AF503" i="5"/>
  <c r="AE503" i="5"/>
  <c r="AD503" i="5"/>
  <c r="AC503" i="5"/>
  <c r="AB503" i="5"/>
  <c r="AA503" i="5"/>
  <c r="Z503" i="5"/>
  <c r="Y503" i="5"/>
  <c r="AJ502" i="5"/>
  <c r="AI502" i="5"/>
  <c r="AH502" i="5"/>
  <c r="AG502" i="5"/>
  <c r="AF502" i="5"/>
  <c r="AE502" i="5"/>
  <c r="AD502" i="5"/>
  <c r="AC502" i="5"/>
  <c r="AB502" i="5"/>
  <c r="AA502" i="5"/>
  <c r="Z502" i="5"/>
  <c r="Y502" i="5"/>
  <c r="AJ501" i="5"/>
  <c r="AI501" i="5"/>
  <c r="AH501" i="5"/>
  <c r="AG501" i="5"/>
  <c r="AF501" i="5"/>
  <c r="AE501" i="5"/>
  <c r="AD501" i="5"/>
  <c r="AC501" i="5"/>
  <c r="AB501" i="5"/>
  <c r="AA501" i="5"/>
  <c r="Z501" i="5"/>
  <c r="Y501" i="5"/>
  <c r="AJ500" i="5"/>
  <c r="AI500" i="5"/>
  <c r="AH500" i="5"/>
  <c r="AG500" i="5"/>
  <c r="AF500" i="5"/>
  <c r="AE500" i="5"/>
  <c r="AD500" i="5"/>
  <c r="AC500" i="5"/>
  <c r="AB500" i="5"/>
  <c r="AA500" i="5"/>
  <c r="Z500" i="5"/>
  <c r="Y500" i="5"/>
  <c r="AJ499" i="5"/>
  <c r="AI499" i="5"/>
  <c r="AH499" i="5"/>
  <c r="AG499" i="5"/>
  <c r="AF499" i="5"/>
  <c r="AE499" i="5"/>
  <c r="AD499" i="5"/>
  <c r="AC499" i="5"/>
  <c r="AB499" i="5"/>
  <c r="AA499" i="5"/>
  <c r="Z499" i="5"/>
  <c r="Y499" i="5"/>
  <c r="AJ498" i="5"/>
  <c r="AI498" i="5"/>
  <c r="AH498" i="5"/>
  <c r="AG498" i="5"/>
  <c r="AF498" i="5"/>
  <c r="AE498" i="5"/>
  <c r="AD498" i="5"/>
  <c r="AC498" i="5"/>
  <c r="AB498" i="5"/>
  <c r="AA498" i="5"/>
  <c r="Z498" i="5"/>
  <c r="Y498" i="5"/>
  <c r="AJ497" i="5"/>
  <c r="AI497" i="5"/>
  <c r="AH497" i="5"/>
  <c r="AG497" i="5"/>
  <c r="AF497" i="5"/>
  <c r="AE497" i="5"/>
  <c r="AD497" i="5"/>
  <c r="AC497" i="5"/>
  <c r="AB497" i="5"/>
  <c r="AA497" i="5"/>
  <c r="Z497" i="5"/>
  <c r="Y497" i="5"/>
  <c r="AJ496" i="5"/>
  <c r="AI496" i="5"/>
  <c r="AH496" i="5"/>
  <c r="AG496" i="5"/>
  <c r="AF496" i="5"/>
  <c r="AE496" i="5"/>
  <c r="AD496" i="5"/>
  <c r="AC496" i="5"/>
  <c r="AB496" i="5"/>
  <c r="AA496" i="5"/>
  <c r="Z496" i="5"/>
  <c r="Y496" i="5"/>
  <c r="AJ495" i="5"/>
  <c r="AI495" i="5"/>
  <c r="AH495" i="5"/>
  <c r="AG495" i="5"/>
  <c r="AF495" i="5"/>
  <c r="AE495" i="5"/>
  <c r="AD495" i="5"/>
  <c r="AC495" i="5"/>
  <c r="AB495" i="5"/>
  <c r="AA495" i="5"/>
  <c r="Z495" i="5"/>
  <c r="Y495" i="5"/>
  <c r="AJ494" i="5"/>
  <c r="AI494" i="5"/>
  <c r="AH494" i="5"/>
  <c r="AG494" i="5"/>
  <c r="AF494" i="5"/>
  <c r="AE494" i="5"/>
  <c r="AD494" i="5"/>
  <c r="AC494" i="5"/>
  <c r="AB494" i="5"/>
  <c r="AA494" i="5"/>
  <c r="Z494" i="5"/>
  <c r="Y494" i="5"/>
  <c r="AJ493" i="5"/>
  <c r="AI493" i="5"/>
  <c r="AH493" i="5"/>
  <c r="AG493" i="5"/>
  <c r="AF493" i="5"/>
  <c r="AE493" i="5"/>
  <c r="AD493" i="5"/>
  <c r="AC493" i="5"/>
  <c r="AB493" i="5"/>
  <c r="AA493" i="5"/>
  <c r="Z493" i="5"/>
  <c r="Y493" i="5"/>
  <c r="AJ492" i="5"/>
  <c r="AI492" i="5"/>
  <c r="AH492" i="5"/>
  <c r="AG492" i="5"/>
  <c r="AF492" i="5"/>
  <c r="AE492" i="5"/>
  <c r="AD492" i="5"/>
  <c r="AC492" i="5"/>
  <c r="AB492" i="5"/>
  <c r="AA492" i="5"/>
  <c r="Z492" i="5"/>
  <c r="Y492" i="5"/>
  <c r="AJ491" i="5"/>
  <c r="AI491" i="5"/>
  <c r="AH491" i="5"/>
  <c r="AG491" i="5"/>
  <c r="AF491" i="5"/>
  <c r="AE491" i="5"/>
  <c r="AD491" i="5"/>
  <c r="AC491" i="5"/>
  <c r="AB491" i="5"/>
  <c r="AA491" i="5"/>
  <c r="Z491" i="5"/>
  <c r="Y491" i="5"/>
  <c r="AJ490" i="5"/>
  <c r="AI490" i="5"/>
  <c r="AH490" i="5"/>
  <c r="AG490" i="5"/>
  <c r="AF490" i="5"/>
  <c r="AE490" i="5"/>
  <c r="AD490" i="5"/>
  <c r="AC490" i="5"/>
  <c r="AB490" i="5"/>
  <c r="AA490" i="5"/>
  <c r="Z490" i="5"/>
  <c r="Y490" i="5"/>
  <c r="AJ489" i="5"/>
  <c r="AI489" i="5"/>
  <c r="AH489" i="5"/>
  <c r="AG489" i="5"/>
  <c r="AF489" i="5"/>
  <c r="AE489" i="5"/>
  <c r="AD489" i="5"/>
  <c r="AC489" i="5"/>
  <c r="AB489" i="5"/>
  <c r="AA489" i="5"/>
  <c r="Z489" i="5"/>
  <c r="Y489" i="5"/>
  <c r="AJ488" i="5"/>
  <c r="AI488" i="5"/>
  <c r="AH488" i="5"/>
  <c r="AG488" i="5"/>
  <c r="AF488" i="5"/>
  <c r="AE488" i="5"/>
  <c r="AD488" i="5"/>
  <c r="AC488" i="5"/>
  <c r="AB488" i="5"/>
  <c r="AA488" i="5"/>
  <c r="Z488" i="5"/>
  <c r="Y488" i="5"/>
  <c r="AJ487" i="5"/>
  <c r="AI487" i="5"/>
  <c r="AH487" i="5"/>
  <c r="AG487" i="5"/>
  <c r="AF487" i="5"/>
  <c r="AE487" i="5"/>
  <c r="AD487" i="5"/>
  <c r="AC487" i="5"/>
  <c r="AB487" i="5"/>
  <c r="AA487" i="5"/>
  <c r="Z487" i="5"/>
  <c r="Y487" i="5"/>
  <c r="AJ486" i="5"/>
  <c r="AI486" i="5"/>
  <c r="AH486" i="5"/>
  <c r="AG486" i="5"/>
  <c r="AF486" i="5"/>
  <c r="AE486" i="5"/>
  <c r="AD486" i="5"/>
  <c r="AC486" i="5"/>
  <c r="AB486" i="5"/>
  <c r="AA486" i="5"/>
  <c r="Z486" i="5"/>
  <c r="Y486" i="5"/>
  <c r="AJ485" i="5"/>
  <c r="AI485" i="5"/>
  <c r="AH485" i="5"/>
  <c r="AG485" i="5"/>
  <c r="AF485" i="5"/>
  <c r="AE485" i="5"/>
  <c r="AD485" i="5"/>
  <c r="AC485" i="5"/>
  <c r="AB485" i="5"/>
  <c r="AA485" i="5"/>
  <c r="Z485" i="5"/>
  <c r="Y485" i="5"/>
  <c r="AJ484" i="5"/>
  <c r="AI484" i="5"/>
  <c r="AH484" i="5"/>
  <c r="AG484" i="5"/>
  <c r="AF484" i="5"/>
  <c r="AE484" i="5"/>
  <c r="AD484" i="5"/>
  <c r="AC484" i="5"/>
  <c r="AB484" i="5"/>
  <c r="AA484" i="5"/>
  <c r="Z484" i="5"/>
  <c r="Y484" i="5"/>
  <c r="AJ483" i="5"/>
  <c r="AI483" i="5"/>
  <c r="AH483" i="5"/>
  <c r="AG483" i="5"/>
  <c r="AF483" i="5"/>
  <c r="AE483" i="5"/>
  <c r="AD483" i="5"/>
  <c r="AC483" i="5"/>
  <c r="AB483" i="5"/>
  <c r="AA483" i="5"/>
  <c r="Z483" i="5"/>
  <c r="Y483" i="5"/>
  <c r="AJ482" i="5"/>
  <c r="AI482" i="5"/>
  <c r="AH482" i="5"/>
  <c r="AG482" i="5"/>
  <c r="AF482" i="5"/>
  <c r="AE482" i="5"/>
  <c r="AD482" i="5"/>
  <c r="AC482" i="5"/>
  <c r="AB482" i="5"/>
  <c r="AA482" i="5"/>
  <c r="Z482" i="5"/>
  <c r="Y482" i="5"/>
  <c r="AJ481" i="5"/>
  <c r="AI481" i="5"/>
  <c r="AH481" i="5"/>
  <c r="AG481" i="5"/>
  <c r="AF481" i="5"/>
  <c r="AE481" i="5"/>
  <c r="AD481" i="5"/>
  <c r="AC481" i="5"/>
  <c r="AB481" i="5"/>
  <c r="AA481" i="5"/>
  <c r="Z481" i="5"/>
  <c r="Y481" i="5"/>
  <c r="AJ480" i="5"/>
  <c r="AI480" i="5"/>
  <c r="AH480" i="5"/>
  <c r="AG480" i="5"/>
  <c r="AF480" i="5"/>
  <c r="AE480" i="5"/>
  <c r="AD480" i="5"/>
  <c r="AC480" i="5"/>
  <c r="AB480" i="5"/>
  <c r="AA480" i="5"/>
  <c r="Z480" i="5"/>
  <c r="Y480" i="5"/>
  <c r="AJ479" i="5"/>
  <c r="AI479" i="5"/>
  <c r="AH479" i="5"/>
  <c r="AG479" i="5"/>
  <c r="AF479" i="5"/>
  <c r="AE479" i="5"/>
  <c r="AD479" i="5"/>
  <c r="AC479" i="5"/>
  <c r="AB479" i="5"/>
  <c r="AA479" i="5"/>
  <c r="Z479" i="5"/>
  <c r="Y479" i="5"/>
  <c r="AJ478" i="5"/>
  <c r="AI478" i="5"/>
  <c r="AH478" i="5"/>
  <c r="AG478" i="5"/>
  <c r="AF478" i="5"/>
  <c r="AE478" i="5"/>
  <c r="AD478" i="5"/>
  <c r="AC478" i="5"/>
  <c r="AB478" i="5"/>
  <c r="AA478" i="5"/>
  <c r="Z478" i="5"/>
  <c r="Y478" i="5"/>
  <c r="AJ477" i="5"/>
  <c r="AI477" i="5"/>
  <c r="AH477" i="5"/>
  <c r="AG477" i="5"/>
  <c r="AF477" i="5"/>
  <c r="AE477" i="5"/>
  <c r="AD477" i="5"/>
  <c r="AC477" i="5"/>
  <c r="AB477" i="5"/>
  <c r="AA477" i="5"/>
  <c r="Z477" i="5"/>
  <c r="Y477" i="5"/>
  <c r="AJ476" i="5"/>
  <c r="AI476" i="5"/>
  <c r="AH476" i="5"/>
  <c r="AG476" i="5"/>
  <c r="AF476" i="5"/>
  <c r="AE476" i="5"/>
  <c r="AD476" i="5"/>
  <c r="AC476" i="5"/>
  <c r="AB476" i="5"/>
  <c r="AA476" i="5"/>
  <c r="Z476" i="5"/>
  <c r="Y476" i="5"/>
  <c r="AJ475" i="5"/>
  <c r="AI475" i="5"/>
  <c r="AH475" i="5"/>
  <c r="AG475" i="5"/>
  <c r="AF475" i="5"/>
  <c r="AE475" i="5"/>
  <c r="AD475" i="5"/>
  <c r="AC475" i="5"/>
  <c r="AB475" i="5"/>
  <c r="AA475" i="5"/>
  <c r="Z475" i="5"/>
  <c r="Y475" i="5"/>
  <c r="AJ474" i="5"/>
  <c r="AI474" i="5"/>
  <c r="AH474" i="5"/>
  <c r="AG474" i="5"/>
  <c r="AF474" i="5"/>
  <c r="AE474" i="5"/>
  <c r="AD474" i="5"/>
  <c r="AC474" i="5"/>
  <c r="AB474" i="5"/>
  <c r="AA474" i="5"/>
  <c r="Z474" i="5"/>
  <c r="Y474" i="5"/>
  <c r="AJ473" i="5"/>
  <c r="AI473" i="5"/>
  <c r="AH473" i="5"/>
  <c r="AG473" i="5"/>
  <c r="AF473" i="5"/>
  <c r="AE473" i="5"/>
  <c r="AD473" i="5"/>
  <c r="AC473" i="5"/>
  <c r="AB473" i="5"/>
  <c r="AA473" i="5"/>
  <c r="Z473" i="5"/>
  <c r="Y473" i="5"/>
  <c r="AJ472" i="5"/>
  <c r="AI472" i="5"/>
  <c r="AH472" i="5"/>
  <c r="AG472" i="5"/>
  <c r="AF472" i="5"/>
  <c r="AE472" i="5"/>
  <c r="AD472" i="5"/>
  <c r="AC472" i="5"/>
  <c r="AB472" i="5"/>
  <c r="AA472" i="5"/>
  <c r="Z472" i="5"/>
  <c r="Y472" i="5"/>
  <c r="AJ471" i="5"/>
  <c r="AI471" i="5"/>
  <c r="AH471" i="5"/>
  <c r="AG471" i="5"/>
  <c r="AF471" i="5"/>
  <c r="AE471" i="5"/>
  <c r="AD471" i="5"/>
  <c r="AC471" i="5"/>
  <c r="AB471" i="5"/>
  <c r="AA471" i="5"/>
  <c r="Z471" i="5"/>
  <c r="Y471" i="5"/>
  <c r="AJ470" i="5"/>
  <c r="AI470" i="5"/>
  <c r="AH470" i="5"/>
  <c r="AG470" i="5"/>
  <c r="AF470" i="5"/>
  <c r="AE470" i="5"/>
  <c r="AD470" i="5"/>
  <c r="AC470" i="5"/>
  <c r="AB470" i="5"/>
  <c r="AA470" i="5"/>
  <c r="Z470" i="5"/>
  <c r="Y470" i="5"/>
  <c r="AJ469" i="5"/>
  <c r="AI469" i="5"/>
  <c r="AH469" i="5"/>
  <c r="AG469" i="5"/>
  <c r="AF469" i="5"/>
  <c r="AE469" i="5"/>
  <c r="AD469" i="5"/>
  <c r="AC469" i="5"/>
  <c r="AB469" i="5"/>
  <c r="AA469" i="5"/>
  <c r="Z469" i="5"/>
  <c r="Y469" i="5"/>
  <c r="AJ468" i="5"/>
  <c r="AI468" i="5"/>
  <c r="AH468" i="5"/>
  <c r="AG468" i="5"/>
  <c r="AF468" i="5"/>
  <c r="AE468" i="5"/>
  <c r="AD468" i="5"/>
  <c r="AC468" i="5"/>
  <c r="AB468" i="5"/>
  <c r="AA468" i="5"/>
  <c r="Z468" i="5"/>
  <c r="Y468" i="5"/>
  <c r="AJ467" i="5"/>
  <c r="AI467" i="5"/>
  <c r="AH467" i="5"/>
  <c r="AG467" i="5"/>
  <c r="AF467" i="5"/>
  <c r="AE467" i="5"/>
  <c r="AD467" i="5"/>
  <c r="AC467" i="5"/>
  <c r="AB467" i="5"/>
  <c r="AA467" i="5"/>
  <c r="Z467" i="5"/>
  <c r="Y467" i="5"/>
  <c r="AJ466" i="5"/>
  <c r="AI466" i="5"/>
  <c r="AH466" i="5"/>
  <c r="AG466" i="5"/>
  <c r="AF466" i="5"/>
  <c r="AE466" i="5"/>
  <c r="AD466" i="5"/>
  <c r="AC466" i="5"/>
  <c r="AB466" i="5"/>
  <c r="AA466" i="5"/>
  <c r="Z466" i="5"/>
  <c r="Y466" i="5"/>
  <c r="AJ465" i="5"/>
  <c r="AI465" i="5"/>
  <c r="AH465" i="5"/>
  <c r="AG465" i="5"/>
  <c r="AF465" i="5"/>
  <c r="AE465" i="5"/>
  <c r="AD465" i="5"/>
  <c r="AC465" i="5"/>
  <c r="AB465" i="5"/>
  <c r="AA465" i="5"/>
  <c r="Z465" i="5"/>
  <c r="Y465" i="5"/>
  <c r="AJ464" i="5"/>
  <c r="AI464" i="5"/>
  <c r="AH464" i="5"/>
  <c r="AG464" i="5"/>
  <c r="AF464" i="5"/>
  <c r="AE464" i="5"/>
  <c r="AD464" i="5"/>
  <c r="AC464" i="5"/>
  <c r="AB464" i="5"/>
  <c r="AA464" i="5"/>
  <c r="Z464" i="5"/>
  <c r="Y464" i="5"/>
  <c r="AJ463" i="5"/>
  <c r="AI463" i="5"/>
  <c r="AH463" i="5"/>
  <c r="AG463" i="5"/>
  <c r="AF463" i="5"/>
  <c r="AE463" i="5"/>
  <c r="AD463" i="5"/>
  <c r="AC463" i="5"/>
  <c r="AB463" i="5"/>
  <c r="AA463" i="5"/>
  <c r="Z463" i="5"/>
  <c r="Y463" i="5"/>
  <c r="AJ462" i="5"/>
  <c r="AI462" i="5"/>
  <c r="AH462" i="5"/>
  <c r="AG462" i="5"/>
  <c r="AF462" i="5"/>
  <c r="AE462" i="5"/>
  <c r="AD462" i="5"/>
  <c r="AC462" i="5"/>
  <c r="AB462" i="5"/>
  <c r="AA462" i="5"/>
  <c r="Z462" i="5"/>
  <c r="Y462" i="5"/>
  <c r="AJ461" i="5"/>
  <c r="AI461" i="5"/>
  <c r="AH461" i="5"/>
  <c r="AG461" i="5"/>
  <c r="AF461" i="5"/>
  <c r="AE461" i="5"/>
  <c r="AD461" i="5"/>
  <c r="AC461" i="5"/>
  <c r="AB461" i="5"/>
  <c r="AA461" i="5"/>
  <c r="Z461" i="5"/>
  <c r="Y461" i="5"/>
  <c r="AJ460" i="5"/>
  <c r="AI460" i="5"/>
  <c r="AH460" i="5"/>
  <c r="AG460" i="5"/>
  <c r="AF460" i="5"/>
  <c r="AE460" i="5"/>
  <c r="AD460" i="5"/>
  <c r="AC460" i="5"/>
  <c r="AB460" i="5"/>
  <c r="AA460" i="5"/>
  <c r="Z460" i="5"/>
  <c r="Y460" i="5"/>
  <c r="AJ459" i="5"/>
  <c r="AI459" i="5"/>
  <c r="AH459" i="5"/>
  <c r="AG459" i="5"/>
  <c r="AF459" i="5"/>
  <c r="AE459" i="5"/>
  <c r="AD459" i="5"/>
  <c r="AC459" i="5"/>
  <c r="AB459" i="5"/>
  <c r="AA459" i="5"/>
  <c r="Z459" i="5"/>
  <c r="Y459" i="5"/>
  <c r="AJ458" i="5"/>
  <c r="AI458" i="5"/>
  <c r="AH458" i="5"/>
  <c r="AG458" i="5"/>
  <c r="AF458" i="5"/>
  <c r="AE458" i="5"/>
  <c r="AD458" i="5"/>
  <c r="AC458" i="5"/>
  <c r="AB458" i="5"/>
  <c r="AA458" i="5"/>
  <c r="Z458" i="5"/>
  <c r="Y458" i="5"/>
  <c r="AJ457" i="5"/>
  <c r="AI457" i="5"/>
  <c r="AH457" i="5"/>
  <c r="AG457" i="5"/>
  <c r="AF457" i="5"/>
  <c r="AE457" i="5"/>
  <c r="AD457" i="5"/>
  <c r="AC457" i="5"/>
  <c r="AB457" i="5"/>
  <c r="AA457" i="5"/>
  <c r="Z457" i="5"/>
  <c r="Y457" i="5"/>
  <c r="AJ456" i="5"/>
  <c r="AI456" i="5"/>
  <c r="AH456" i="5"/>
  <c r="AG456" i="5"/>
  <c r="AF456" i="5"/>
  <c r="AE456" i="5"/>
  <c r="AD456" i="5"/>
  <c r="AC456" i="5"/>
  <c r="AB456" i="5"/>
  <c r="AA456" i="5"/>
  <c r="Z456" i="5"/>
  <c r="Y456" i="5"/>
  <c r="AJ455" i="5"/>
  <c r="AI455" i="5"/>
  <c r="AH455" i="5"/>
  <c r="AG455" i="5"/>
  <c r="AF455" i="5"/>
  <c r="AE455" i="5"/>
  <c r="AD455" i="5"/>
  <c r="AC455" i="5"/>
  <c r="AB455" i="5"/>
  <c r="AA455" i="5"/>
  <c r="Z455" i="5"/>
  <c r="Y455" i="5"/>
  <c r="AJ454" i="5"/>
  <c r="AI454" i="5"/>
  <c r="AH454" i="5"/>
  <c r="AG454" i="5"/>
  <c r="AF454" i="5"/>
  <c r="AE454" i="5"/>
  <c r="AD454" i="5"/>
  <c r="AC454" i="5"/>
  <c r="AB454" i="5"/>
  <c r="AA454" i="5"/>
  <c r="Z454" i="5"/>
  <c r="Y454" i="5"/>
  <c r="AJ453" i="5"/>
  <c r="AI453" i="5"/>
  <c r="AH453" i="5"/>
  <c r="AG453" i="5"/>
  <c r="AF453" i="5"/>
  <c r="AE453" i="5"/>
  <c r="AD453" i="5"/>
  <c r="AC453" i="5"/>
  <c r="AB453" i="5"/>
  <c r="AA453" i="5"/>
  <c r="Z453" i="5"/>
  <c r="Y453" i="5"/>
  <c r="AJ452" i="5"/>
  <c r="AI452" i="5"/>
  <c r="AH452" i="5"/>
  <c r="AG452" i="5"/>
  <c r="AF452" i="5"/>
  <c r="AE452" i="5"/>
  <c r="AD452" i="5"/>
  <c r="AC452" i="5"/>
  <c r="AB452" i="5"/>
  <c r="AA452" i="5"/>
  <c r="Z452" i="5"/>
  <c r="Y452" i="5"/>
  <c r="AJ451" i="5"/>
  <c r="AI451" i="5"/>
  <c r="AH451" i="5"/>
  <c r="AG451" i="5"/>
  <c r="AF451" i="5"/>
  <c r="AE451" i="5"/>
  <c r="AD451" i="5"/>
  <c r="AC451" i="5"/>
  <c r="AB451" i="5"/>
  <c r="AA451" i="5"/>
  <c r="Z451" i="5"/>
  <c r="Y451" i="5"/>
  <c r="AJ450" i="5"/>
  <c r="AI450" i="5"/>
  <c r="AH450" i="5"/>
  <c r="AG450" i="5"/>
  <c r="AF450" i="5"/>
  <c r="AE450" i="5"/>
  <c r="AD450" i="5"/>
  <c r="AC450" i="5"/>
  <c r="AB450" i="5"/>
  <c r="AA450" i="5"/>
  <c r="Z450" i="5"/>
  <c r="Y450" i="5"/>
  <c r="AJ449" i="5"/>
  <c r="AI449" i="5"/>
  <c r="AH449" i="5"/>
  <c r="AG449" i="5"/>
  <c r="AF449" i="5"/>
  <c r="AE449" i="5"/>
  <c r="AD449" i="5"/>
  <c r="AC449" i="5"/>
  <c r="AB449" i="5"/>
  <c r="AA449" i="5"/>
  <c r="Z449" i="5"/>
  <c r="Y449" i="5"/>
  <c r="AJ448" i="5"/>
  <c r="AI448" i="5"/>
  <c r="AH448" i="5"/>
  <c r="AG448" i="5"/>
  <c r="AF448" i="5"/>
  <c r="AE448" i="5"/>
  <c r="AD448" i="5"/>
  <c r="AC448" i="5"/>
  <c r="AB448" i="5"/>
  <c r="AA448" i="5"/>
  <c r="Z448" i="5"/>
  <c r="Y448" i="5"/>
  <c r="AJ447" i="5"/>
  <c r="AI447" i="5"/>
  <c r="AH447" i="5"/>
  <c r="AG447" i="5"/>
  <c r="AF447" i="5"/>
  <c r="AE447" i="5"/>
  <c r="AD447" i="5"/>
  <c r="AC447" i="5"/>
  <c r="AB447" i="5"/>
  <c r="AA447" i="5"/>
  <c r="Z447" i="5"/>
  <c r="Y447" i="5"/>
  <c r="AJ446" i="5"/>
  <c r="AI446" i="5"/>
  <c r="AH446" i="5"/>
  <c r="AG446" i="5"/>
  <c r="AF446" i="5"/>
  <c r="AE446" i="5"/>
  <c r="AD446" i="5"/>
  <c r="AC446" i="5"/>
  <c r="AB446" i="5"/>
  <c r="AA446" i="5"/>
  <c r="Z446" i="5"/>
  <c r="Y446" i="5"/>
  <c r="AJ445" i="5"/>
  <c r="AI445" i="5"/>
  <c r="AH445" i="5"/>
  <c r="AG445" i="5"/>
  <c r="AF445" i="5"/>
  <c r="AE445" i="5"/>
  <c r="AD445" i="5"/>
  <c r="AC445" i="5"/>
  <c r="AB445" i="5"/>
  <c r="AA445" i="5"/>
  <c r="Z445" i="5"/>
  <c r="Y445" i="5"/>
  <c r="AJ444" i="5"/>
  <c r="AI444" i="5"/>
  <c r="AH444" i="5"/>
  <c r="AG444" i="5"/>
  <c r="AF444" i="5"/>
  <c r="AE444" i="5"/>
  <c r="AD444" i="5"/>
  <c r="AC444" i="5"/>
  <c r="AB444" i="5"/>
  <c r="AA444" i="5"/>
  <c r="Z444" i="5"/>
  <c r="Y444" i="5"/>
  <c r="AJ443" i="5"/>
  <c r="AI443" i="5"/>
  <c r="AH443" i="5"/>
  <c r="AG443" i="5"/>
  <c r="AF443" i="5"/>
  <c r="AE443" i="5"/>
  <c r="AD443" i="5"/>
  <c r="AC443" i="5"/>
  <c r="AB443" i="5"/>
  <c r="AA443" i="5"/>
  <c r="Z443" i="5"/>
  <c r="Y443" i="5"/>
  <c r="AJ442" i="5"/>
  <c r="AI442" i="5"/>
  <c r="AH442" i="5"/>
  <c r="AG442" i="5"/>
  <c r="AF442" i="5"/>
  <c r="AE442" i="5"/>
  <c r="AD442" i="5"/>
  <c r="AC442" i="5"/>
  <c r="AB442" i="5"/>
  <c r="AA442" i="5"/>
  <c r="Z442" i="5"/>
  <c r="Y442" i="5"/>
  <c r="AJ441" i="5"/>
  <c r="AI441" i="5"/>
  <c r="AH441" i="5"/>
  <c r="AG441" i="5"/>
  <c r="AF441" i="5"/>
  <c r="AE441" i="5"/>
  <c r="AD441" i="5"/>
  <c r="AC441" i="5"/>
  <c r="AB441" i="5"/>
  <c r="AA441" i="5"/>
  <c r="Z441" i="5"/>
  <c r="Y441" i="5"/>
  <c r="AJ440" i="5"/>
  <c r="AI440" i="5"/>
  <c r="AH440" i="5"/>
  <c r="AG440" i="5"/>
  <c r="AF440" i="5"/>
  <c r="AE440" i="5"/>
  <c r="AD440" i="5"/>
  <c r="AC440" i="5"/>
  <c r="AB440" i="5"/>
  <c r="AA440" i="5"/>
  <c r="Z440" i="5"/>
  <c r="Y440" i="5"/>
  <c r="AJ439" i="5"/>
  <c r="AI439" i="5"/>
  <c r="AH439" i="5"/>
  <c r="AG439" i="5"/>
  <c r="AF439" i="5"/>
  <c r="AE439" i="5"/>
  <c r="AD439" i="5"/>
  <c r="AC439" i="5"/>
  <c r="AB439" i="5"/>
  <c r="AA439" i="5"/>
  <c r="Z439" i="5"/>
  <c r="Y439" i="5"/>
  <c r="AJ438" i="5"/>
  <c r="AI438" i="5"/>
  <c r="AH438" i="5"/>
  <c r="AG438" i="5"/>
  <c r="AF438" i="5"/>
  <c r="AE438" i="5"/>
  <c r="AD438" i="5"/>
  <c r="AC438" i="5"/>
  <c r="AB438" i="5"/>
  <c r="AA438" i="5"/>
  <c r="Z438" i="5"/>
  <c r="Y438" i="5"/>
  <c r="AJ437" i="5"/>
  <c r="AI437" i="5"/>
  <c r="AH437" i="5"/>
  <c r="AG437" i="5"/>
  <c r="AF437" i="5"/>
  <c r="AE437" i="5"/>
  <c r="AD437" i="5"/>
  <c r="AC437" i="5"/>
  <c r="AB437" i="5"/>
  <c r="AA437" i="5"/>
  <c r="Z437" i="5"/>
  <c r="Y437" i="5"/>
  <c r="AJ436" i="5"/>
  <c r="AI436" i="5"/>
  <c r="AH436" i="5"/>
  <c r="AG436" i="5"/>
  <c r="AF436" i="5"/>
  <c r="AE436" i="5"/>
  <c r="AD436" i="5"/>
  <c r="AC436" i="5"/>
  <c r="AB436" i="5"/>
  <c r="AA436" i="5"/>
  <c r="Z436" i="5"/>
  <c r="Y436" i="5"/>
  <c r="AJ435" i="5"/>
  <c r="AI435" i="5"/>
  <c r="AH435" i="5"/>
  <c r="AG435" i="5"/>
  <c r="AF435" i="5"/>
  <c r="AE435" i="5"/>
  <c r="AD435" i="5"/>
  <c r="AC435" i="5"/>
  <c r="AB435" i="5"/>
  <c r="AA435" i="5"/>
  <c r="Z435" i="5"/>
  <c r="Y435" i="5"/>
  <c r="AJ434" i="5"/>
  <c r="AI434" i="5"/>
  <c r="AH434" i="5"/>
  <c r="AG434" i="5"/>
  <c r="AF434" i="5"/>
  <c r="AE434" i="5"/>
  <c r="AD434" i="5"/>
  <c r="AC434" i="5"/>
  <c r="AB434" i="5"/>
  <c r="AA434" i="5"/>
  <c r="Z434" i="5"/>
  <c r="Y434" i="5"/>
  <c r="AJ433" i="5"/>
  <c r="AI433" i="5"/>
  <c r="AH433" i="5"/>
  <c r="AG433" i="5"/>
  <c r="AF433" i="5"/>
  <c r="AE433" i="5"/>
  <c r="AD433" i="5"/>
  <c r="AC433" i="5"/>
  <c r="AB433" i="5"/>
  <c r="AA433" i="5"/>
  <c r="Z433" i="5"/>
  <c r="Y433" i="5"/>
  <c r="AJ432" i="5"/>
  <c r="AI432" i="5"/>
  <c r="AH432" i="5"/>
  <c r="AG432" i="5"/>
  <c r="AF432" i="5"/>
  <c r="AE432" i="5"/>
  <c r="AD432" i="5"/>
  <c r="AC432" i="5"/>
  <c r="AB432" i="5"/>
  <c r="AA432" i="5"/>
  <c r="Z432" i="5"/>
  <c r="Y432" i="5"/>
  <c r="AJ431" i="5"/>
  <c r="AI431" i="5"/>
  <c r="AH431" i="5"/>
  <c r="AG431" i="5"/>
  <c r="AF431" i="5"/>
  <c r="AE431" i="5"/>
  <c r="AD431" i="5"/>
  <c r="AC431" i="5"/>
  <c r="AB431" i="5"/>
  <c r="AA431" i="5"/>
  <c r="Z431" i="5"/>
  <c r="Y431" i="5"/>
  <c r="AJ430" i="5"/>
  <c r="AI430" i="5"/>
  <c r="AH430" i="5"/>
  <c r="AG430" i="5"/>
  <c r="AF430" i="5"/>
  <c r="AE430" i="5"/>
  <c r="AD430" i="5"/>
  <c r="AC430" i="5"/>
  <c r="AB430" i="5"/>
  <c r="AA430" i="5"/>
  <c r="Z430" i="5"/>
  <c r="Y430" i="5"/>
  <c r="AJ429" i="5"/>
  <c r="AI429" i="5"/>
  <c r="AH429" i="5"/>
  <c r="AG429" i="5"/>
  <c r="AF429" i="5"/>
  <c r="AE429" i="5"/>
  <c r="AD429" i="5"/>
  <c r="AC429" i="5"/>
  <c r="AB429" i="5"/>
  <c r="AA429" i="5"/>
  <c r="Z429" i="5"/>
  <c r="Y429" i="5"/>
  <c r="AJ428" i="5"/>
  <c r="AI428" i="5"/>
  <c r="AH428" i="5"/>
  <c r="AG428" i="5"/>
  <c r="AF428" i="5"/>
  <c r="AE428" i="5"/>
  <c r="AD428" i="5"/>
  <c r="AC428" i="5"/>
  <c r="AB428" i="5"/>
  <c r="AA428" i="5"/>
  <c r="Z428" i="5"/>
  <c r="Y428" i="5"/>
  <c r="AJ427" i="5"/>
  <c r="AI427" i="5"/>
  <c r="AH427" i="5"/>
  <c r="AG427" i="5"/>
  <c r="AF427" i="5"/>
  <c r="AE427" i="5"/>
  <c r="AD427" i="5"/>
  <c r="AC427" i="5"/>
  <c r="AB427" i="5"/>
  <c r="AA427" i="5"/>
  <c r="Z427" i="5"/>
  <c r="Y427" i="5"/>
  <c r="AJ426" i="5"/>
  <c r="AI426" i="5"/>
  <c r="AH426" i="5"/>
  <c r="AG426" i="5"/>
  <c r="AF426" i="5"/>
  <c r="AE426" i="5"/>
  <c r="AD426" i="5"/>
  <c r="AC426" i="5"/>
  <c r="AB426" i="5"/>
  <c r="AA426" i="5"/>
  <c r="Z426" i="5"/>
  <c r="Y426" i="5"/>
  <c r="AJ425" i="5"/>
  <c r="AI425" i="5"/>
  <c r="AH425" i="5"/>
  <c r="AG425" i="5"/>
  <c r="AF425" i="5"/>
  <c r="AE425" i="5"/>
  <c r="AD425" i="5"/>
  <c r="AC425" i="5"/>
  <c r="AB425" i="5"/>
  <c r="AA425" i="5"/>
  <c r="Z425" i="5"/>
  <c r="Y425" i="5"/>
  <c r="AJ424" i="5"/>
  <c r="AI424" i="5"/>
  <c r="AH424" i="5"/>
  <c r="AG424" i="5"/>
  <c r="AF424" i="5"/>
  <c r="AE424" i="5"/>
  <c r="AD424" i="5"/>
  <c r="AC424" i="5"/>
  <c r="AB424" i="5"/>
  <c r="AA424" i="5"/>
  <c r="Z424" i="5"/>
  <c r="Y424" i="5"/>
  <c r="AJ423" i="5"/>
  <c r="AI423" i="5"/>
  <c r="AH423" i="5"/>
  <c r="AG423" i="5"/>
  <c r="AF423" i="5"/>
  <c r="AE423" i="5"/>
  <c r="AD423" i="5"/>
  <c r="AC423" i="5"/>
  <c r="AB423" i="5"/>
  <c r="AA423" i="5"/>
  <c r="Z423" i="5"/>
  <c r="Y423" i="5"/>
  <c r="AJ422" i="5"/>
  <c r="AI422" i="5"/>
  <c r="AH422" i="5"/>
  <c r="AG422" i="5"/>
  <c r="AF422" i="5"/>
  <c r="AE422" i="5"/>
  <c r="AD422" i="5"/>
  <c r="AC422" i="5"/>
  <c r="AB422" i="5"/>
  <c r="AA422" i="5"/>
  <c r="Z422" i="5"/>
  <c r="Y422" i="5"/>
  <c r="AJ421" i="5"/>
  <c r="AI421" i="5"/>
  <c r="AH421" i="5"/>
  <c r="AG421" i="5"/>
  <c r="AF421" i="5"/>
  <c r="AE421" i="5"/>
  <c r="AD421" i="5"/>
  <c r="AC421" i="5"/>
  <c r="AB421" i="5"/>
  <c r="AA421" i="5"/>
  <c r="Z421" i="5"/>
  <c r="Y421" i="5"/>
  <c r="AJ420" i="5"/>
  <c r="AI420" i="5"/>
  <c r="AH420" i="5"/>
  <c r="AG420" i="5"/>
  <c r="AF420" i="5"/>
  <c r="AE420" i="5"/>
  <c r="AD420" i="5"/>
  <c r="AC420" i="5"/>
  <c r="AB420" i="5"/>
  <c r="AA420" i="5"/>
  <c r="Z420" i="5"/>
  <c r="Y420" i="5"/>
  <c r="AJ419" i="5"/>
  <c r="AI419" i="5"/>
  <c r="AH419" i="5"/>
  <c r="AG419" i="5"/>
  <c r="AF419" i="5"/>
  <c r="AE419" i="5"/>
  <c r="AD419" i="5"/>
  <c r="AC419" i="5"/>
  <c r="AB419" i="5"/>
  <c r="AA419" i="5"/>
  <c r="Z419" i="5"/>
  <c r="Y419" i="5"/>
  <c r="AJ418" i="5"/>
  <c r="AI418" i="5"/>
  <c r="AH418" i="5"/>
  <c r="AG418" i="5"/>
  <c r="AF418" i="5"/>
  <c r="AE418" i="5"/>
  <c r="AD418" i="5"/>
  <c r="AC418" i="5"/>
  <c r="AB418" i="5"/>
  <c r="AA418" i="5"/>
  <c r="Z418" i="5"/>
  <c r="Y418" i="5"/>
  <c r="AJ417" i="5"/>
  <c r="AI417" i="5"/>
  <c r="AH417" i="5"/>
  <c r="AG417" i="5"/>
  <c r="AF417" i="5"/>
  <c r="AE417" i="5"/>
  <c r="AD417" i="5"/>
  <c r="AC417" i="5"/>
  <c r="AB417" i="5"/>
  <c r="AA417" i="5"/>
  <c r="Z417" i="5"/>
  <c r="Y417" i="5"/>
  <c r="AJ416" i="5"/>
  <c r="AI416" i="5"/>
  <c r="AH416" i="5"/>
  <c r="AG416" i="5"/>
  <c r="AF416" i="5"/>
  <c r="AE416" i="5"/>
  <c r="AD416" i="5"/>
  <c r="AC416" i="5"/>
  <c r="AB416" i="5"/>
  <c r="AA416" i="5"/>
  <c r="Z416" i="5"/>
  <c r="Y416" i="5"/>
  <c r="AJ415" i="5"/>
  <c r="AI415" i="5"/>
  <c r="AH415" i="5"/>
  <c r="AG415" i="5"/>
  <c r="AF415" i="5"/>
  <c r="AE415" i="5"/>
  <c r="AD415" i="5"/>
  <c r="AC415" i="5"/>
  <c r="AB415" i="5"/>
  <c r="AA415" i="5"/>
  <c r="Z415" i="5"/>
  <c r="Y415" i="5"/>
  <c r="AJ414" i="5"/>
  <c r="AI414" i="5"/>
  <c r="AH414" i="5"/>
  <c r="AG414" i="5"/>
  <c r="AF414" i="5"/>
  <c r="AE414" i="5"/>
  <c r="AD414" i="5"/>
  <c r="AC414" i="5"/>
  <c r="AB414" i="5"/>
  <c r="AA414" i="5"/>
  <c r="Z414" i="5"/>
  <c r="Y414" i="5"/>
  <c r="AJ413" i="5"/>
  <c r="AI413" i="5"/>
  <c r="AH413" i="5"/>
  <c r="AG413" i="5"/>
  <c r="AF413" i="5"/>
  <c r="AE413" i="5"/>
  <c r="AD413" i="5"/>
  <c r="AC413" i="5"/>
  <c r="AB413" i="5"/>
  <c r="AA413" i="5"/>
  <c r="Z413" i="5"/>
  <c r="Y413" i="5"/>
  <c r="AJ412" i="5"/>
  <c r="AI412" i="5"/>
  <c r="AH412" i="5"/>
  <c r="AG412" i="5"/>
  <c r="AF412" i="5"/>
  <c r="AE412" i="5"/>
  <c r="AD412" i="5"/>
  <c r="AC412" i="5"/>
  <c r="AB412" i="5"/>
  <c r="AA412" i="5"/>
  <c r="Z412" i="5"/>
  <c r="Y412" i="5"/>
  <c r="AJ411" i="5"/>
  <c r="AI411" i="5"/>
  <c r="AH411" i="5"/>
  <c r="AG411" i="5"/>
  <c r="AF411" i="5"/>
  <c r="AE411" i="5"/>
  <c r="AD411" i="5"/>
  <c r="AC411" i="5"/>
  <c r="AB411" i="5"/>
  <c r="AA411" i="5"/>
  <c r="Z411" i="5"/>
  <c r="Y411" i="5"/>
  <c r="AJ410" i="5"/>
  <c r="AI410" i="5"/>
  <c r="AH410" i="5"/>
  <c r="AG410" i="5"/>
  <c r="AF410" i="5"/>
  <c r="AE410" i="5"/>
  <c r="AD410" i="5"/>
  <c r="AC410" i="5"/>
  <c r="AB410" i="5"/>
  <c r="AA410" i="5"/>
  <c r="Z410" i="5"/>
  <c r="Y410" i="5"/>
  <c r="AJ409" i="5"/>
  <c r="AI409" i="5"/>
  <c r="AH409" i="5"/>
  <c r="AG409" i="5"/>
  <c r="AF409" i="5"/>
  <c r="AE409" i="5"/>
  <c r="AD409" i="5"/>
  <c r="AC409" i="5"/>
  <c r="AB409" i="5"/>
  <c r="AA409" i="5"/>
  <c r="Z409" i="5"/>
  <c r="Y409" i="5"/>
  <c r="AJ408" i="5"/>
  <c r="AI408" i="5"/>
  <c r="AH408" i="5"/>
  <c r="AG408" i="5"/>
  <c r="AF408" i="5"/>
  <c r="AE408" i="5"/>
  <c r="AD408" i="5"/>
  <c r="AC408" i="5"/>
  <c r="AB408" i="5"/>
  <c r="AA408" i="5"/>
  <c r="Z408" i="5"/>
  <c r="Y408" i="5"/>
  <c r="AJ407" i="5"/>
  <c r="AI407" i="5"/>
  <c r="AH407" i="5"/>
  <c r="AG407" i="5"/>
  <c r="AF407" i="5"/>
  <c r="AE407" i="5"/>
  <c r="AD407" i="5"/>
  <c r="AC407" i="5"/>
  <c r="AB407" i="5"/>
  <c r="AA407" i="5"/>
  <c r="Z407" i="5"/>
  <c r="Y407" i="5"/>
  <c r="AJ406" i="5"/>
  <c r="AI406" i="5"/>
  <c r="AH406" i="5"/>
  <c r="AG406" i="5"/>
  <c r="AF406" i="5"/>
  <c r="AE406" i="5"/>
  <c r="AD406" i="5"/>
  <c r="AC406" i="5"/>
  <c r="AB406" i="5"/>
  <c r="AA406" i="5"/>
  <c r="Z406" i="5"/>
  <c r="Y406" i="5"/>
  <c r="AJ405" i="5"/>
  <c r="AI405" i="5"/>
  <c r="AH405" i="5"/>
  <c r="AG405" i="5"/>
  <c r="AF405" i="5"/>
  <c r="AE405" i="5"/>
  <c r="AD405" i="5"/>
  <c r="AC405" i="5"/>
  <c r="AB405" i="5"/>
  <c r="AA405" i="5"/>
  <c r="Z405" i="5"/>
  <c r="Y405" i="5"/>
  <c r="AJ404" i="5"/>
  <c r="AI404" i="5"/>
  <c r="AH404" i="5"/>
  <c r="AG404" i="5"/>
  <c r="AF404" i="5"/>
  <c r="AE404" i="5"/>
  <c r="AD404" i="5"/>
  <c r="AC404" i="5"/>
  <c r="AB404" i="5"/>
  <c r="AA404" i="5"/>
  <c r="Z404" i="5"/>
  <c r="Y404" i="5"/>
  <c r="AJ403" i="5"/>
  <c r="AI403" i="5"/>
  <c r="AH403" i="5"/>
  <c r="AG403" i="5"/>
  <c r="AF403" i="5"/>
  <c r="AE403" i="5"/>
  <c r="AD403" i="5"/>
  <c r="AC403" i="5"/>
  <c r="AB403" i="5"/>
  <c r="AA403" i="5"/>
  <c r="Z403" i="5"/>
  <c r="Y403" i="5"/>
  <c r="AJ402" i="5"/>
  <c r="AI402" i="5"/>
  <c r="AH402" i="5"/>
  <c r="AG402" i="5"/>
  <c r="AF402" i="5"/>
  <c r="AE402" i="5"/>
  <c r="AD402" i="5"/>
  <c r="AC402" i="5"/>
  <c r="AB402" i="5"/>
  <c r="AA402" i="5"/>
  <c r="Z402" i="5"/>
  <c r="Y402" i="5"/>
  <c r="AJ401" i="5"/>
  <c r="AI401" i="5"/>
  <c r="AH401" i="5"/>
  <c r="AG401" i="5"/>
  <c r="AF401" i="5"/>
  <c r="AE401" i="5"/>
  <c r="AD401" i="5"/>
  <c r="AC401" i="5"/>
  <c r="AB401" i="5"/>
  <c r="AA401" i="5"/>
  <c r="Z401" i="5"/>
  <c r="Y401" i="5"/>
  <c r="AJ400" i="5"/>
  <c r="AI400" i="5"/>
  <c r="AH400" i="5"/>
  <c r="AG400" i="5"/>
  <c r="AF400" i="5"/>
  <c r="AE400" i="5"/>
  <c r="AD400" i="5"/>
  <c r="AC400" i="5"/>
  <c r="AB400" i="5"/>
  <c r="AA400" i="5"/>
  <c r="Z400" i="5"/>
  <c r="Y400" i="5"/>
  <c r="AJ399" i="5"/>
  <c r="AI399" i="5"/>
  <c r="AH399" i="5"/>
  <c r="AG399" i="5"/>
  <c r="AF399" i="5"/>
  <c r="AE399" i="5"/>
  <c r="AD399" i="5"/>
  <c r="AC399" i="5"/>
  <c r="AB399" i="5"/>
  <c r="AA399" i="5"/>
  <c r="Z399" i="5"/>
  <c r="Y399" i="5"/>
  <c r="AJ398" i="5"/>
  <c r="AI398" i="5"/>
  <c r="AH398" i="5"/>
  <c r="AG398" i="5"/>
  <c r="AF398" i="5"/>
  <c r="AE398" i="5"/>
  <c r="AD398" i="5"/>
  <c r="AC398" i="5"/>
  <c r="AB398" i="5"/>
  <c r="AA398" i="5"/>
  <c r="Z398" i="5"/>
  <c r="Y398" i="5"/>
  <c r="AJ397" i="5"/>
  <c r="AI397" i="5"/>
  <c r="AH397" i="5"/>
  <c r="AG397" i="5"/>
  <c r="AF397" i="5"/>
  <c r="AE397" i="5"/>
  <c r="AD397" i="5"/>
  <c r="AC397" i="5"/>
  <c r="AB397" i="5"/>
  <c r="AA397" i="5"/>
  <c r="Z397" i="5"/>
  <c r="Y397" i="5"/>
  <c r="AJ396" i="5"/>
  <c r="AI396" i="5"/>
  <c r="AH396" i="5"/>
  <c r="AG396" i="5"/>
  <c r="AF396" i="5"/>
  <c r="AE396" i="5"/>
  <c r="AD396" i="5"/>
  <c r="AC396" i="5"/>
  <c r="AB396" i="5"/>
  <c r="AA396" i="5"/>
  <c r="Z396" i="5"/>
  <c r="Y396" i="5"/>
  <c r="AJ395" i="5"/>
  <c r="AI395" i="5"/>
  <c r="AH395" i="5"/>
  <c r="AG395" i="5"/>
  <c r="AF395" i="5"/>
  <c r="AE395" i="5"/>
  <c r="AD395" i="5"/>
  <c r="AC395" i="5"/>
  <c r="AB395" i="5"/>
  <c r="AA395" i="5"/>
  <c r="Z395" i="5"/>
  <c r="Y395" i="5"/>
  <c r="AJ394" i="5"/>
  <c r="AI394" i="5"/>
  <c r="AH394" i="5"/>
  <c r="AG394" i="5"/>
  <c r="AF394" i="5"/>
  <c r="AE394" i="5"/>
  <c r="AD394" i="5"/>
  <c r="AC394" i="5"/>
  <c r="AB394" i="5"/>
  <c r="AA394" i="5"/>
  <c r="Z394" i="5"/>
  <c r="Y394" i="5"/>
  <c r="AJ393" i="5"/>
  <c r="AI393" i="5"/>
  <c r="AH393" i="5"/>
  <c r="AG393" i="5"/>
  <c r="AF393" i="5"/>
  <c r="AE393" i="5"/>
  <c r="AD393" i="5"/>
  <c r="AC393" i="5"/>
  <c r="AB393" i="5"/>
  <c r="AA393" i="5"/>
  <c r="Z393" i="5"/>
  <c r="Y393" i="5"/>
  <c r="AJ392" i="5"/>
  <c r="AI392" i="5"/>
  <c r="AH392" i="5"/>
  <c r="AG392" i="5"/>
  <c r="AF392" i="5"/>
  <c r="AE392" i="5"/>
  <c r="AD392" i="5"/>
  <c r="AC392" i="5"/>
  <c r="AB392" i="5"/>
  <c r="AA392" i="5"/>
  <c r="Z392" i="5"/>
  <c r="Y392" i="5"/>
  <c r="AJ391" i="5"/>
  <c r="AI391" i="5"/>
  <c r="AH391" i="5"/>
  <c r="AG391" i="5"/>
  <c r="AF391" i="5"/>
  <c r="AE391" i="5"/>
  <c r="AD391" i="5"/>
  <c r="AC391" i="5"/>
  <c r="AB391" i="5"/>
  <c r="AA391" i="5"/>
  <c r="Z391" i="5"/>
  <c r="Y391" i="5"/>
  <c r="AJ390" i="5"/>
  <c r="AI390" i="5"/>
  <c r="AH390" i="5"/>
  <c r="AG390" i="5"/>
  <c r="AF390" i="5"/>
  <c r="AE390" i="5"/>
  <c r="AD390" i="5"/>
  <c r="AC390" i="5"/>
  <c r="AB390" i="5"/>
  <c r="AA390" i="5"/>
  <c r="Z390" i="5"/>
  <c r="Y390" i="5"/>
  <c r="AJ389" i="5"/>
  <c r="AI389" i="5"/>
  <c r="AH389" i="5"/>
  <c r="AG389" i="5"/>
  <c r="AF389" i="5"/>
  <c r="AE389" i="5"/>
  <c r="AD389" i="5"/>
  <c r="AC389" i="5"/>
  <c r="AB389" i="5"/>
  <c r="AA389" i="5"/>
  <c r="Z389" i="5"/>
  <c r="Y389" i="5"/>
  <c r="AJ388" i="5"/>
  <c r="AI388" i="5"/>
  <c r="AH388" i="5"/>
  <c r="AG388" i="5"/>
  <c r="AF388" i="5"/>
  <c r="AE388" i="5"/>
  <c r="AD388" i="5"/>
  <c r="AC388" i="5"/>
  <c r="AB388" i="5"/>
  <c r="AA388" i="5"/>
  <c r="Z388" i="5"/>
  <c r="Y388" i="5"/>
  <c r="AJ387" i="5"/>
  <c r="AI387" i="5"/>
  <c r="AH387" i="5"/>
  <c r="AG387" i="5"/>
  <c r="AF387" i="5"/>
  <c r="AE387" i="5"/>
  <c r="AD387" i="5"/>
  <c r="AC387" i="5"/>
  <c r="AB387" i="5"/>
  <c r="AA387" i="5"/>
  <c r="Z387" i="5"/>
  <c r="Y387" i="5"/>
  <c r="AJ386" i="5"/>
  <c r="AI386" i="5"/>
  <c r="AH386" i="5"/>
  <c r="AG386" i="5"/>
  <c r="AF386" i="5"/>
  <c r="AE386" i="5"/>
  <c r="AD386" i="5"/>
  <c r="AC386" i="5"/>
  <c r="AB386" i="5"/>
  <c r="AA386" i="5"/>
  <c r="Z386" i="5"/>
  <c r="Y386" i="5"/>
  <c r="AJ385" i="5"/>
  <c r="AI385" i="5"/>
  <c r="AH385" i="5"/>
  <c r="AG385" i="5"/>
  <c r="AF385" i="5"/>
  <c r="AE385" i="5"/>
  <c r="AD385" i="5"/>
  <c r="AC385" i="5"/>
  <c r="AB385" i="5"/>
  <c r="AA385" i="5"/>
  <c r="Z385" i="5"/>
  <c r="Y385" i="5"/>
  <c r="AJ384" i="5"/>
  <c r="AI384" i="5"/>
  <c r="AH384" i="5"/>
  <c r="AG384" i="5"/>
  <c r="AF384" i="5"/>
  <c r="AE384" i="5"/>
  <c r="AD384" i="5"/>
  <c r="AC384" i="5"/>
  <c r="AB384" i="5"/>
  <c r="AA384" i="5"/>
  <c r="Z384" i="5"/>
  <c r="Y384" i="5"/>
  <c r="AJ383" i="5"/>
  <c r="AI383" i="5"/>
  <c r="AH383" i="5"/>
  <c r="AG383" i="5"/>
  <c r="AF383" i="5"/>
  <c r="AE383" i="5"/>
  <c r="AD383" i="5"/>
  <c r="AC383" i="5"/>
  <c r="AB383" i="5"/>
  <c r="AA383" i="5"/>
  <c r="Z383" i="5"/>
  <c r="Y383" i="5"/>
  <c r="AJ382" i="5"/>
  <c r="AI382" i="5"/>
  <c r="AH382" i="5"/>
  <c r="AG382" i="5"/>
  <c r="AF382" i="5"/>
  <c r="AE382" i="5"/>
  <c r="AD382" i="5"/>
  <c r="AC382" i="5"/>
  <c r="AB382" i="5"/>
  <c r="AA382" i="5"/>
  <c r="Z382" i="5"/>
  <c r="Y382" i="5"/>
  <c r="AJ381" i="5"/>
  <c r="AI381" i="5"/>
  <c r="AH381" i="5"/>
  <c r="AG381" i="5"/>
  <c r="AF381" i="5"/>
  <c r="AE381" i="5"/>
  <c r="AD381" i="5"/>
  <c r="AC381" i="5"/>
  <c r="AB381" i="5"/>
  <c r="AA381" i="5"/>
  <c r="Z381" i="5"/>
  <c r="Y381" i="5"/>
  <c r="AJ380" i="5"/>
  <c r="AI380" i="5"/>
  <c r="AH380" i="5"/>
  <c r="AG380" i="5"/>
  <c r="AF380" i="5"/>
  <c r="AE380" i="5"/>
  <c r="AD380" i="5"/>
  <c r="AC380" i="5"/>
  <c r="AB380" i="5"/>
  <c r="AA380" i="5"/>
  <c r="Z380" i="5"/>
  <c r="Y380" i="5"/>
  <c r="AJ379" i="5"/>
  <c r="AI379" i="5"/>
  <c r="AH379" i="5"/>
  <c r="AG379" i="5"/>
  <c r="AF379" i="5"/>
  <c r="AE379" i="5"/>
  <c r="AD379" i="5"/>
  <c r="AC379" i="5"/>
  <c r="AB379" i="5"/>
  <c r="AA379" i="5"/>
  <c r="Z379" i="5"/>
  <c r="Y379" i="5"/>
  <c r="AJ378" i="5"/>
  <c r="AI378" i="5"/>
  <c r="AH378" i="5"/>
  <c r="AG378" i="5"/>
  <c r="AF378" i="5"/>
  <c r="AE378" i="5"/>
  <c r="AD378" i="5"/>
  <c r="AC378" i="5"/>
  <c r="AB378" i="5"/>
  <c r="AA378" i="5"/>
  <c r="Z378" i="5"/>
  <c r="Y378" i="5"/>
  <c r="AJ377" i="5"/>
  <c r="AI377" i="5"/>
  <c r="AH377" i="5"/>
  <c r="AG377" i="5"/>
  <c r="AF377" i="5"/>
  <c r="AE377" i="5"/>
  <c r="AD377" i="5"/>
  <c r="AC377" i="5"/>
  <c r="AB377" i="5"/>
  <c r="AA377" i="5"/>
  <c r="Z377" i="5"/>
  <c r="Y377" i="5"/>
  <c r="AJ376" i="5"/>
  <c r="AI376" i="5"/>
  <c r="AH376" i="5"/>
  <c r="AG376" i="5"/>
  <c r="AF376" i="5"/>
  <c r="AE376" i="5"/>
  <c r="AD376" i="5"/>
  <c r="AC376" i="5"/>
  <c r="AB376" i="5"/>
  <c r="AA376" i="5"/>
  <c r="Z376" i="5"/>
  <c r="Y376" i="5"/>
  <c r="AJ375" i="5"/>
  <c r="AI375" i="5"/>
  <c r="AH375" i="5"/>
  <c r="AG375" i="5"/>
  <c r="AF375" i="5"/>
  <c r="AE375" i="5"/>
  <c r="AD375" i="5"/>
  <c r="AC375" i="5"/>
  <c r="AB375" i="5"/>
  <c r="AA375" i="5"/>
  <c r="Z375" i="5"/>
  <c r="Y375" i="5"/>
  <c r="AJ374" i="5"/>
  <c r="AI374" i="5"/>
  <c r="AH374" i="5"/>
  <c r="AG374" i="5"/>
  <c r="AF374" i="5"/>
  <c r="AE374" i="5"/>
  <c r="AD374" i="5"/>
  <c r="AC374" i="5"/>
  <c r="AB374" i="5"/>
  <c r="AA374" i="5"/>
  <c r="Z374" i="5"/>
  <c r="Y374" i="5"/>
  <c r="AJ373" i="5"/>
  <c r="AI373" i="5"/>
  <c r="AH373" i="5"/>
  <c r="AG373" i="5"/>
  <c r="AF373" i="5"/>
  <c r="AE373" i="5"/>
  <c r="AD373" i="5"/>
  <c r="AC373" i="5"/>
  <c r="AB373" i="5"/>
  <c r="AA373" i="5"/>
  <c r="Z373" i="5"/>
  <c r="Y373" i="5"/>
  <c r="AJ372" i="5"/>
  <c r="AI372" i="5"/>
  <c r="AH372" i="5"/>
  <c r="AG372" i="5"/>
  <c r="AF372" i="5"/>
  <c r="AE372" i="5"/>
  <c r="AD372" i="5"/>
  <c r="AC372" i="5"/>
  <c r="AB372" i="5"/>
  <c r="AA372" i="5"/>
  <c r="Z372" i="5"/>
  <c r="Y372" i="5"/>
  <c r="AJ371" i="5"/>
  <c r="AI371" i="5"/>
  <c r="AH371" i="5"/>
  <c r="AG371" i="5"/>
  <c r="AF371" i="5"/>
  <c r="AE371" i="5"/>
  <c r="AD371" i="5"/>
  <c r="AC371" i="5"/>
  <c r="AB371" i="5"/>
  <c r="AA371" i="5"/>
  <c r="Z371" i="5"/>
  <c r="Y371" i="5"/>
  <c r="AJ370" i="5"/>
  <c r="AI370" i="5"/>
  <c r="AH370" i="5"/>
  <c r="AG370" i="5"/>
  <c r="AF370" i="5"/>
  <c r="AE370" i="5"/>
  <c r="AD370" i="5"/>
  <c r="AC370" i="5"/>
  <c r="AB370" i="5"/>
  <c r="AA370" i="5"/>
  <c r="Z370" i="5"/>
  <c r="Y370" i="5"/>
  <c r="AJ369" i="5"/>
  <c r="AI369" i="5"/>
  <c r="AH369" i="5"/>
  <c r="AG369" i="5"/>
  <c r="AF369" i="5"/>
  <c r="AE369" i="5"/>
  <c r="AD369" i="5"/>
  <c r="AC369" i="5"/>
  <c r="AB369" i="5"/>
  <c r="AA369" i="5"/>
  <c r="Z369" i="5"/>
  <c r="Y369" i="5"/>
  <c r="AJ368" i="5"/>
  <c r="AI368" i="5"/>
  <c r="AH368" i="5"/>
  <c r="AG368" i="5"/>
  <c r="AF368" i="5"/>
  <c r="AE368" i="5"/>
  <c r="AD368" i="5"/>
  <c r="AC368" i="5"/>
  <c r="AB368" i="5"/>
  <c r="AA368" i="5"/>
  <c r="Z368" i="5"/>
  <c r="Y368" i="5"/>
  <c r="AJ367" i="5"/>
  <c r="AI367" i="5"/>
  <c r="AH367" i="5"/>
  <c r="AG367" i="5"/>
  <c r="AF367" i="5"/>
  <c r="AE367" i="5"/>
  <c r="AD367" i="5"/>
  <c r="AC367" i="5"/>
  <c r="AB367" i="5"/>
  <c r="AA367" i="5"/>
  <c r="Z367" i="5"/>
  <c r="Y367" i="5"/>
  <c r="AJ366" i="5"/>
  <c r="AI366" i="5"/>
  <c r="AH366" i="5"/>
  <c r="AG366" i="5"/>
  <c r="AF366" i="5"/>
  <c r="AE366" i="5"/>
  <c r="AD366" i="5"/>
  <c r="AC366" i="5"/>
  <c r="AB366" i="5"/>
  <c r="AA366" i="5"/>
  <c r="Z366" i="5"/>
  <c r="Y366" i="5"/>
  <c r="AJ365" i="5"/>
  <c r="AI365" i="5"/>
  <c r="AH365" i="5"/>
  <c r="AG365" i="5"/>
  <c r="AF365" i="5"/>
  <c r="AE365" i="5"/>
  <c r="AD365" i="5"/>
  <c r="AC365" i="5"/>
  <c r="AB365" i="5"/>
  <c r="AA365" i="5"/>
  <c r="Z365" i="5"/>
  <c r="Y365" i="5"/>
  <c r="AJ364" i="5"/>
  <c r="AI364" i="5"/>
  <c r="AH364" i="5"/>
  <c r="AG364" i="5"/>
  <c r="AF364" i="5"/>
  <c r="AE364" i="5"/>
  <c r="AD364" i="5"/>
  <c r="AC364" i="5"/>
  <c r="AB364" i="5"/>
  <c r="AA364" i="5"/>
  <c r="Z364" i="5"/>
  <c r="Y364" i="5"/>
  <c r="AJ363" i="5"/>
  <c r="AI363" i="5"/>
  <c r="AH363" i="5"/>
  <c r="AG363" i="5"/>
  <c r="AF363" i="5"/>
  <c r="AE363" i="5"/>
  <c r="AD363" i="5"/>
  <c r="AC363" i="5"/>
  <c r="AB363" i="5"/>
  <c r="AA363" i="5"/>
  <c r="Z363" i="5"/>
  <c r="Y363" i="5"/>
  <c r="AJ362" i="5"/>
  <c r="AI362" i="5"/>
  <c r="AH362" i="5"/>
  <c r="AG362" i="5"/>
  <c r="AF362" i="5"/>
  <c r="AE362" i="5"/>
  <c r="AD362" i="5"/>
  <c r="AC362" i="5"/>
  <c r="AB362" i="5"/>
  <c r="AA362" i="5"/>
  <c r="Z362" i="5"/>
  <c r="Y362" i="5"/>
  <c r="AJ361" i="5"/>
  <c r="AI361" i="5"/>
  <c r="AH361" i="5"/>
  <c r="AG361" i="5"/>
  <c r="AF361" i="5"/>
  <c r="AE361" i="5"/>
  <c r="AD361" i="5"/>
  <c r="AC361" i="5"/>
  <c r="AB361" i="5"/>
  <c r="AA361" i="5"/>
  <c r="Z361" i="5"/>
  <c r="Y361" i="5"/>
  <c r="AJ360" i="5"/>
  <c r="AI360" i="5"/>
  <c r="AH360" i="5"/>
  <c r="AG360" i="5"/>
  <c r="AF360" i="5"/>
  <c r="AE360" i="5"/>
  <c r="AD360" i="5"/>
  <c r="AC360" i="5"/>
  <c r="AB360" i="5"/>
  <c r="AA360" i="5"/>
  <c r="Z360" i="5"/>
  <c r="Y360" i="5"/>
  <c r="AJ359" i="5"/>
  <c r="AI359" i="5"/>
  <c r="AH359" i="5"/>
  <c r="AG359" i="5"/>
  <c r="AF359" i="5"/>
  <c r="AE359" i="5"/>
  <c r="AD359" i="5"/>
  <c r="AC359" i="5"/>
  <c r="AB359" i="5"/>
  <c r="AA359" i="5"/>
  <c r="Z359" i="5"/>
  <c r="Y359" i="5"/>
  <c r="AJ358" i="5"/>
  <c r="AI358" i="5"/>
  <c r="AH358" i="5"/>
  <c r="AG358" i="5"/>
  <c r="AF358" i="5"/>
  <c r="AE358" i="5"/>
  <c r="AD358" i="5"/>
  <c r="AC358" i="5"/>
  <c r="AB358" i="5"/>
  <c r="AA358" i="5"/>
  <c r="Z358" i="5"/>
  <c r="Y358" i="5"/>
  <c r="AJ357" i="5"/>
  <c r="AI357" i="5"/>
  <c r="AH357" i="5"/>
  <c r="AG357" i="5"/>
  <c r="AF357" i="5"/>
  <c r="AE357" i="5"/>
  <c r="AD357" i="5"/>
  <c r="AC357" i="5"/>
  <c r="AB357" i="5"/>
  <c r="AA357" i="5"/>
  <c r="Z357" i="5"/>
  <c r="Y357" i="5"/>
  <c r="AJ356" i="5"/>
  <c r="AI356" i="5"/>
  <c r="AH356" i="5"/>
  <c r="AG356" i="5"/>
  <c r="AF356" i="5"/>
  <c r="AE356" i="5"/>
  <c r="AD356" i="5"/>
  <c r="AC356" i="5"/>
  <c r="AB356" i="5"/>
  <c r="AA356" i="5"/>
  <c r="Z356" i="5"/>
  <c r="Y356" i="5"/>
  <c r="AJ355" i="5"/>
  <c r="AI355" i="5"/>
  <c r="AH355" i="5"/>
  <c r="AG355" i="5"/>
  <c r="AF355" i="5"/>
  <c r="AE355" i="5"/>
  <c r="AD355" i="5"/>
  <c r="AC355" i="5"/>
  <c r="AB355" i="5"/>
  <c r="AA355" i="5"/>
  <c r="Z355" i="5"/>
  <c r="Y355" i="5"/>
  <c r="AJ354" i="5"/>
  <c r="AI354" i="5"/>
  <c r="AH354" i="5"/>
  <c r="AG354" i="5"/>
  <c r="AF354" i="5"/>
  <c r="AE354" i="5"/>
  <c r="AD354" i="5"/>
  <c r="AC354" i="5"/>
  <c r="AB354" i="5"/>
  <c r="AA354" i="5"/>
  <c r="Z354" i="5"/>
  <c r="Y354" i="5"/>
  <c r="AJ353" i="5"/>
  <c r="AI353" i="5"/>
  <c r="AH353" i="5"/>
  <c r="AG353" i="5"/>
  <c r="AF353" i="5"/>
  <c r="AE353" i="5"/>
  <c r="AD353" i="5"/>
  <c r="AC353" i="5"/>
  <c r="AB353" i="5"/>
  <c r="AA353" i="5"/>
  <c r="Z353" i="5"/>
  <c r="Y353" i="5"/>
  <c r="AJ352" i="5"/>
  <c r="AI352" i="5"/>
  <c r="AH352" i="5"/>
  <c r="AG352" i="5"/>
  <c r="AF352" i="5"/>
  <c r="AE352" i="5"/>
  <c r="AD352" i="5"/>
  <c r="AC352" i="5"/>
  <c r="AB352" i="5"/>
  <c r="AA352" i="5"/>
  <c r="Z352" i="5"/>
  <c r="Y352" i="5"/>
  <c r="AJ351" i="5"/>
  <c r="AI351" i="5"/>
  <c r="AH351" i="5"/>
  <c r="AG351" i="5"/>
  <c r="AF351" i="5"/>
  <c r="AE351" i="5"/>
  <c r="AD351" i="5"/>
  <c r="AC351" i="5"/>
  <c r="AB351" i="5"/>
  <c r="AA351" i="5"/>
  <c r="Z351" i="5"/>
  <c r="Y351" i="5"/>
  <c r="AJ350" i="5"/>
  <c r="AI350" i="5"/>
  <c r="AH350" i="5"/>
  <c r="AG350" i="5"/>
  <c r="AF350" i="5"/>
  <c r="AE350" i="5"/>
  <c r="AD350" i="5"/>
  <c r="AC350" i="5"/>
  <c r="AB350" i="5"/>
  <c r="AA350" i="5"/>
  <c r="Z350" i="5"/>
  <c r="Y350" i="5"/>
  <c r="AJ349" i="5"/>
  <c r="AI349" i="5"/>
  <c r="AH349" i="5"/>
  <c r="AG349" i="5"/>
  <c r="AF349" i="5"/>
  <c r="AE349" i="5"/>
  <c r="AD349" i="5"/>
  <c r="AC349" i="5"/>
  <c r="AB349" i="5"/>
  <c r="AA349" i="5"/>
  <c r="Z349" i="5"/>
  <c r="Y349" i="5"/>
  <c r="AJ348" i="5"/>
  <c r="AI348" i="5"/>
  <c r="AH348" i="5"/>
  <c r="AG348" i="5"/>
  <c r="AF348" i="5"/>
  <c r="AE348" i="5"/>
  <c r="AD348" i="5"/>
  <c r="AC348" i="5"/>
  <c r="AB348" i="5"/>
  <c r="AA348" i="5"/>
  <c r="Z348" i="5"/>
  <c r="Y348" i="5"/>
  <c r="AJ347" i="5"/>
  <c r="AI347" i="5"/>
  <c r="AH347" i="5"/>
  <c r="AG347" i="5"/>
  <c r="AF347" i="5"/>
  <c r="AE347" i="5"/>
  <c r="AD347" i="5"/>
  <c r="AC347" i="5"/>
  <c r="AB347" i="5"/>
  <c r="AA347" i="5"/>
  <c r="Z347" i="5"/>
  <c r="Y347" i="5"/>
  <c r="AJ346" i="5"/>
  <c r="AI346" i="5"/>
  <c r="AH346" i="5"/>
  <c r="AG346" i="5"/>
  <c r="AF346" i="5"/>
  <c r="AE346" i="5"/>
  <c r="AD346" i="5"/>
  <c r="AC346" i="5"/>
  <c r="AB346" i="5"/>
  <c r="AA346" i="5"/>
  <c r="Z346" i="5"/>
  <c r="Y346" i="5"/>
  <c r="AJ345" i="5"/>
  <c r="AI345" i="5"/>
  <c r="AH345" i="5"/>
  <c r="AG345" i="5"/>
  <c r="AF345" i="5"/>
  <c r="AE345" i="5"/>
  <c r="AD345" i="5"/>
  <c r="AC345" i="5"/>
  <c r="AB345" i="5"/>
  <c r="AA345" i="5"/>
  <c r="Z345" i="5"/>
  <c r="Y345" i="5"/>
  <c r="AJ344" i="5"/>
  <c r="AI344" i="5"/>
  <c r="AH344" i="5"/>
  <c r="AG344" i="5"/>
  <c r="AF344" i="5"/>
  <c r="AE344" i="5"/>
  <c r="AD344" i="5"/>
  <c r="AC344" i="5"/>
  <c r="AB344" i="5"/>
  <c r="AA344" i="5"/>
  <c r="Z344" i="5"/>
  <c r="Y344" i="5"/>
  <c r="AJ343" i="5"/>
  <c r="AI343" i="5"/>
  <c r="AH343" i="5"/>
  <c r="AG343" i="5"/>
  <c r="AF343" i="5"/>
  <c r="AE343" i="5"/>
  <c r="AD343" i="5"/>
  <c r="AC343" i="5"/>
  <c r="AB343" i="5"/>
  <c r="AA343" i="5"/>
  <c r="Z343" i="5"/>
  <c r="Y343" i="5"/>
  <c r="AJ342" i="5"/>
  <c r="AI342" i="5"/>
  <c r="AH342" i="5"/>
  <c r="AG342" i="5"/>
  <c r="AF342" i="5"/>
  <c r="AE342" i="5"/>
  <c r="AD342" i="5"/>
  <c r="AC342" i="5"/>
  <c r="AB342" i="5"/>
  <c r="AA342" i="5"/>
  <c r="Z342" i="5"/>
  <c r="Y342" i="5"/>
  <c r="AJ341" i="5"/>
  <c r="AI341" i="5"/>
  <c r="AH341" i="5"/>
  <c r="AG341" i="5"/>
  <c r="AF341" i="5"/>
  <c r="AE341" i="5"/>
  <c r="AD341" i="5"/>
  <c r="AC341" i="5"/>
  <c r="AB341" i="5"/>
  <c r="AA341" i="5"/>
  <c r="Z341" i="5"/>
  <c r="Y341" i="5"/>
  <c r="AJ340" i="5"/>
  <c r="AI340" i="5"/>
  <c r="AH340" i="5"/>
  <c r="AG340" i="5"/>
  <c r="AF340" i="5"/>
  <c r="AE340" i="5"/>
  <c r="AD340" i="5"/>
  <c r="AC340" i="5"/>
  <c r="AB340" i="5"/>
  <c r="AA340" i="5"/>
  <c r="Z340" i="5"/>
  <c r="Y340" i="5"/>
  <c r="AJ339" i="5"/>
  <c r="AI339" i="5"/>
  <c r="AH339" i="5"/>
  <c r="AG339" i="5"/>
  <c r="AF339" i="5"/>
  <c r="AE339" i="5"/>
  <c r="AD339" i="5"/>
  <c r="AC339" i="5"/>
  <c r="AB339" i="5"/>
  <c r="AA339" i="5"/>
  <c r="Z339" i="5"/>
  <c r="Y339" i="5"/>
  <c r="AJ338" i="5"/>
  <c r="AI338" i="5"/>
  <c r="AH338" i="5"/>
  <c r="AG338" i="5"/>
  <c r="AF338" i="5"/>
  <c r="AE338" i="5"/>
  <c r="AD338" i="5"/>
  <c r="AC338" i="5"/>
  <c r="AB338" i="5"/>
  <c r="AA338" i="5"/>
  <c r="Z338" i="5"/>
  <c r="Y338" i="5"/>
  <c r="AJ337" i="5"/>
  <c r="AI337" i="5"/>
  <c r="AH337" i="5"/>
  <c r="AG337" i="5"/>
  <c r="AF337" i="5"/>
  <c r="AE337" i="5"/>
  <c r="AD337" i="5"/>
  <c r="AC337" i="5"/>
  <c r="AB337" i="5"/>
  <c r="AA337" i="5"/>
  <c r="Z337" i="5"/>
  <c r="Y337" i="5"/>
  <c r="AJ336" i="5"/>
  <c r="AI336" i="5"/>
  <c r="AH336" i="5"/>
  <c r="AG336" i="5"/>
  <c r="AF336" i="5"/>
  <c r="AE336" i="5"/>
  <c r="AD336" i="5"/>
  <c r="AC336" i="5"/>
  <c r="AB336" i="5"/>
  <c r="AA336" i="5"/>
  <c r="Z336" i="5"/>
  <c r="Y336" i="5"/>
  <c r="AJ335" i="5"/>
  <c r="AI335" i="5"/>
  <c r="AH335" i="5"/>
  <c r="AG335" i="5"/>
  <c r="AF335" i="5"/>
  <c r="AE335" i="5"/>
  <c r="AD335" i="5"/>
  <c r="AC335" i="5"/>
  <c r="AB335" i="5"/>
  <c r="AA335" i="5"/>
  <c r="Z335" i="5"/>
  <c r="Y335" i="5"/>
  <c r="AJ334" i="5"/>
  <c r="AI334" i="5"/>
  <c r="AH334" i="5"/>
  <c r="AG334" i="5"/>
  <c r="AF334" i="5"/>
  <c r="AE334" i="5"/>
  <c r="AD334" i="5"/>
  <c r="AC334" i="5"/>
  <c r="AB334" i="5"/>
  <c r="AA334" i="5"/>
  <c r="Z334" i="5"/>
  <c r="Y334" i="5"/>
  <c r="AJ333" i="5"/>
  <c r="AI333" i="5"/>
  <c r="AH333" i="5"/>
  <c r="AG333" i="5"/>
  <c r="AF333" i="5"/>
  <c r="AE333" i="5"/>
  <c r="AD333" i="5"/>
  <c r="AC333" i="5"/>
  <c r="AB333" i="5"/>
  <c r="AA333" i="5"/>
  <c r="Z333" i="5"/>
  <c r="Y333" i="5"/>
  <c r="AJ332" i="5"/>
  <c r="AI332" i="5"/>
  <c r="AH332" i="5"/>
  <c r="AG332" i="5"/>
  <c r="AF332" i="5"/>
  <c r="AE332" i="5"/>
  <c r="AD332" i="5"/>
  <c r="AC332" i="5"/>
  <c r="AB332" i="5"/>
  <c r="AA332" i="5"/>
  <c r="Z332" i="5"/>
  <c r="Y332" i="5"/>
  <c r="AJ331" i="5"/>
  <c r="AI331" i="5"/>
  <c r="AH331" i="5"/>
  <c r="AG331" i="5"/>
  <c r="AF331" i="5"/>
  <c r="AE331" i="5"/>
  <c r="AD331" i="5"/>
  <c r="AC331" i="5"/>
  <c r="AB331" i="5"/>
  <c r="AA331" i="5"/>
  <c r="Z331" i="5"/>
  <c r="Y331" i="5"/>
  <c r="AJ330" i="5"/>
  <c r="AI330" i="5"/>
  <c r="AH330" i="5"/>
  <c r="AG330" i="5"/>
  <c r="AF330" i="5"/>
  <c r="AE330" i="5"/>
  <c r="AD330" i="5"/>
  <c r="AC330" i="5"/>
  <c r="AB330" i="5"/>
  <c r="AA330" i="5"/>
  <c r="Z330" i="5"/>
  <c r="Y330" i="5"/>
  <c r="AJ329" i="5"/>
  <c r="AI329" i="5"/>
  <c r="AH329" i="5"/>
  <c r="AG329" i="5"/>
  <c r="AF329" i="5"/>
  <c r="AE329" i="5"/>
  <c r="AD329" i="5"/>
  <c r="AC329" i="5"/>
  <c r="AB329" i="5"/>
  <c r="AA329" i="5"/>
  <c r="Z329" i="5"/>
  <c r="Y329" i="5"/>
  <c r="AJ328" i="5"/>
  <c r="AI328" i="5"/>
  <c r="AH328" i="5"/>
  <c r="AG328" i="5"/>
  <c r="AF328" i="5"/>
  <c r="AE328" i="5"/>
  <c r="AD328" i="5"/>
  <c r="AC328" i="5"/>
  <c r="AB328" i="5"/>
  <c r="AA328" i="5"/>
  <c r="Z328" i="5"/>
  <c r="Y328" i="5"/>
  <c r="AJ327" i="5"/>
  <c r="AI327" i="5"/>
  <c r="AH327" i="5"/>
  <c r="AG327" i="5"/>
  <c r="AF327" i="5"/>
  <c r="AE327" i="5"/>
  <c r="AD327" i="5"/>
  <c r="AC327" i="5"/>
  <c r="AB327" i="5"/>
  <c r="AA327" i="5"/>
  <c r="Z327" i="5"/>
  <c r="Y327" i="5"/>
  <c r="AJ326" i="5"/>
  <c r="AI326" i="5"/>
  <c r="AH326" i="5"/>
  <c r="AG326" i="5"/>
  <c r="AF326" i="5"/>
  <c r="AE326" i="5"/>
  <c r="AD326" i="5"/>
  <c r="AC326" i="5"/>
  <c r="AB326" i="5"/>
  <c r="AA326" i="5"/>
  <c r="Z326" i="5"/>
  <c r="Y326" i="5"/>
  <c r="AJ325" i="5"/>
  <c r="AI325" i="5"/>
  <c r="AH325" i="5"/>
  <c r="AG325" i="5"/>
  <c r="AF325" i="5"/>
  <c r="AE325" i="5"/>
  <c r="AD325" i="5"/>
  <c r="AC325" i="5"/>
  <c r="AB325" i="5"/>
  <c r="AA325" i="5"/>
  <c r="Z325" i="5"/>
  <c r="Y325" i="5"/>
  <c r="AJ324" i="5"/>
  <c r="AI324" i="5"/>
  <c r="AH324" i="5"/>
  <c r="AG324" i="5"/>
  <c r="AF324" i="5"/>
  <c r="AE324" i="5"/>
  <c r="AD324" i="5"/>
  <c r="AC324" i="5"/>
  <c r="AB324" i="5"/>
  <c r="AA324" i="5"/>
  <c r="Z324" i="5"/>
  <c r="Y324" i="5"/>
  <c r="AJ323" i="5"/>
  <c r="AI323" i="5"/>
  <c r="AH323" i="5"/>
  <c r="AG323" i="5"/>
  <c r="AF323" i="5"/>
  <c r="AE323" i="5"/>
  <c r="AD323" i="5"/>
  <c r="AC323" i="5"/>
  <c r="AB323" i="5"/>
  <c r="AA323" i="5"/>
  <c r="Z323" i="5"/>
  <c r="Y323" i="5"/>
  <c r="AJ322" i="5"/>
  <c r="AI322" i="5"/>
  <c r="AH322" i="5"/>
  <c r="AG322" i="5"/>
  <c r="AF322" i="5"/>
  <c r="AE322" i="5"/>
  <c r="AD322" i="5"/>
  <c r="AC322" i="5"/>
  <c r="AB322" i="5"/>
  <c r="AA322" i="5"/>
  <c r="Z322" i="5"/>
  <c r="Y322" i="5"/>
  <c r="AJ321" i="5"/>
  <c r="AI321" i="5"/>
  <c r="AH321" i="5"/>
  <c r="AG321" i="5"/>
  <c r="AF321" i="5"/>
  <c r="AE321" i="5"/>
  <c r="AD321" i="5"/>
  <c r="AC321" i="5"/>
  <c r="AB321" i="5"/>
  <c r="AA321" i="5"/>
  <c r="Z321" i="5"/>
  <c r="Y321" i="5"/>
  <c r="AJ320" i="5"/>
  <c r="AI320" i="5"/>
  <c r="AH320" i="5"/>
  <c r="AG320" i="5"/>
  <c r="AF320" i="5"/>
  <c r="AE320" i="5"/>
  <c r="AD320" i="5"/>
  <c r="AC320" i="5"/>
  <c r="AB320" i="5"/>
  <c r="AA320" i="5"/>
  <c r="Z320" i="5"/>
  <c r="Y320" i="5"/>
  <c r="AJ319" i="5"/>
  <c r="AI319" i="5"/>
  <c r="AH319" i="5"/>
  <c r="AG319" i="5"/>
  <c r="AF319" i="5"/>
  <c r="AE319" i="5"/>
  <c r="AD319" i="5"/>
  <c r="AC319" i="5"/>
  <c r="AB319" i="5"/>
  <c r="AA319" i="5"/>
  <c r="Z319" i="5"/>
  <c r="Y319" i="5"/>
  <c r="AJ318" i="5"/>
  <c r="AI318" i="5"/>
  <c r="AH318" i="5"/>
  <c r="AG318" i="5"/>
  <c r="AF318" i="5"/>
  <c r="AE318" i="5"/>
  <c r="AD318" i="5"/>
  <c r="AC318" i="5"/>
  <c r="AB318" i="5"/>
  <c r="AA318" i="5"/>
  <c r="Z318" i="5"/>
  <c r="Y318" i="5"/>
  <c r="AJ317" i="5"/>
  <c r="AI317" i="5"/>
  <c r="AH317" i="5"/>
  <c r="AG317" i="5"/>
  <c r="AF317" i="5"/>
  <c r="AE317" i="5"/>
  <c r="AD317" i="5"/>
  <c r="AC317" i="5"/>
  <c r="AB317" i="5"/>
  <c r="AA317" i="5"/>
  <c r="Z317" i="5"/>
  <c r="Y317" i="5"/>
  <c r="AJ316" i="5"/>
  <c r="AI316" i="5"/>
  <c r="AH316" i="5"/>
  <c r="AG316" i="5"/>
  <c r="AF316" i="5"/>
  <c r="AE316" i="5"/>
  <c r="AD316" i="5"/>
  <c r="AC316" i="5"/>
  <c r="AB316" i="5"/>
  <c r="AA316" i="5"/>
  <c r="Z316" i="5"/>
  <c r="Y316" i="5"/>
  <c r="AJ315" i="5"/>
  <c r="AI315" i="5"/>
  <c r="AH315" i="5"/>
  <c r="AG315" i="5"/>
  <c r="AF315" i="5"/>
  <c r="AE315" i="5"/>
  <c r="AD315" i="5"/>
  <c r="AC315" i="5"/>
  <c r="AB315" i="5"/>
  <c r="AA315" i="5"/>
  <c r="Z315" i="5"/>
  <c r="Y315" i="5"/>
  <c r="AJ314" i="5"/>
  <c r="AI314" i="5"/>
  <c r="AH314" i="5"/>
  <c r="AG314" i="5"/>
  <c r="AF314" i="5"/>
  <c r="AE314" i="5"/>
  <c r="AD314" i="5"/>
  <c r="AC314" i="5"/>
  <c r="AB314" i="5"/>
  <c r="AA314" i="5"/>
  <c r="Z314" i="5"/>
  <c r="Y314" i="5"/>
  <c r="AJ313" i="5"/>
  <c r="AI313" i="5"/>
  <c r="AH313" i="5"/>
  <c r="AG313" i="5"/>
  <c r="AF313" i="5"/>
  <c r="AE313" i="5"/>
  <c r="AD313" i="5"/>
  <c r="AC313" i="5"/>
  <c r="AB313" i="5"/>
  <c r="AA313" i="5"/>
  <c r="Z313" i="5"/>
  <c r="Y313" i="5"/>
  <c r="AJ312" i="5"/>
  <c r="AI312" i="5"/>
  <c r="AH312" i="5"/>
  <c r="AG312" i="5"/>
  <c r="AF312" i="5"/>
  <c r="AE312" i="5"/>
  <c r="AD312" i="5"/>
  <c r="AC312" i="5"/>
  <c r="AB312" i="5"/>
  <c r="AA312" i="5"/>
  <c r="Z312" i="5"/>
  <c r="Y312" i="5"/>
  <c r="AJ311" i="5"/>
  <c r="AI311" i="5"/>
  <c r="AH311" i="5"/>
  <c r="AG311" i="5"/>
  <c r="AF311" i="5"/>
  <c r="AE311" i="5"/>
  <c r="AD311" i="5"/>
  <c r="AC311" i="5"/>
  <c r="AB311" i="5"/>
  <c r="AA311" i="5"/>
  <c r="Z311" i="5"/>
  <c r="Y311" i="5"/>
  <c r="AJ310" i="5"/>
  <c r="AI310" i="5"/>
  <c r="AH310" i="5"/>
  <c r="AG310" i="5"/>
  <c r="AF310" i="5"/>
  <c r="AE310" i="5"/>
  <c r="AD310" i="5"/>
  <c r="AC310" i="5"/>
  <c r="AB310" i="5"/>
  <c r="AA310" i="5"/>
  <c r="Z310" i="5"/>
  <c r="Y310" i="5"/>
  <c r="AJ309" i="5"/>
  <c r="AI309" i="5"/>
  <c r="AH309" i="5"/>
  <c r="AG309" i="5"/>
  <c r="AF309" i="5"/>
  <c r="AE309" i="5"/>
  <c r="AD309" i="5"/>
  <c r="AC309" i="5"/>
  <c r="AB309" i="5"/>
  <c r="AA309" i="5"/>
  <c r="Z309" i="5"/>
  <c r="Y309" i="5"/>
  <c r="AJ308" i="5"/>
  <c r="AI308" i="5"/>
  <c r="AH308" i="5"/>
  <c r="AG308" i="5"/>
  <c r="AF308" i="5"/>
  <c r="AE308" i="5"/>
  <c r="AD308" i="5"/>
  <c r="AC308" i="5"/>
  <c r="AB308" i="5"/>
  <c r="AA308" i="5"/>
  <c r="Z308" i="5"/>
  <c r="Y308" i="5"/>
  <c r="AJ307" i="5"/>
  <c r="AI307" i="5"/>
  <c r="AH307" i="5"/>
  <c r="AG307" i="5"/>
  <c r="AF307" i="5"/>
  <c r="AE307" i="5"/>
  <c r="AD307" i="5"/>
  <c r="AC307" i="5"/>
  <c r="AB307" i="5"/>
  <c r="AA307" i="5"/>
  <c r="Z307" i="5"/>
  <c r="Y307" i="5"/>
  <c r="AJ306" i="5"/>
  <c r="AI306" i="5"/>
  <c r="AH306" i="5"/>
  <c r="AG306" i="5"/>
  <c r="AF306" i="5"/>
  <c r="AE306" i="5"/>
  <c r="AD306" i="5"/>
  <c r="AC306" i="5"/>
  <c r="AB306" i="5"/>
  <c r="AA306" i="5"/>
  <c r="Z306" i="5"/>
  <c r="Y306" i="5"/>
  <c r="AJ305" i="5"/>
  <c r="AI305" i="5"/>
  <c r="AH305" i="5"/>
  <c r="AG305" i="5"/>
  <c r="AF305" i="5"/>
  <c r="AE305" i="5"/>
  <c r="AD305" i="5"/>
  <c r="AC305" i="5"/>
  <c r="AB305" i="5"/>
  <c r="AA305" i="5"/>
  <c r="Z305" i="5"/>
  <c r="Y305" i="5"/>
  <c r="AJ304" i="5"/>
  <c r="AI304" i="5"/>
  <c r="AH304" i="5"/>
  <c r="AG304" i="5"/>
  <c r="AF304" i="5"/>
  <c r="AE304" i="5"/>
  <c r="AD304" i="5"/>
  <c r="AC304" i="5"/>
  <c r="AB304" i="5"/>
  <c r="AA304" i="5"/>
  <c r="Z304" i="5"/>
  <c r="Y304" i="5"/>
  <c r="AJ303" i="5"/>
  <c r="AI303" i="5"/>
  <c r="AH303" i="5"/>
  <c r="AG303" i="5"/>
  <c r="AF303" i="5"/>
  <c r="AE303" i="5"/>
  <c r="AD303" i="5"/>
  <c r="AC303" i="5"/>
  <c r="AB303" i="5"/>
  <c r="AA303" i="5"/>
  <c r="Z303" i="5"/>
  <c r="Y303" i="5"/>
  <c r="AJ302" i="5"/>
  <c r="AI302" i="5"/>
  <c r="AH302" i="5"/>
  <c r="AG302" i="5"/>
  <c r="AF302" i="5"/>
  <c r="AE302" i="5"/>
  <c r="AD302" i="5"/>
  <c r="AC302" i="5"/>
  <c r="AB302" i="5"/>
  <c r="AA302" i="5"/>
  <c r="Z302" i="5"/>
  <c r="Y302" i="5"/>
  <c r="AJ301" i="5"/>
  <c r="AI301" i="5"/>
  <c r="AH301" i="5"/>
  <c r="AG301" i="5"/>
  <c r="AF301" i="5"/>
  <c r="AE301" i="5"/>
  <c r="AD301" i="5"/>
  <c r="AC301" i="5"/>
  <c r="AB301" i="5"/>
  <c r="AA301" i="5"/>
  <c r="Z301" i="5"/>
  <c r="Y301" i="5"/>
  <c r="AJ300" i="5"/>
  <c r="AI300" i="5"/>
  <c r="AH300" i="5"/>
  <c r="AG300" i="5"/>
  <c r="AF300" i="5"/>
  <c r="AE300" i="5"/>
  <c r="AD300" i="5"/>
  <c r="AC300" i="5"/>
  <c r="AB300" i="5"/>
  <c r="AA300" i="5"/>
  <c r="Z300" i="5"/>
  <c r="Y300" i="5"/>
  <c r="AJ299" i="5"/>
  <c r="AI299" i="5"/>
  <c r="AH299" i="5"/>
  <c r="AG299" i="5"/>
  <c r="AF299" i="5"/>
  <c r="AE299" i="5"/>
  <c r="AD299" i="5"/>
  <c r="AC299" i="5"/>
  <c r="AB299" i="5"/>
  <c r="AA299" i="5"/>
  <c r="Z299" i="5"/>
  <c r="Y299" i="5"/>
  <c r="AJ298" i="5"/>
  <c r="AI298" i="5"/>
  <c r="AH298" i="5"/>
  <c r="AG298" i="5"/>
  <c r="AF298" i="5"/>
  <c r="AE298" i="5"/>
  <c r="AD298" i="5"/>
  <c r="AC298" i="5"/>
  <c r="AB298" i="5"/>
  <c r="AA298" i="5"/>
  <c r="Z298" i="5"/>
  <c r="Y298" i="5"/>
  <c r="AJ297" i="5"/>
  <c r="AI297" i="5"/>
  <c r="AH297" i="5"/>
  <c r="AG297" i="5"/>
  <c r="AF297" i="5"/>
  <c r="AE297" i="5"/>
  <c r="AD297" i="5"/>
  <c r="AC297" i="5"/>
  <c r="AB297" i="5"/>
  <c r="AA297" i="5"/>
  <c r="Z297" i="5"/>
  <c r="Y297" i="5"/>
  <c r="AJ296" i="5"/>
  <c r="AI296" i="5"/>
  <c r="AH296" i="5"/>
  <c r="AG296" i="5"/>
  <c r="AF296" i="5"/>
  <c r="AE296" i="5"/>
  <c r="AD296" i="5"/>
  <c r="AC296" i="5"/>
  <c r="AB296" i="5"/>
  <c r="AA296" i="5"/>
  <c r="Z296" i="5"/>
  <c r="Y296" i="5"/>
  <c r="AJ295" i="5"/>
  <c r="AI295" i="5"/>
  <c r="AH295" i="5"/>
  <c r="AG295" i="5"/>
  <c r="AF295" i="5"/>
  <c r="AE295" i="5"/>
  <c r="AD295" i="5"/>
  <c r="AC295" i="5"/>
  <c r="AB295" i="5"/>
  <c r="AA295" i="5"/>
  <c r="Z295" i="5"/>
  <c r="Y295" i="5"/>
  <c r="AJ294" i="5"/>
  <c r="AI294" i="5"/>
  <c r="AH294" i="5"/>
  <c r="AG294" i="5"/>
  <c r="AF294" i="5"/>
  <c r="AE294" i="5"/>
  <c r="AD294" i="5"/>
  <c r="AC294" i="5"/>
  <c r="AB294" i="5"/>
  <c r="AA294" i="5"/>
  <c r="Z294" i="5"/>
  <c r="Y294" i="5"/>
  <c r="AJ293" i="5"/>
  <c r="AI293" i="5"/>
  <c r="AH293" i="5"/>
  <c r="AG293" i="5"/>
  <c r="AF293" i="5"/>
  <c r="AE293" i="5"/>
  <c r="AD293" i="5"/>
  <c r="AC293" i="5"/>
  <c r="AB293" i="5"/>
  <c r="AA293" i="5"/>
  <c r="Z293" i="5"/>
  <c r="Y293" i="5"/>
  <c r="AJ292" i="5"/>
  <c r="AI292" i="5"/>
  <c r="AH292" i="5"/>
  <c r="AG292" i="5"/>
  <c r="AF292" i="5"/>
  <c r="AE292" i="5"/>
  <c r="AD292" i="5"/>
  <c r="AC292" i="5"/>
  <c r="AB292" i="5"/>
  <c r="AA292" i="5"/>
  <c r="Z292" i="5"/>
  <c r="Y292" i="5"/>
  <c r="AJ291" i="5"/>
  <c r="AI291" i="5"/>
  <c r="AH291" i="5"/>
  <c r="AG291" i="5"/>
  <c r="AF291" i="5"/>
  <c r="AE291" i="5"/>
  <c r="AD291" i="5"/>
  <c r="AC291" i="5"/>
  <c r="AB291" i="5"/>
  <c r="AA291" i="5"/>
  <c r="Z291" i="5"/>
  <c r="Y291" i="5"/>
  <c r="AJ290" i="5"/>
  <c r="AI290" i="5"/>
  <c r="AH290" i="5"/>
  <c r="AG290" i="5"/>
  <c r="AF290" i="5"/>
  <c r="AE290" i="5"/>
  <c r="AD290" i="5"/>
  <c r="AC290" i="5"/>
  <c r="AB290" i="5"/>
  <c r="AA290" i="5"/>
  <c r="Z290" i="5"/>
  <c r="Y290" i="5"/>
  <c r="AJ289" i="5"/>
  <c r="AI289" i="5"/>
  <c r="AH289" i="5"/>
  <c r="AG289" i="5"/>
  <c r="AF289" i="5"/>
  <c r="AE289" i="5"/>
  <c r="AD289" i="5"/>
  <c r="AC289" i="5"/>
  <c r="AB289" i="5"/>
  <c r="AA289" i="5"/>
  <c r="Z289" i="5"/>
  <c r="Y289" i="5"/>
  <c r="AJ288" i="5"/>
  <c r="AI288" i="5"/>
  <c r="AH288" i="5"/>
  <c r="AG288" i="5"/>
  <c r="AF288" i="5"/>
  <c r="AE288" i="5"/>
  <c r="AD288" i="5"/>
  <c r="AC288" i="5"/>
  <c r="AB288" i="5"/>
  <c r="AA288" i="5"/>
  <c r="Z288" i="5"/>
  <c r="Y288" i="5"/>
  <c r="AJ287" i="5"/>
  <c r="AI287" i="5"/>
  <c r="AH287" i="5"/>
  <c r="AG287" i="5"/>
  <c r="AF287" i="5"/>
  <c r="AE287" i="5"/>
  <c r="AD287" i="5"/>
  <c r="AC287" i="5"/>
  <c r="AB287" i="5"/>
  <c r="AA287" i="5"/>
  <c r="Z287" i="5"/>
  <c r="Y287" i="5"/>
  <c r="AJ286" i="5"/>
  <c r="AI286" i="5"/>
  <c r="AH286" i="5"/>
  <c r="AG286" i="5"/>
  <c r="AF286" i="5"/>
  <c r="AE286" i="5"/>
  <c r="AD286" i="5"/>
  <c r="AC286" i="5"/>
  <c r="AB286" i="5"/>
  <c r="AA286" i="5"/>
  <c r="Z286" i="5"/>
  <c r="Y286" i="5"/>
  <c r="AJ285" i="5"/>
  <c r="AI285" i="5"/>
  <c r="AH285" i="5"/>
  <c r="AG285" i="5"/>
  <c r="AF285" i="5"/>
  <c r="AE285" i="5"/>
  <c r="AD285" i="5"/>
  <c r="AC285" i="5"/>
  <c r="AB285" i="5"/>
  <c r="AA285" i="5"/>
  <c r="Z285" i="5"/>
  <c r="Y285" i="5"/>
  <c r="AJ284" i="5"/>
  <c r="AI284" i="5"/>
  <c r="AH284" i="5"/>
  <c r="AG284" i="5"/>
  <c r="AF284" i="5"/>
  <c r="AE284" i="5"/>
  <c r="AD284" i="5"/>
  <c r="AC284" i="5"/>
  <c r="AB284" i="5"/>
  <c r="AA284" i="5"/>
  <c r="Z284" i="5"/>
  <c r="Y284" i="5"/>
  <c r="AJ283" i="5"/>
  <c r="AI283" i="5"/>
  <c r="AH283" i="5"/>
  <c r="AG283" i="5"/>
  <c r="AF283" i="5"/>
  <c r="AE283" i="5"/>
  <c r="AD283" i="5"/>
  <c r="AC283" i="5"/>
  <c r="AB283" i="5"/>
  <c r="AA283" i="5"/>
  <c r="Z283" i="5"/>
  <c r="Y283" i="5"/>
  <c r="AJ282" i="5"/>
  <c r="AI282" i="5"/>
  <c r="AH282" i="5"/>
  <c r="AG282" i="5"/>
  <c r="AF282" i="5"/>
  <c r="AE282" i="5"/>
  <c r="AD282" i="5"/>
  <c r="AC282" i="5"/>
  <c r="AB282" i="5"/>
  <c r="AA282" i="5"/>
  <c r="Z282" i="5"/>
  <c r="Y282" i="5"/>
  <c r="AJ281" i="5"/>
  <c r="AI281" i="5"/>
  <c r="AH281" i="5"/>
  <c r="AG281" i="5"/>
  <c r="AF281" i="5"/>
  <c r="AE281" i="5"/>
  <c r="AD281" i="5"/>
  <c r="AC281" i="5"/>
  <c r="AB281" i="5"/>
  <c r="AA281" i="5"/>
  <c r="Z281" i="5"/>
  <c r="Y281" i="5"/>
  <c r="AJ280" i="5"/>
  <c r="AI280" i="5"/>
  <c r="AH280" i="5"/>
  <c r="AG280" i="5"/>
  <c r="AF280" i="5"/>
  <c r="AE280" i="5"/>
  <c r="AD280" i="5"/>
  <c r="AC280" i="5"/>
  <c r="AB280" i="5"/>
  <c r="AA280" i="5"/>
  <c r="Z280" i="5"/>
  <c r="Y280" i="5"/>
  <c r="AJ279" i="5"/>
  <c r="AI279" i="5"/>
  <c r="AH279" i="5"/>
  <c r="AG279" i="5"/>
  <c r="AF279" i="5"/>
  <c r="AE279" i="5"/>
  <c r="AD279" i="5"/>
  <c r="AC279" i="5"/>
  <c r="AB279" i="5"/>
  <c r="AA279" i="5"/>
  <c r="Z279" i="5"/>
  <c r="Y279" i="5"/>
  <c r="AJ278" i="5"/>
  <c r="AI278" i="5"/>
  <c r="AH278" i="5"/>
  <c r="AG278" i="5"/>
  <c r="AF278" i="5"/>
  <c r="AE278" i="5"/>
  <c r="AD278" i="5"/>
  <c r="AC278" i="5"/>
  <c r="AB278" i="5"/>
  <c r="AA278" i="5"/>
  <c r="Z278" i="5"/>
  <c r="Y278" i="5"/>
  <c r="AJ277" i="5"/>
  <c r="AI277" i="5"/>
  <c r="AH277" i="5"/>
  <c r="AG277" i="5"/>
  <c r="AF277" i="5"/>
  <c r="AE277" i="5"/>
  <c r="AD277" i="5"/>
  <c r="AC277" i="5"/>
  <c r="AB277" i="5"/>
  <c r="AA277" i="5"/>
  <c r="Z277" i="5"/>
  <c r="Y277" i="5"/>
  <c r="AJ276" i="5"/>
  <c r="AI276" i="5"/>
  <c r="AH276" i="5"/>
  <c r="AG276" i="5"/>
  <c r="AF276" i="5"/>
  <c r="AE276" i="5"/>
  <c r="AD276" i="5"/>
  <c r="AC276" i="5"/>
  <c r="AB276" i="5"/>
  <c r="AA276" i="5"/>
  <c r="Z276" i="5"/>
  <c r="Y276" i="5"/>
  <c r="AJ275" i="5"/>
  <c r="AI275" i="5"/>
  <c r="AH275" i="5"/>
  <c r="AG275" i="5"/>
  <c r="AF275" i="5"/>
  <c r="AE275" i="5"/>
  <c r="AD275" i="5"/>
  <c r="AC275" i="5"/>
  <c r="AB275" i="5"/>
  <c r="AA275" i="5"/>
  <c r="Z275" i="5"/>
  <c r="Y275" i="5"/>
  <c r="AJ274" i="5"/>
  <c r="AI274" i="5"/>
  <c r="AH274" i="5"/>
  <c r="AG274" i="5"/>
  <c r="AF274" i="5"/>
  <c r="AE274" i="5"/>
  <c r="AD274" i="5"/>
  <c r="AC274" i="5"/>
  <c r="AB274" i="5"/>
  <c r="AA274" i="5"/>
  <c r="Z274" i="5"/>
  <c r="Y274" i="5"/>
  <c r="AJ273" i="5"/>
  <c r="AI273" i="5"/>
  <c r="AH273" i="5"/>
  <c r="AG273" i="5"/>
  <c r="AF273" i="5"/>
  <c r="AE273" i="5"/>
  <c r="AD273" i="5"/>
  <c r="AC273" i="5"/>
  <c r="AB273" i="5"/>
  <c r="AA273" i="5"/>
  <c r="Z273" i="5"/>
  <c r="Y273" i="5"/>
  <c r="AJ272" i="5"/>
  <c r="AI272" i="5"/>
  <c r="AH272" i="5"/>
  <c r="AG272" i="5"/>
  <c r="AF272" i="5"/>
  <c r="AE272" i="5"/>
  <c r="AD272" i="5"/>
  <c r="AC272" i="5"/>
  <c r="AB272" i="5"/>
  <c r="AA272" i="5"/>
  <c r="Z272" i="5"/>
  <c r="Y272" i="5"/>
  <c r="AJ271" i="5"/>
  <c r="AI271" i="5"/>
  <c r="AH271" i="5"/>
  <c r="AG271" i="5"/>
  <c r="AF271" i="5"/>
  <c r="AE271" i="5"/>
  <c r="AD271" i="5"/>
  <c r="AC271" i="5"/>
  <c r="AB271" i="5"/>
  <c r="AA271" i="5"/>
  <c r="Z271" i="5"/>
  <c r="Y271" i="5"/>
  <c r="AJ270" i="5"/>
  <c r="AI270" i="5"/>
  <c r="AH270" i="5"/>
  <c r="AG270" i="5"/>
  <c r="AF270" i="5"/>
  <c r="AE270" i="5"/>
  <c r="AD270" i="5"/>
  <c r="AC270" i="5"/>
  <c r="AB270" i="5"/>
  <c r="AA270" i="5"/>
  <c r="Z270" i="5"/>
  <c r="Y270" i="5"/>
  <c r="AJ269" i="5"/>
  <c r="AI269" i="5"/>
  <c r="AH269" i="5"/>
  <c r="AG269" i="5"/>
  <c r="AF269" i="5"/>
  <c r="AE269" i="5"/>
  <c r="AD269" i="5"/>
  <c r="AC269" i="5"/>
  <c r="AB269" i="5"/>
  <c r="AA269" i="5"/>
  <c r="Z269" i="5"/>
  <c r="Y269" i="5"/>
  <c r="AJ268" i="5"/>
  <c r="AI268" i="5"/>
  <c r="AH268" i="5"/>
  <c r="AG268" i="5"/>
  <c r="AF268" i="5"/>
  <c r="AE268" i="5"/>
  <c r="AD268" i="5"/>
  <c r="AC268" i="5"/>
  <c r="AB268" i="5"/>
  <c r="AA268" i="5"/>
  <c r="Z268" i="5"/>
  <c r="Y268" i="5"/>
  <c r="AJ267" i="5"/>
  <c r="AI267" i="5"/>
  <c r="AH267" i="5"/>
  <c r="AG267" i="5"/>
  <c r="AF267" i="5"/>
  <c r="AE267" i="5"/>
  <c r="AD267" i="5"/>
  <c r="AC267" i="5"/>
  <c r="AB267" i="5"/>
  <c r="AA267" i="5"/>
  <c r="Z267" i="5"/>
  <c r="Y267" i="5"/>
  <c r="AJ266" i="5"/>
  <c r="AI266" i="5"/>
  <c r="AH266" i="5"/>
  <c r="AG266" i="5"/>
  <c r="AF266" i="5"/>
  <c r="AE266" i="5"/>
  <c r="AD266" i="5"/>
  <c r="AC266" i="5"/>
  <c r="AB266" i="5"/>
  <c r="AA266" i="5"/>
  <c r="Z266" i="5"/>
  <c r="Y266" i="5"/>
  <c r="AJ265" i="5"/>
  <c r="AI265" i="5"/>
  <c r="AH265" i="5"/>
  <c r="AG265" i="5"/>
  <c r="AF265" i="5"/>
  <c r="AE265" i="5"/>
  <c r="AD265" i="5"/>
  <c r="AC265" i="5"/>
  <c r="AB265" i="5"/>
  <c r="AA265" i="5"/>
  <c r="Z265" i="5"/>
  <c r="Y265" i="5"/>
  <c r="AJ264" i="5"/>
  <c r="AI264" i="5"/>
  <c r="AH264" i="5"/>
  <c r="AG264" i="5"/>
  <c r="AF264" i="5"/>
  <c r="AE264" i="5"/>
  <c r="AD264" i="5"/>
  <c r="AC264" i="5"/>
  <c r="AB264" i="5"/>
  <c r="AA264" i="5"/>
  <c r="Z264" i="5"/>
  <c r="Y264" i="5"/>
  <c r="AJ263" i="5"/>
  <c r="AI263" i="5"/>
  <c r="AH263" i="5"/>
  <c r="AG263" i="5"/>
  <c r="AF263" i="5"/>
  <c r="AE263" i="5"/>
  <c r="AD263" i="5"/>
  <c r="AC263" i="5"/>
  <c r="AB263" i="5"/>
  <c r="AA263" i="5"/>
  <c r="Z263" i="5"/>
  <c r="Y263" i="5"/>
  <c r="AJ262" i="5"/>
  <c r="AI262" i="5"/>
  <c r="AH262" i="5"/>
  <c r="AG262" i="5"/>
  <c r="AF262" i="5"/>
  <c r="AE262" i="5"/>
  <c r="AD262" i="5"/>
  <c r="AC262" i="5"/>
  <c r="AB262" i="5"/>
  <c r="AA262" i="5"/>
  <c r="Z262" i="5"/>
  <c r="Y262" i="5"/>
  <c r="AJ261" i="5"/>
  <c r="AI261" i="5"/>
  <c r="AH261" i="5"/>
  <c r="AG261" i="5"/>
  <c r="AF261" i="5"/>
  <c r="AE261" i="5"/>
  <c r="AD261" i="5"/>
  <c r="AC261" i="5"/>
  <c r="AB261" i="5"/>
  <c r="AA261" i="5"/>
  <c r="Z261" i="5"/>
  <c r="Y261" i="5"/>
  <c r="AJ260" i="5"/>
  <c r="AI260" i="5"/>
  <c r="AH260" i="5"/>
  <c r="AG260" i="5"/>
  <c r="AF260" i="5"/>
  <c r="AE260" i="5"/>
  <c r="AD260" i="5"/>
  <c r="AC260" i="5"/>
  <c r="AB260" i="5"/>
  <c r="AA260" i="5"/>
  <c r="Z260" i="5"/>
  <c r="Y260" i="5"/>
  <c r="AJ259" i="5"/>
  <c r="AI259" i="5"/>
  <c r="AH259" i="5"/>
  <c r="AG259" i="5"/>
  <c r="AF259" i="5"/>
  <c r="AE259" i="5"/>
  <c r="AD259" i="5"/>
  <c r="AC259" i="5"/>
  <c r="AB259" i="5"/>
  <c r="AA259" i="5"/>
  <c r="Z259" i="5"/>
  <c r="Y259" i="5"/>
  <c r="AJ258" i="5"/>
  <c r="AI258" i="5"/>
  <c r="AH258" i="5"/>
  <c r="AG258" i="5"/>
  <c r="AF258" i="5"/>
  <c r="AE258" i="5"/>
  <c r="AD258" i="5"/>
  <c r="AC258" i="5"/>
  <c r="AB258" i="5"/>
  <c r="AA258" i="5"/>
  <c r="Z258" i="5"/>
  <c r="Y258" i="5"/>
  <c r="AJ257" i="5"/>
  <c r="AI257" i="5"/>
  <c r="AH257" i="5"/>
  <c r="AG257" i="5"/>
  <c r="AF257" i="5"/>
  <c r="AE257" i="5"/>
  <c r="AD257" i="5"/>
  <c r="AC257" i="5"/>
  <c r="AB257" i="5"/>
  <c r="AA257" i="5"/>
  <c r="Z257" i="5"/>
  <c r="Y257" i="5"/>
  <c r="AJ256" i="5"/>
  <c r="AI256" i="5"/>
  <c r="AH256" i="5"/>
  <c r="AG256" i="5"/>
  <c r="AF256" i="5"/>
  <c r="AE256" i="5"/>
  <c r="AD256" i="5"/>
  <c r="AC256" i="5"/>
  <c r="AB256" i="5"/>
  <c r="AA256" i="5"/>
  <c r="Z256" i="5"/>
  <c r="Y256" i="5"/>
  <c r="AJ255" i="5"/>
  <c r="AI255" i="5"/>
  <c r="AH255" i="5"/>
  <c r="AG255" i="5"/>
  <c r="AF255" i="5"/>
  <c r="AE255" i="5"/>
  <c r="AD255" i="5"/>
  <c r="AC255" i="5"/>
  <c r="AB255" i="5"/>
  <c r="AA255" i="5"/>
  <c r="Z255" i="5"/>
  <c r="Y255" i="5"/>
  <c r="AJ254" i="5"/>
  <c r="AI254" i="5"/>
  <c r="AH254" i="5"/>
  <c r="AG254" i="5"/>
  <c r="AF254" i="5"/>
  <c r="AE254" i="5"/>
  <c r="AD254" i="5"/>
  <c r="AC254" i="5"/>
  <c r="AB254" i="5"/>
  <c r="AA254" i="5"/>
  <c r="Z254" i="5"/>
  <c r="Y254" i="5"/>
  <c r="AJ253" i="5"/>
  <c r="AI253" i="5"/>
  <c r="AH253" i="5"/>
  <c r="AG253" i="5"/>
  <c r="AF253" i="5"/>
  <c r="AE253" i="5"/>
  <c r="AD253" i="5"/>
  <c r="AC253" i="5"/>
  <c r="AB253" i="5"/>
  <c r="AA253" i="5"/>
  <c r="Z253" i="5"/>
  <c r="Y253" i="5"/>
  <c r="AJ252" i="5"/>
  <c r="AI252" i="5"/>
  <c r="AH252" i="5"/>
  <c r="AG252" i="5"/>
  <c r="AF252" i="5"/>
  <c r="AE252" i="5"/>
  <c r="AD252" i="5"/>
  <c r="AC252" i="5"/>
  <c r="AB252" i="5"/>
  <c r="AA252" i="5"/>
  <c r="Z252" i="5"/>
  <c r="Y252" i="5"/>
  <c r="AJ251" i="5"/>
  <c r="AI251" i="5"/>
  <c r="AH251" i="5"/>
  <c r="AG251" i="5"/>
  <c r="AF251" i="5"/>
  <c r="AE251" i="5"/>
  <c r="AD251" i="5"/>
  <c r="AC251" i="5"/>
  <c r="AB251" i="5"/>
  <c r="AA251" i="5"/>
  <c r="Z251" i="5"/>
  <c r="Y251" i="5"/>
  <c r="AJ250" i="5"/>
  <c r="AI250" i="5"/>
  <c r="AH250" i="5"/>
  <c r="AG250" i="5"/>
  <c r="AF250" i="5"/>
  <c r="AE250" i="5"/>
  <c r="AD250" i="5"/>
  <c r="AC250" i="5"/>
  <c r="AB250" i="5"/>
  <c r="AA250" i="5"/>
  <c r="Z250" i="5"/>
  <c r="Y250" i="5"/>
  <c r="AJ249" i="5"/>
  <c r="AI249" i="5"/>
  <c r="AH249" i="5"/>
  <c r="AG249" i="5"/>
  <c r="AF249" i="5"/>
  <c r="AE249" i="5"/>
  <c r="AD249" i="5"/>
  <c r="AC249" i="5"/>
  <c r="AB249" i="5"/>
  <c r="AA249" i="5"/>
  <c r="Z249" i="5"/>
  <c r="Y249" i="5"/>
  <c r="AJ248" i="5"/>
  <c r="AI248" i="5"/>
  <c r="AH248" i="5"/>
  <c r="AG248" i="5"/>
  <c r="AF248" i="5"/>
  <c r="AE248" i="5"/>
  <c r="AD248" i="5"/>
  <c r="AC248" i="5"/>
  <c r="AB248" i="5"/>
  <c r="AA248" i="5"/>
  <c r="Z248" i="5"/>
  <c r="Y248" i="5"/>
  <c r="AJ247" i="5"/>
  <c r="AI247" i="5"/>
  <c r="AH247" i="5"/>
  <c r="AG247" i="5"/>
  <c r="AF247" i="5"/>
  <c r="AE247" i="5"/>
  <c r="AD247" i="5"/>
  <c r="AC247" i="5"/>
  <c r="AB247" i="5"/>
  <c r="AA247" i="5"/>
  <c r="Z247" i="5"/>
  <c r="Y247" i="5"/>
  <c r="AJ246" i="5"/>
  <c r="AI246" i="5"/>
  <c r="AH246" i="5"/>
  <c r="AG246" i="5"/>
  <c r="AF246" i="5"/>
  <c r="AE246" i="5"/>
  <c r="AD246" i="5"/>
  <c r="AC246" i="5"/>
  <c r="AB246" i="5"/>
  <c r="AA246" i="5"/>
  <c r="Z246" i="5"/>
  <c r="Y246" i="5"/>
  <c r="AJ245" i="5"/>
  <c r="AI245" i="5"/>
  <c r="AH245" i="5"/>
  <c r="AG245" i="5"/>
  <c r="AF245" i="5"/>
  <c r="AE245" i="5"/>
  <c r="AD245" i="5"/>
  <c r="AC245" i="5"/>
  <c r="AB245" i="5"/>
  <c r="AA245" i="5"/>
  <c r="Z245" i="5"/>
  <c r="Y245" i="5"/>
  <c r="AJ244" i="5"/>
  <c r="AI244" i="5"/>
  <c r="AH244" i="5"/>
  <c r="AG244" i="5"/>
  <c r="AF244" i="5"/>
  <c r="AE244" i="5"/>
  <c r="AD244" i="5"/>
  <c r="AC244" i="5"/>
  <c r="AB244" i="5"/>
  <c r="AA244" i="5"/>
  <c r="Z244" i="5"/>
  <c r="Y244" i="5"/>
  <c r="AJ243" i="5"/>
  <c r="AI243" i="5"/>
  <c r="AH243" i="5"/>
  <c r="AG243" i="5"/>
  <c r="AF243" i="5"/>
  <c r="AE243" i="5"/>
  <c r="AD243" i="5"/>
  <c r="AC243" i="5"/>
  <c r="AB243" i="5"/>
  <c r="AA243" i="5"/>
  <c r="Z243" i="5"/>
  <c r="Y243" i="5"/>
  <c r="AJ242" i="5"/>
  <c r="AI242" i="5"/>
  <c r="AH242" i="5"/>
  <c r="AG242" i="5"/>
  <c r="AF242" i="5"/>
  <c r="AE242" i="5"/>
  <c r="AD242" i="5"/>
  <c r="AC242" i="5"/>
  <c r="AB242" i="5"/>
  <c r="AA242" i="5"/>
  <c r="Z242" i="5"/>
  <c r="Y242" i="5"/>
  <c r="AJ241" i="5"/>
  <c r="AI241" i="5"/>
  <c r="AH241" i="5"/>
  <c r="AG241" i="5"/>
  <c r="AF241" i="5"/>
  <c r="AE241" i="5"/>
  <c r="AD241" i="5"/>
  <c r="AC241" i="5"/>
  <c r="AB241" i="5"/>
  <c r="AA241" i="5"/>
  <c r="Z241" i="5"/>
  <c r="Y241" i="5"/>
  <c r="AJ240" i="5"/>
  <c r="AI240" i="5"/>
  <c r="AH240" i="5"/>
  <c r="AG240" i="5"/>
  <c r="AF240" i="5"/>
  <c r="AE240" i="5"/>
  <c r="AD240" i="5"/>
  <c r="AC240" i="5"/>
  <c r="AB240" i="5"/>
  <c r="AA240" i="5"/>
  <c r="Z240" i="5"/>
  <c r="Y240" i="5"/>
  <c r="AJ239" i="5"/>
  <c r="AI239" i="5"/>
  <c r="AH239" i="5"/>
  <c r="AG239" i="5"/>
  <c r="AF239" i="5"/>
  <c r="AE239" i="5"/>
  <c r="AD239" i="5"/>
  <c r="AC239" i="5"/>
  <c r="AB239" i="5"/>
  <c r="AA239" i="5"/>
  <c r="Z239" i="5"/>
  <c r="Y239" i="5"/>
  <c r="AJ238" i="5"/>
  <c r="AI238" i="5"/>
  <c r="AH238" i="5"/>
  <c r="AG238" i="5"/>
  <c r="AF238" i="5"/>
  <c r="AE238" i="5"/>
  <c r="AD238" i="5"/>
  <c r="AC238" i="5"/>
  <c r="AB238" i="5"/>
  <c r="AA238" i="5"/>
  <c r="Z238" i="5"/>
  <c r="Y238" i="5"/>
  <c r="AJ237" i="5"/>
  <c r="AI237" i="5"/>
  <c r="AH237" i="5"/>
  <c r="AG237" i="5"/>
  <c r="AF237" i="5"/>
  <c r="AE237" i="5"/>
  <c r="AD237" i="5"/>
  <c r="AC237" i="5"/>
  <c r="AB237" i="5"/>
  <c r="AA237" i="5"/>
  <c r="Z237" i="5"/>
  <c r="Y237" i="5"/>
  <c r="AJ236" i="5"/>
  <c r="AI236" i="5"/>
  <c r="AH236" i="5"/>
  <c r="AG236" i="5"/>
  <c r="AF236" i="5"/>
  <c r="AE236" i="5"/>
  <c r="AD236" i="5"/>
  <c r="AC236" i="5"/>
  <c r="AB236" i="5"/>
  <c r="AA236" i="5"/>
  <c r="Z236" i="5"/>
  <c r="Y236" i="5"/>
  <c r="AJ235" i="5"/>
  <c r="AI235" i="5"/>
  <c r="AH235" i="5"/>
  <c r="AG235" i="5"/>
  <c r="AF235" i="5"/>
  <c r="AE235" i="5"/>
  <c r="AD235" i="5"/>
  <c r="AC235" i="5"/>
  <c r="AB235" i="5"/>
  <c r="AA235" i="5"/>
  <c r="Z235" i="5"/>
  <c r="Y235" i="5"/>
  <c r="AJ234" i="5"/>
  <c r="AI234" i="5"/>
  <c r="AH234" i="5"/>
  <c r="AG234" i="5"/>
  <c r="AF234" i="5"/>
  <c r="AE234" i="5"/>
  <c r="AD234" i="5"/>
  <c r="AC234" i="5"/>
  <c r="AB234" i="5"/>
  <c r="AA234" i="5"/>
  <c r="Z234" i="5"/>
  <c r="Y234" i="5"/>
  <c r="AJ233" i="5"/>
  <c r="AI233" i="5"/>
  <c r="AH233" i="5"/>
  <c r="AG233" i="5"/>
  <c r="AF233" i="5"/>
  <c r="AE233" i="5"/>
  <c r="AD233" i="5"/>
  <c r="AC233" i="5"/>
  <c r="AB233" i="5"/>
  <c r="AA233" i="5"/>
  <c r="Z233" i="5"/>
  <c r="Y233" i="5"/>
  <c r="AJ232" i="5"/>
  <c r="AI232" i="5"/>
  <c r="AH232" i="5"/>
  <c r="AG232" i="5"/>
  <c r="AF232" i="5"/>
  <c r="AE232" i="5"/>
  <c r="AD232" i="5"/>
  <c r="AC232" i="5"/>
  <c r="AB232" i="5"/>
  <c r="AA232" i="5"/>
  <c r="Z232" i="5"/>
  <c r="Y232" i="5"/>
  <c r="AJ231" i="5"/>
  <c r="AI231" i="5"/>
  <c r="AH231" i="5"/>
  <c r="AG231" i="5"/>
  <c r="AF231" i="5"/>
  <c r="AE231" i="5"/>
  <c r="AD231" i="5"/>
  <c r="AC231" i="5"/>
  <c r="AB231" i="5"/>
  <c r="AA231" i="5"/>
  <c r="Z231" i="5"/>
  <c r="Y231" i="5"/>
  <c r="AJ230" i="5"/>
  <c r="AI230" i="5"/>
  <c r="AH230" i="5"/>
  <c r="AG230" i="5"/>
  <c r="AF230" i="5"/>
  <c r="AE230" i="5"/>
  <c r="AD230" i="5"/>
  <c r="AC230" i="5"/>
  <c r="AB230" i="5"/>
  <c r="AA230" i="5"/>
  <c r="Z230" i="5"/>
  <c r="Y230" i="5"/>
  <c r="AJ229" i="5"/>
  <c r="AI229" i="5"/>
  <c r="AH229" i="5"/>
  <c r="AG229" i="5"/>
  <c r="AF229" i="5"/>
  <c r="AE229" i="5"/>
  <c r="AD229" i="5"/>
  <c r="AC229" i="5"/>
  <c r="AB229" i="5"/>
  <c r="AA229" i="5"/>
  <c r="Z229" i="5"/>
  <c r="Y229" i="5"/>
  <c r="AJ228" i="5"/>
  <c r="AI228" i="5"/>
  <c r="AH228" i="5"/>
  <c r="AG228" i="5"/>
  <c r="AF228" i="5"/>
  <c r="AE228" i="5"/>
  <c r="AD228" i="5"/>
  <c r="AC228" i="5"/>
  <c r="AB228" i="5"/>
  <c r="AA228" i="5"/>
  <c r="Z228" i="5"/>
  <c r="Y228" i="5"/>
  <c r="AJ227" i="5"/>
  <c r="AI227" i="5"/>
  <c r="AH227" i="5"/>
  <c r="AG227" i="5"/>
  <c r="AF227" i="5"/>
  <c r="AE227" i="5"/>
  <c r="AD227" i="5"/>
  <c r="AC227" i="5"/>
  <c r="AB227" i="5"/>
  <c r="AA227" i="5"/>
  <c r="Z227" i="5"/>
  <c r="Y227" i="5"/>
  <c r="AJ226" i="5"/>
  <c r="AI226" i="5"/>
  <c r="AH226" i="5"/>
  <c r="AG226" i="5"/>
  <c r="AF226" i="5"/>
  <c r="AE226" i="5"/>
  <c r="AD226" i="5"/>
  <c r="AC226" i="5"/>
  <c r="AB226" i="5"/>
  <c r="AA226" i="5"/>
  <c r="Z226" i="5"/>
  <c r="Y226" i="5"/>
  <c r="AJ225" i="5"/>
  <c r="AI225" i="5"/>
  <c r="AH225" i="5"/>
  <c r="AG225" i="5"/>
  <c r="AF225" i="5"/>
  <c r="AE225" i="5"/>
  <c r="AD225" i="5"/>
  <c r="AC225" i="5"/>
  <c r="AB225" i="5"/>
  <c r="AA225" i="5"/>
  <c r="Z225" i="5"/>
  <c r="Y225" i="5"/>
  <c r="AJ224" i="5"/>
  <c r="AI224" i="5"/>
  <c r="AH224" i="5"/>
  <c r="AG224" i="5"/>
  <c r="AF224" i="5"/>
  <c r="AE224" i="5"/>
  <c r="AD224" i="5"/>
  <c r="AC224" i="5"/>
  <c r="AB224" i="5"/>
  <c r="AA224" i="5"/>
  <c r="Z224" i="5"/>
  <c r="Y224" i="5"/>
  <c r="AJ223" i="5"/>
  <c r="AI223" i="5"/>
  <c r="AH223" i="5"/>
  <c r="AG223" i="5"/>
  <c r="AF223" i="5"/>
  <c r="AE223" i="5"/>
  <c r="AD223" i="5"/>
  <c r="AC223" i="5"/>
  <c r="AB223" i="5"/>
  <c r="AA223" i="5"/>
  <c r="Z223" i="5"/>
  <c r="Y223" i="5"/>
  <c r="AJ222" i="5"/>
  <c r="AI222" i="5"/>
  <c r="AH222" i="5"/>
  <c r="AG222" i="5"/>
  <c r="AF222" i="5"/>
  <c r="AE222" i="5"/>
  <c r="AD222" i="5"/>
  <c r="AC222" i="5"/>
  <c r="AB222" i="5"/>
  <c r="AA222" i="5"/>
  <c r="Z222" i="5"/>
  <c r="Y222" i="5"/>
  <c r="AJ221" i="5"/>
  <c r="AI221" i="5"/>
  <c r="AH221" i="5"/>
  <c r="AG221" i="5"/>
  <c r="AF221" i="5"/>
  <c r="AE221" i="5"/>
  <c r="AD221" i="5"/>
  <c r="AC221" i="5"/>
  <c r="AB221" i="5"/>
  <c r="AA221" i="5"/>
  <c r="Z221" i="5"/>
  <c r="Y221" i="5"/>
  <c r="AJ220" i="5"/>
  <c r="AI220" i="5"/>
  <c r="AH220" i="5"/>
  <c r="AG220" i="5"/>
  <c r="AF220" i="5"/>
  <c r="AE220" i="5"/>
  <c r="AD220" i="5"/>
  <c r="AC220" i="5"/>
  <c r="AB220" i="5"/>
  <c r="AA220" i="5"/>
  <c r="Z220" i="5"/>
  <c r="Y220" i="5"/>
  <c r="AJ219" i="5"/>
  <c r="AI219" i="5"/>
  <c r="AH219" i="5"/>
  <c r="AG219" i="5"/>
  <c r="AF219" i="5"/>
  <c r="AE219" i="5"/>
  <c r="AD219" i="5"/>
  <c r="AC219" i="5"/>
  <c r="AB219" i="5"/>
  <c r="AA219" i="5"/>
  <c r="Z219" i="5"/>
  <c r="Y219" i="5"/>
  <c r="AJ218" i="5"/>
  <c r="AI218" i="5"/>
  <c r="AH218" i="5"/>
  <c r="AG218" i="5"/>
  <c r="AF218" i="5"/>
  <c r="AE218" i="5"/>
  <c r="AD218" i="5"/>
  <c r="AC218" i="5"/>
  <c r="AB218" i="5"/>
  <c r="AA218" i="5"/>
  <c r="Z218" i="5"/>
  <c r="Y218" i="5"/>
  <c r="AJ217" i="5"/>
  <c r="AI217" i="5"/>
  <c r="AH217" i="5"/>
  <c r="AG217" i="5"/>
  <c r="AF217" i="5"/>
  <c r="AE217" i="5"/>
  <c r="AD217" i="5"/>
  <c r="AC217" i="5"/>
  <c r="AB217" i="5"/>
  <c r="AA217" i="5"/>
  <c r="Z217" i="5"/>
  <c r="Y217" i="5"/>
  <c r="AJ216" i="5"/>
  <c r="AI216" i="5"/>
  <c r="AH216" i="5"/>
  <c r="AG216" i="5"/>
  <c r="AF216" i="5"/>
  <c r="AE216" i="5"/>
  <c r="AD216" i="5"/>
  <c r="AC216" i="5"/>
  <c r="AB216" i="5"/>
  <c r="AA216" i="5"/>
  <c r="Z216" i="5"/>
  <c r="Y216" i="5"/>
  <c r="AJ215" i="5"/>
  <c r="AI215" i="5"/>
  <c r="AH215" i="5"/>
  <c r="AG215" i="5"/>
  <c r="AF215" i="5"/>
  <c r="AE215" i="5"/>
  <c r="AD215" i="5"/>
  <c r="AC215" i="5"/>
  <c r="AB215" i="5"/>
  <c r="AA215" i="5"/>
  <c r="Z215" i="5"/>
  <c r="Y215" i="5"/>
  <c r="AJ214" i="5"/>
  <c r="AI214" i="5"/>
  <c r="AH214" i="5"/>
  <c r="AG214" i="5"/>
  <c r="AF214" i="5"/>
  <c r="AE214" i="5"/>
  <c r="AD214" i="5"/>
  <c r="AC214" i="5"/>
  <c r="AB214" i="5"/>
  <c r="AA214" i="5"/>
  <c r="Z214" i="5"/>
  <c r="Y214" i="5"/>
  <c r="AJ213" i="5"/>
  <c r="AI213" i="5"/>
  <c r="AH213" i="5"/>
  <c r="AG213" i="5"/>
  <c r="AF213" i="5"/>
  <c r="AE213" i="5"/>
  <c r="AD213" i="5"/>
  <c r="AC213" i="5"/>
  <c r="AB213" i="5"/>
  <c r="AA213" i="5"/>
  <c r="Z213" i="5"/>
  <c r="Y213" i="5"/>
  <c r="AJ212" i="5"/>
  <c r="AI212" i="5"/>
  <c r="AH212" i="5"/>
  <c r="AG212" i="5"/>
  <c r="AF212" i="5"/>
  <c r="AE212" i="5"/>
  <c r="AD212" i="5"/>
  <c r="AC212" i="5"/>
  <c r="AB212" i="5"/>
  <c r="AA212" i="5"/>
  <c r="Z212" i="5"/>
  <c r="Y212" i="5"/>
  <c r="AJ211" i="5"/>
  <c r="AI211" i="5"/>
  <c r="AH211" i="5"/>
  <c r="AG211" i="5"/>
  <c r="AF211" i="5"/>
  <c r="AE211" i="5"/>
  <c r="AD211" i="5"/>
  <c r="AC211" i="5"/>
  <c r="AB211" i="5"/>
  <c r="AA211" i="5"/>
  <c r="Z211" i="5"/>
  <c r="Y211" i="5"/>
  <c r="AJ210" i="5"/>
  <c r="AI210" i="5"/>
  <c r="AH210" i="5"/>
  <c r="AG210" i="5"/>
  <c r="AF210" i="5"/>
  <c r="AE210" i="5"/>
  <c r="AD210" i="5"/>
  <c r="AC210" i="5"/>
  <c r="AB210" i="5"/>
  <c r="AA210" i="5"/>
  <c r="Z210" i="5"/>
  <c r="Y210" i="5"/>
  <c r="AJ209" i="5"/>
  <c r="AI209" i="5"/>
  <c r="AH209" i="5"/>
  <c r="AG209" i="5"/>
  <c r="AF209" i="5"/>
  <c r="AE209" i="5"/>
  <c r="AD209" i="5"/>
  <c r="AC209" i="5"/>
  <c r="AB209" i="5"/>
  <c r="AA209" i="5"/>
  <c r="Z209" i="5"/>
  <c r="Y209" i="5"/>
  <c r="AJ208" i="5"/>
  <c r="AI208" i="5"/>
  <c r="AH208" i="5"/>
  <c r="AG208" i="5"/>
  <c r="AF208" i="5"/>
  <c r="AE208" i="5"/>
  <c r="AD208" i="5"/>
  <c r="AC208" i="5"/>
  <c r="AB208" i="5"/>
  <c r="AA208" i="5"/>
  <c r="Z208" i="5"/>
  <c r="Y208" i="5"/>
  <c r="AJ207" i="5"/>
  <c r="AI207" i="5"/>
  <c r="AH207" i="5"/>
  <c r="AG207" i="5"/>
  <c r="AF207" i="5"/>
  <c r="AE207" i="5"/>
  <c r="AD207" i="5"/>
  <c r="AC207" i="5"/>
  <c r="AB207" i="5"/>
  <c r="AA207" i="5"/>
  <c r="Z207" i="5"/>
  <c r="Y207" i="5"/>
  <c r="AJ206" i="5"/>
  <c r="AI206" i="5"/>
  <c r="AH206" i="5"/>
  <c r="AG206" i="5"/>
  <c r="AF206" i="5"/>
  <c r="AE206" i="5"/>
  <c r="AD206" i="5"/>
  <c r="AC206" i="5"/>
  <c r="AB206" i="5"/>
  <c r="AA206" i="5"/>
  <c r="Z206" i="5"/>
  <c r="Y206" i="5"/>
  <c r="AJ205" i="5"/>
  <c r="AI205" i="5"/>
  <c r="AH205" i="5"/>
  <c r="AG205" i="5"/>
  <c r="AF205" i="5"/>
  <c r="AE205" i="5"/>
  <c r="AD205" i="5"/>
  <c r="AC205" i="5"/>
  <c r="AB205" i="5"/>
  <c r="AA205" i="5"/>
  <c r="Z205" i="5"/>
  <c r="Y205" i="5"/>
  <c r="AJ204" i="5"/>
  <c r="AI204" i="5"/>
  <c r="AH204" i="5"/>
  <c r="AG204" i="5"/>
  <c r="AF204" i="5"/>
  <c r="AE204" i="5"/>
  <c r="AD204" i="5"/>
  <c r="AC204" i="5"/>
  <c r="AB204" i="5"/>
  <c r="AA204" i="5"/>
  <c r="Z204" i="5"/>
  <c r="Y204" i="5"/>
  <c r="AJ203" i="5"/>
  <c r="AI203" i="5"/>
  <c r="AH203" i="5"/>
  <c r="AG203" i="5"/>
  <c r="AF203" i="5"/>
  <c r="AE203" i="5"/>
  <c r="AD203" i="5"/>
  <c r="AC203" i="5"/>
  <c r="AB203" i="5"/>
  <c r="AA203" i="5"/>
  <c r="Z203" i="5"/>
  <c r="Y203" i="5"/>
  <c r="AJ202" i="5"/>
  <c r="AI202" i="5"/>
  <c r="AH202" i="5"/>
  <c r="AG202" i="5"/>
  <c r="AF202" i="5"/>
  <c r="AE202" i="5"/>
  <c r="AD202" i="5"/>
  <c r="AC202" i="5"/>
  <c r="AB202" i="5"/>
  <c r="AA202" i="5"/>
  <c r="Z202" i="5"/>
  <c r="Y202" i="5"/>
  <c r="AJ201" i="5"/>
  <c r="AI201" i="5"/>
  <c r="AH201" i="5"/>
  <c r="AG201" i="5"/>
  <c r="AF201" i="5"/>
  <c r="AE201" i="5"/>
  <c r="AD201" i="5"/>
  <c r="AC201" i="5"/>
  <c r="AB201" i="5"/>
  <c r="AA201" i="5"/>
  <c r="Z201" i="5"/>
  <c r="Y201" i="5"/>
  <c r="AJ200" i="5"/>
  <c r="AI200" i="5"/>
  <c r="AH200" i="5"/>
  <c r="AG200" i="5"/>
  <c r="AF200" i="5"/>
  <c r="AE200" i="5"/>
  <c r="AD200" i="5"/>
  <c r="AC200" i="5"/>
  <c r="AB200" i="5"/>
  <c r="AA200" i="5"/>
  <c r="Z200" i="5"/>
  <c r="Y200" i="5"/>
  <c r="AJ199" i="5"/>
  <c r="AI199" i="5"/>
  <c r="AH199" i="5"/>
  <c r="AG199" i="5"/>
  <c r="AF199" i="5"/>
  <c r="AE199" i="5"/>
  <c r="AD199" i="5"/>
  <c r="AC199" i="5"/>
  <c r="AB199" i="5"/>
  <c r="AA199" i="5"/>
  <c r="Z199" i="5"/>
  <c r="Y199" i="5"/>
  <c r="AJ198" i="5"/>
  <c r="AI198" i="5"/>
  <c r="AH198" i="5"/>
  <c r="AG198" i="5"/>
  <c r="AF198" i="5"/>
  <c r="AE198" i="5"/>
  <c r="AD198" i="5"/>
  <c r="AC198" i="5"/>
  <c r="AB198" i="5"/>
  <c r="AA198" i="5"/>
  <c r="Z198" i="5"/>
  <c r="Y198" i="5"/>
  <c r="AJ197" i="5"/>
  <c r="AI197" i="5"/>
  <c r="AH197" i="5"/>
  <c r="AG197" i="5"/>
  <c r="AF197" i="5"/>
  <c r="AE197" i="5"/>
  <c r="AD197" i="5"/>
  <c r="AC197" i="5"/>
  <c r="AB197" i="5"/>
  <c r="AA197" i="5"/>
  <c r="Z197" i="5"/>
  <c r="Y197" i="5"/>
  <c r="AJ196" i="5"/>
  <c r="AI196" i="5"/>
  <c r="AH196" i="5"/>
  <c r="AG196" i="5"/>
  <c r="AF196" i="5"/>
  <c r="AE196" i="5"/>
  <c r="AD196" i="5"/>
  <c r="AC196" i="5"/>
  <c r="AB196" i="5"/>
  <c r="AA196" i="5"/>
  <c r="Z196" i="5"/>
  <c r="Y196" i="5"/>
  <c r="AJ195" i="5"/>
  <c r="AI195" i="5"/>
  <c r="AH195" i="5"/>
  <c r="AG195" i="5"/>
  <c r="AF195" i="5"/>
  <c r="AE195" i="5"/>
  <c r="AD195" i="5"/>
  <c r="AC195" i="5"/>
  <c r="AB195" i="5"/>
  <c r="AA195" i="5"/>
  <c r="Z195" i="5"/>
  <c r="Y195" i="5"/>
  <c r="AJ194" i="5"/>
  <c r="AI194" i="5"/>
  <c r="AH194" i="5"/>
  <c r="AG194" i="5"/>
  <c r="AF194" i="5"/>
  <c r="AE194" i="5"/>
  <c r="AD194" i="5"/>
  <c r="AC194" i="5"/>
  <c r="AB194" i="5"/>
  <c r="AA194" i="5"/>
  <c r="Z194" i="5"/>
  <c r="Y194" i="5"/>
  <c r="AJ193" i="5"/>
  <c r="AI193" i="5"/>
  <c r="AH193" i="5"/>
  <c r="AG193" i="5"/>
  <c r="AF193" i="5"/>
  <c r="AE193" i="5"/>
  <c r="AD193" i="5"/>
  <c r="AC193" i="5"/>
  <c r="AB193" i="5"/>
  <c r="AA193" i="5"/>
  <c r="Z193" i="5"/>
  <c r="Y193" i="5"/>
  <c r="AJ192" i="5"/>
  <c r="AI192" i="5"/>
  <c r="AH192" i="5"/>
  <c r="AG192" i="5"/>
  <c r="AF192" i="5"/>
  <c r="AE192" i="5"/>
  <c r="AD192" i="5"/>
  <c r="AC192" i="5"/>
  <c r="AB192" i="5"/>
  <c r="AA192" i="5"/>
  <c r="Z192" i="5"/>
  <c r="Y192" i="5"/>
  <c r="AJ191" i="5"/>
  <c r="AI191" i="5"/>
  <c r="AH191" i="5"/>
  <c r="AG191" i="5"/>
  <c r="AF191" i="5"/>
  <c r="AE191" i="5"/>
  <c r="AD191" i="5"/>
  <c r="AC191" i="5"/>
  <c r="AB191" i="5"/>
  <c r="AA191" i="5"/>
  <c r="Z191" i="5"/>
  <c r="Y191" i="5"/>
  <c r="AJ190" i="5"/>
  <c r="AI190" i="5"/>
  <c r="AH190" i="5"/>
  <c r="AG190" i="5"/>
  <c r="AF190" i="5"/>
  <c r="AE190" i="5"/>
  <c r="AD190" i="5"/>
  <c r="AC190" i="5"/>
  <c r="AB190" i="5"/>
  <c r="AA190" i="5"/>
  <c r="Z190" i="5"/>
  <c r="Y190" i="5"/>
  <c r="AJ189" i="5"/>
  <c r="AI189" i="5"/>
  <c r="AH189" i="5"/>
  <c r="AG189" i="5"/>
  <c r="AF189" i="5"/>
  <c r="AE189" i="5"/>
  <c r="AD189" i="5"/>
  <c r="AC189" i="5"/>
  <c r="AB189" i="5"/>
  <c r="AA189" i="5"/>
  <c r="Z189" i="5"/>
  <c r="Y189" i="5"/>
  <c r="AJ188" i="5"/>
  <c r="AI188" i="5"/>
  <c r="AH188" i="5"/>
  <c r="AG188" i="5"/>
  <c r="AF188" i="5"/>
  <c r="AE188" i="5"/>
  <c r="AD188" i="5"/>
  <c r="AC188" i="5"/>
  <c r="AB188" i="5"/>
  <c r="AA188" i="5"/>
  <c r="Z188" i="5"/>
  <c r="Y188" i="5"/>
  <c r="AJ187" i="5"/>
  <c r="AI187" i="5"/>
  <c r="AH187" i="5"/>
  <c r="AG187" i="5"/>
  <c r="AF187" i="5"/>
  <c r="AE187" i="5"/>
  <c r="AD187" i="5"/>
  <c r="AC187" i="5"/>
  <c r="AB187" i="5"/>
  <c r="AA187" i="5"/>
  <c r="Z187" i="5"/>
  <c r="Y187" i="5"/>
  <c r="AJ186" i="5"/>
  <c r="AI186" i="5"/>
  <c r="AH186" i="5"/>
  <c r="AG186" i="5"/>
  <c r="AF186" i="5"/>
  <c r="AE186" i="5"/>
  <c r="AD186" i="5"/>
  <c r="AC186" i="5"/>
  <c r="AB186" i="5"/>
  <c r="AA186" i="5"/>
  <c r="Z186" i="5"/>
  <c r="Y186" i="5"/>
  <c r="AJ185" i="5"/>
  <c r="AI185" i="5"/>
  <c r="AH185" i="5"/>
  <c r="AG185" i="5"/>
  <c r="AF185" i="5"/>
  <c r="AE185" i="5"/>
  <c r="AD185" i="5"/>
  <c r="AC185" i="5"/>
  <c r="AB185" i="5"/>
  <c r="AA185" i="5"/>
  <c r="Z185" i="5"/>
  <c r="Y185" i="5"/>
  <c r="AJ184" i="5"/>
  <c r="AI184" i="5"/>
  <c r="AH184" i="5"/>
  <c r="AG184" i="5"/>
  <c r="AF184" i="5"/>
  <c r="AE184" i="5"/>
  <c r="AD184" i="5"/>
  <c r="AC184" i="5"/>
  <c r="AB184" i="5"/>
  <c r="AA184" i="5"/>
  <c r="Z184" i="5"/>
  <c r="Y184" i="5"/>
  <c r="AJ183" i="5"/>
  <c r="AI183" i="5"/>
  <c r="AH183" i="5"/>
  <c r="AG183" i="5"/>
  <c r="AF183" i="5"/>
  <c r="AE183" i="5"/>
  <c r="AD183" i="5"/>
  <c r="AC183" i="5"/>
  <c r="AB183" i="5"/>
  <c r="AA183" i="5"/>
  <c r="Z183" i="5"/>
  <c r="Y183" i="5"/>
  <c r="AJ182" i="5"/>
  <c r="AI182" i="5"/>
  <c r="AH182" i="5"/>
  <c r="AG182" i="5"/>
  <c r="AF182" i="5"/>
  <c r="AE182" i="5"/>
  <c r="AD182" i="5"/>
  <c r="AC182" i="5"/>
  <c r="AB182" i="5"/>
  <c r="AA182" i="5"/>
  <c r="Z182" i="5"/>
  <c r="Y182" i="5"/>
  <c r="AJ181" i="5"/>
  <c r="AI181" i="5"/>
  <c r="AH181" i="5"/>
  <c r="AG181" i="5"/>
  <c r="AF181" i="5"/>
  <c r="AE181" i="5"/>
  <c r="AD181" i="5"/>
  <c r="AC181" i="5"/>
  <c r="AB181" i="5"/>
  <c r="AA181" i="5"/>
  <c r="Z181" i="5"/>
  <c r="Y181" i="5"/>
  <c r="AJ180" i="5"/>
  <c r="AI180" i="5"/>
  <c r="AH180" i="5"/>
  <c r="AG180" i="5"/>
  <c r="AF180" i="5"/>
  <c r="AE180" i="5"/>
  <c r="AD180" i="5"/>
  <c r="AC180" i="5"/>
  <c r="AB180" i="5"/>
  <c r="AA180" i="5"/>
  <c r="Z180" i="5"/>
  <c r="Y180" i="5"/>
  <c r="AJ179" i="5"/>
  <c r="AI179" i="5"/>
  <c r="AH179" i="5"/>
  <c r="AG179" i="5"/>
  <c r="AF179" i="5"/>
  <c r="AE179" i="5"/>
  <c r="AD179" i="5"/>
  <c r="AC179" i="5"/>
  <c r="AB179" i="5"/>
  <c r="AA179" i="5"/>
  <c r="Z179" i="5"/>
  <c r="Y179" i="5"/>
  <c r="AJ178" i="5"/>
  <c r="AI178" i="5"/>
  <c r="AH178" i="5"/>
  <c r="AG178" i="5"/>
  <c r="AF178" i="5"/>
  <c r="AE178" i="5"/>
  <c r="AD178" i="5"/>
  <c r="AC178" i="5"/>
  <c r="AB178" i="5"/>
  <c r="AA178" i="5"/>
  <c r="Z178" i="5"/>
  <c r="Y178" i="5"/>
  <c r="AJ177" i="5"/>
  <c r="AI177" i="5"/>
  <c r="AH177" i="5"/>
  <c r="AG177" i="5"/>
  <c r="AF177" i="5"/>
  <c r="AE177" i="5"/>
  <c r="AD177" i="5"/>
  <c r="AC177" i="5"/>
  <c r="AB177" i="5"/>
  <c r="AA177" i="5"/>
  <c r="Z177" i="5"/>
  <c r="Y177" i="5"/>
  <c r="AJ176" i="5"/>
  <c r="AI176" i="5"/>
  <c r="AH176" i="5"/>
  <c r="AG176" i="5"/>
  <c r="AF176" i="5"/>
  <c r="AE176" i="5"/>
  <c r="AD176" i="5"/>
  <c r="AC176" i="5"/>
  <c r="AB176" i="5"/>
  <c r="AA176" i="5"/>
  <c r="Z176" i="5"/>
  <c r="Y176" i="5"/>
  <c r="AJ175" i="5"/>
  <c r="AI175" i="5"/>
  <c r="AH175" i="5"/>
  <c r="AG175" i="5"/>
  <c r="AF175" i="5"/>
  <c r="AE175" i="5"/>
  <c r="AD175" i="5"/>
  <c r="AC175" i="5"/>
  <c r="AB175" i="5"/>
  <c r="AA175" i="5"/>
  <c r="Z175" i="5"/>
  <c r="Y175" i="5"/>
  <c r="AJ174" i="5"/>
  <c r="AI174" i="5"/>
  <c r="AH174" i="5"/>
  <c r="AG174" i="5"/>
  <c r="AF174" i="5"/>
  <c r="AE174" i="5"/>
  <c r="AD174" i="5"/>
  <c r="AC174" i="5"/>
  <c r="AB174" i="5"/>
  <c r="AA174" i="5"/>
  <c r="Z174" i="5"/>
  <c r="Y174" i="5"/>
  <c r="AJ173" i="5"/>
  <c r="AI173" i="5"/>
  <c r="AH173" i="5"/>
  <c r="AG173" i="5"/>
  <c r="AF173" i="5"/>
  <c r="AE173" i="5"/>
  <c r="AD173" i="5"/>
  <c r="AC173" i="5"/>
  <c r="AB173" i="5"/>
  <c r="AA173" i="5"/>
  <c r="Z173" i="5"/>
  <c r="Y173" i="5"/>
  <c r="AJ172" i="5"/>
  <c r="AI172" i="5"/>
  <c r="AH172" i="5"/>
  <c r="AG172" i="5"/>
  <c r="AF172" i="5"/>
  <c r="AE172" i="5"/>
  <c r="AD172" i="5"/>
  <c r="AC172" i="5"/>
  <c r="AB172" i="5"/>
  <c r="AA172" i="5"/>
  <c r="Z172" i="5"/>
  <c r="Y172" i="5"/>
  <c r="AJ171" i="5"/>
  <c r="AI171" i="5"/>
  <c r="AH171" i="5"/>
  <c r="AG171" i="5"/>
  <c r="AF171" i="5"/>
  <c r="AE171" i="5"/>
  <c r="AD171" i="5"/>
  <c r="AC171" i="5"/>
  <c r="AB171" i="5"/>
  <c r="AA171" i="5"/>
  <c r="Z171" i="5"/>
  <c r="Y171" i="5"/>
  <c r="AJ170" i="5"/>
  <c r="AI170" i="5"/>
  <c r="AH170" i="5"/>
  <c r="AG170" i="5"/>
  <c r="AF170" i="5"/>
  <c r="AE170" i="5"/>
  <c r="AD170" i="5"/>
  <c r="AC170" i="5"/>
  <c r="AB170" i="5"/>
  <c r="AA170" i="5"/>
  <c r="Z170" i="5"/>
  <c r="Y170" i="5"/>
  <c r="AJ169" i="5"/>
  <c r="AI169" i="5"/>
  <c r="AH169" i="5"/>
  <c r="AG169" i="5"/>
  <c r="AF169" i="5"/>
  <c r="AE169" i="5"/>
  <c r="AD169" i="5"/>
  <c r="AC169" i="5"/>
  <c r="AB169" i="5"/>
  <c r="AA169" i="5"/>
  <c r="Z169" i="5"/>
  <c r="Y169" i="5"/>
  <c r="AJ168" i="5"/>
  <c r="AI168" i="5"/>
  <c r="AH168" i="5"/>
  <c r="AG168" i="5"/>
  <c r="AF168" i="5"/>
  <c r="AE168" i="5"/>
  <c r="AD168" i="5"/>
  <c r="AC168" i="5"/>
  <c r="AB168" i="5"/>
  <c r="AA168" i="5"/>
  <c r="Z168" i="5"/>
  <c r="Y168" i="5"/>
  <c r="AJ167" i="5"/>
  <c r="AI167" i="5"/>
  <c r="AH167" i="5"/>
  <c r="AG167" i="5"/>
  <c r="AF167" i="5"/>
  <c r="AE167" i="5"/>
  <c r="AD167" i="5"/>
  <c r="AC167" i="5"/>
  <c r="AB167" i="5"/>
  <c r="AA167" i="5"/>
  <c r="Z167" i="5"/>
  <c r="Y167" i="5"/>
  <c r="AJ166" i="5"/>
  <c r="AI166" i="5"/>
  <c r="AH166" i="5"/>
  <c r="AG166" i="5"/>
  <c r="AF166" i="5"/>
  <c r="AE166" i="5"/>
  <c r="AD166" i="5"/>
  <c r="AC166" i="5"/>
  <c r="AB166" i="5"/>
  <c r="AA166" i="5"/>
  <c r="Z166" i="5"/>
  <c r="Y166" i="5"/>
  <c r="AJ165" i="5"/>
  <c r="AI165" i="5"/>
  <c r="AH165" i="5"/>
  <c r="AG165" i="5"/>
  <c r="AF165" i="5"/>
  <c r="AE165" i="5"/>
  <c r="AD165" i="5"/>
  <c r="AC165" i="5"/>
  <c r="AB165" i="5"/>
  <c r="AA165" i="5"/>
  <c r="Z165" i="5"/>
  <c r="Y165" i="5"/>
  <c r="AJ164" i="5"/>
  <c r="AI164" i="5"/>
  <c r="AH164" i="5"/>
  <c r="AG164" i="5"/>
  <c r="AF164" i="5"/>
  <c r="AE164" i="5"/>
  <c r="AD164" i="5"/>
  <c r="AC164" i="5"/>
  <c r="AB164" i="5"/>
  <c r="AA164" i="5"/>
  <c r="Z164" i="5"/>
  <c r="Y164" i="5"/>
  <c r="AJ163" i="5"/>
  <c r="AI163" i="5"/>
  <c r="AH163" i="5"/>
  <c r="AG163" i="5"/>
  <c r="AF163" i="5"/>
  <c r="AE163" i="5"/>
  <c r="AD163" i="5"/>
  <c r="AC163" i="5"/>
  <c r="AB163" i="5"/>
  <c r="AA163" i="5"/>
  <c r="Z163" i="5"/>
  <c r="Y163" i="5"/>
  <c r="AJ162" i="5"/>
  <c r="AI162" i="5"/>
  <c r="AH162" i="5"/>
  <c r="AG162" i="5"/>
  <c r="AF162" i="5"/>
  <c r="AE162" i="5"/>
  <c r="AD162" i="5"/>
  <c r="AC162" i="5"/>
  <c r="AB162" i="5"/>
  <c r="AA162" i="5"/>
  <c r="Z162" i="5"/>
  <c r="Y162" i="5"/>
  <c r="AJ161" i="5"/>
  <c r="AI161" i="5"/>
  <c r="AH161" i="5"/>
  <c r="AG161" i="5"/>
  <c r="AF161" i="5"/>
  <c r="AE161" i="5"/>
  <c r="AD161" i="5"/>
  <c r="AC161" i="5"/>
  <c r="AB161" i="5"/>
  <c r="AA161" i="5"/>
  <c r="Z161" i="5"/>
  <c r="Y161" i="5"/>
  <c r="AJ160" i="5"/>
  <c r="AI160" i="5"/>
  <c r="AH160" i="5"/>
  <c r="AG160" i="5"/>
  <c r="AF160" i="5"/>
  <c r="AE160" i="5"/>
  <c r="AD160" i="5"/>
  <c r="AC160" i="5"/>
  <c r="AB160" i="5"/>
  <c r="AA160" i="5"/>
  <c r="Z160" i="5"/>
  <c r="Y160" i="5"/>
  <c r="AJ159" i="5"/>
  <c r="AI159" i="5"/>
  <c r="AH159" i="5"/>
  <c r="AG159" i="5"/>
  <c r="AF159" i="5"/>
  <c r="AE159" i="5"/>
  <c r="AD159" i="5"/>
  <c r="AC159" i="5"/>
  <c r="AB159" i="5"/>
  <c r="AA159" i="5"/>
  <c r="Z159" i="5"/>
  <c r="Y159" i="5"/>
  <c r="AJ158" i="5"/>
  <c r="AI158" i="5"/>
  <c r="AH158" i="5"/>
  <c r="AG158" i="5"/>
  <c r="AF158" i="5"/>
  <c r="AE158" i="5"/>
  <c r="AD158" i="5"/>
  <c r="AC158" i="5"/>
  <c r="AB158" i="5"/>
  <c r="AA158" i="5"/>
  <c r="Z158" i="5"/>
  <c r="Y158" i="5"/>
  <c r="AJ157" i="5"/>
  <c r="AI157" i="5"/>
  <c r="AH157" i="5"/>
  <c r="AG157" i="5"/>
  <c r="AF157" i="5"/>
  <c r="AE157" i="5"/>
  <c r="AD157" i="5"/>
  <c r="AC157" i="5"/>
  <c r="AB157" i="5"/>
  <c r="AA157" i="5"/>
  <c r="Z157" i="5"/>
  <c r="Y157" i="5"/>
  <c r="AJ156" i="5"/>
  <c r="AI156" i="5"/>
  <c r="AH156" i="5"/>
  <c r="AG156" i="5"/>
  <c r="AF156" i="5"/>
  <c r="AE156" i="5"/>
  <c r="AD156" i="5"/>
  <c r="AC156" i="5"/>
  <c r="AB156" i="5"/>
  <c r="AA156" i="5"/>
  <c r="Z156" i="5"/>
  <c r="Y156" i="5"/>
  <c r="AJ155" i="5"/>
  <c r="AI155" i="5"/>
  <c r="AH155" i="5"/>
  <c r="AG155" i="5"/>
  <c r="AF155" i="5"/>
  <c r="AE155" i="5"/>
  <c r="AD155" i="5"/>
  <c r="AC155" i="5"/>
  <c r="AB155" i="5"/>
  <c r="AA155" i="5"/>
  <c r="Z155" i="5"/>
  <c r="Y155" i="5"/>
  <c r="AJ154" i="5"/>
  <c r="AI154" i="5"/>
  <c r="AH154" i="5"/>
  <c r="AG154" i="5"/>
  <c r="AF154" i="5"/>
  <c r="AE154" i="5"/>
  <c r="AD154" i="5"/>
  <c r="AC154" i="5"/>
  <c r="AB154" i="5"/>
  <c r="AA154" i="5"/>
  <c r="Z154" i="5"/>
  <c r="Y154" i="5"/>
  <c r="AJ153" i="5"/>
  <c r="AI153" i="5"/>
  <c r="AH153" i="5"/>
  <c r="AG153" i="5"/>
  <c r="AF153" i="5"/>
  <c r="AE153" i="5"/>
  <c r="AD153" i="5"/>
  <c r="AC153" i="5"/>
  <c r="AB153" i="5"/>
  <c r="AA153" i="5"/>
  <c r="Z153" i="5"/>
  <c r="Y153" i="5"/>
  <c r="AJ152" i="5"/>
  <c r="AI152" i="5"/>
  <c r="AH152" i="5"/>
  <c r="AG152" i="5"/>
  <c r="AF152" i="5"/>
  <c r="AE152" i="5"/>
  <c r="AD152" i="5"/>
  <c r="AC152" i="5"/>
  <c r="AB152" i="5"/>
  <c r="AA152" i="5"/>
  <c r="Z152" i="5"/>
  <c r="Y152" i="5"/>
  <c r="AJ151" i="5"/>
  <c r="AI151" i="5"/>
  <c r="AH151" i="5"/>
  <c r="AG151" i="5"/>
  <c r="AF151" i="5"/>
  <c r="AE151" i="5"/>
  <c r="AD151" i="5"/>
  <c r="AC151" i="5"/>
  <c r="AB151" i="5"/>
  <c r="AA151" i="5"/>
  <c r="Z151" i="5"/>
  <c r="Y151" i="5"/>
  <c r="AJ150" i="5"/>
  <c r="AI150" i="5"/>
  <c r="AH150" i="5"/>
  <c r="AG150" i="5"/>
  <c r="AF150" i="5"/>
  <c r="AE150" i="5"/>
  <c r="AD150" i="5"/>
  <c r="AC150" i="5"/>
  <c r="AB150" i="5"/>
  <c r="AA150" i="5"/>
  <c r="Z150" i="5"/>
  <c r="Y150" i="5"/>
  <c r="AJ149" i="5"/>
  <c r="AI149" i="5"/>
  <c r="AH149" i="5"/>
  <c r="AG149" i="5"/>
  <c r="AF149" i="5"/>
  <c r="AE149" i="5"/>
  <c r="AD149" i="5"/>
  <c r="AC149" i="5"/>
  <c r="AB149" i="5"/>
  <c r="AA149" i="5"/>
  <c r="Z149" i="5"/>
  <c r="Y149" i="5"/>
  <c r="AJ148" i="5"/>
  <c r="AI148" i="5"/>
  <c r="AH148" i="5"/>
  <c r="AG148" i="5"/>
  <c r="AF148" i="5"/>
  <c r="AE148" i="5"/>
  <c r="AD148" i="5"/>
  <c r="AC148" i="5"/>
  <c r="AB148" i="5"/>
  <c r="AA148" i="5"/>
  <c r="Z148" i="5"/>
  <c r="Y148" i="5"/>
  <c r="AJ147" i="5"/>
  <c r="AI147" i="5"/>
  <c r="AH147" i="5"/>
  <c r="AG147" i="5"/>
  <c r="AF147" i="5"/>
  <c r="AE147" i="5"/>
  <c r="AD147" i="5"/>
  <c r="AC147" i="5"/>
  <c r="AB147" i="5"/>
  <c r="AA147" i="5"/>
  <c r="Z147" i="5"/>
  <c r="Y147" i="5"/>
  <c r="AJ146" i="5"/>
  <c r="AI146" i="5"/>
  <c r="AH146" i="5"/>
  <c r="AG146" i="5"/>
  <c r="AF146" i="5"/>
  <c r="AE146" i="5"/>
  <c r="AD146" i="5"/>
  <c r="AC146" i="5"/>
  <c r="AB146" i="5"/>
  <c r="AA146" i="5"/>
  <c r="Z146" i="5"/>
  <c r="Y146" i="5"/>
  <c r="AJ145" i="5"/>
  <c r="AI145" i="5"/>
  <c r="AH145" i="5"/>
  <c r="AG145" i="5"/>
  <c r="AF145" i="5"/>
  <c r="AE145" i="5"/>
  <c r="AD145" i="5"/>
  <c r="AC145" i="5"/>
  <c r="AB145" i="5"/>
  <c r="AA145" i="5"/>
  <c r="Z145" i="5"/>
  <c r="Y145" i="5"/>
  <c r="AJ144" i="5"/>
  <c r="AI144" i="5"/>
  <c r="AH144" i="5"/>
  <c r="AG144" i="5"/>
  <c r="AF144" i="5"/>
  <c r="AE144" i="5"/>
  <c r="AD144" i="5"/>
  <c r="AC144" i="5"/>
  <c r="AB144" i="5"/>
  <c r="AA144" i="5"/>
  <c r="Z144" i="5"/>
  <c r="Y144" i="5"/>
  <c r="AJ143" i="5"/>
  <c r="AI143" i="5"/>
  <c r="AH143" i="5"/>
  <c r="AG143" i="5"/>
  <c r="AF143" i="5"/>
  <c r="AE143" i="5"/>
  <c r="AD143" i="5"/>
  <c r="AC143" i="5"/>
  <c r="AB143" i="5"/>
  <c r="AA143" i="5"/>
  <c r="Z143" i="5"/>
  <c r="Y143" i="5"/>
  <c r="AJ142" i="5"/>
  <c r="AI142" i="5"/>
  <c r="AH142" i="5"/>
  <c r="AG142" i="5"/>
  <c r="AF142" i="5"/>
  <c r="AE142" i="5"/>
  <c r="AD142" i="5"/>
  <c r="AC142" i="5"/>
  <c r="AB142" i="5"/>
  <c r="AA142" i="5"/>
  <c r="Z142" i="5"/>
  <c r="Y142" i="5"/>
  <c r="AJ141" i="5"/>
  <c r="AI141" i="5"/>
  <c r="AH141" i="5"/>
  <c r="AG141" i="5"/>
  <c r="AF141" i="5"/>
  <c r="AE141" i="5"/>
  <c r="AD141" i="5"/>
  <c r="AC141" i="5"/>
  <c r="AB141" i="5"/>
  <c r="AA141" i="5"/>
  <c r="Z141" i="5"/>
  <c r="Y141" i="5"/>
  <c r="AJ140" i="5"/>
  <c r="AI140" i="5"/>
  <c r="AH140" i="5"/>
  <c r="AG140" i="5"/>
  <c r="AF140" i="5"/>
  <c r="AE140" i="5"/>
  <c r="AD140" i="5"/>
  <c r="AC140" i="5"/>
  <c r="AB140" i="5"/>
  <c r="AA140" i="5"/>
  <c r="Z140" i="5"/>
  <c r="Y140" i="5"/>
  <c r="AJ139" i="5"/>
  <c r="AI139" i="5"/>
  <c r="AH139" i="5"/>
  <c r="AG139" i="5"/>
  <c r="AF139" i="5"/>
  <c r="AE139" i="5"/>
  <c r="AD139" i="5"/>
  <c r="AC139" i="5"/>
  <c r="AB139" i="5"/>
  <c r="AA139" i="5"/>
  <c r="Z139" i="5"/>
  <c r="Y139" i="5"/>
  <c r="AJ138" i="5"/>
  <c r="AI138" i="5"/>
  <c r="AH138" i="5"/>
  <c r="AG138" i="5"/>
  <c r="AF138" i="5"/>
  <c r="AE138" i="5"/>
  <c r="AD138" i="5"/>
  <c r="AC138" i="5"/>
  <c r="AB138" i="5"/>
  <c r="AA138" i="5"/>
  <c r="Z138" i="5"/>
  <c r="Y138" i="5"/>
  <c r="AJ137" i="5"/>
  <c r="AI137" i="5"/>
  <c r="AH137" i="5"/>
  <c r="AG137" i="5"/>
  <c r="AF137" i="5"/>
  <c r="AE137" i="5"/>
  <c r="AD137" i="5"/>
  <c r="AC137" i="5"/>
  <c r="AB137" i="5"/>
  <c r="AA137" i="5"/>
  <c r="Z137" i="5"/>
  <c r="Y137" i="5"/>
  <c r="AJ136" i="5"/>
  <c r="AI136" i="5"/>
  <c r="AH136" i="5"/>
  <c r="AG136" i="5"/>
  <c r="AF136" i="5"/>
  <c r="AE136" i="5"/>
  <c r="AD136" i="5"/>
  <c r="AC136" i="5"/>
  <c r="AB136" i="5"/>
  <c r="AA136" i="5"/>
  <c r="Z136" i="5"/>
  <c r="Y136" i="5"/>
  <c r="AJ135" i="5"/>
  <c r="AI135" i="5"/>
  <c r="AH135" i="5"/>
  <c r="AG135" i="5"/>
  <c r="AF135" i="5"/>
  <c r="AE135" i="5"/>
  <c r="AD135" i="5"/>
  <c r="AC135" i="5"/>
  <c r="AB135" i="5"/>
  <c r="AA135" i="5"/>
  <c r="Z135" i="5"/>
  <c r="Y135" i="5"/>
  <c r="AJ134" i="5"/>
  <c r="AI134" i="5"/>
  <c r="AH134" i="5"/>
  <c r="AG134" i="5"/>
  <c r="AF134" i="5"/>
  <c r="AE134" i="5"/>
  <c r="AD134" i="5"/>
  <c r="AC134" i="5"/>
  <c r="AB134" i="5"/>
  <c r="AA134" i="5"/>
  <c r="Z134" i="5"/>
  <c r="Y134" i="5"/>
  <c r="AJ133" i="5"/>
  <c r="AI133" i="5"/>
  <c r="AH133" i="5"/>
  <c r="AG133" i="5"/>
  <c r="AF133" i="5"/>
  <c r="AE133" i="5"/>
  <c r="AD133" i="5"/>
  <c r="AC133" i="5"/>
  <c r="AB133" i="5"/>
  <c r="AA133" i="5"/>
  <c r="Z133" i="5"/>
  <c r="Y133" i="5"/>
  <c r="AJ132" i="5"/>
  <c r="AI132" i="5"/>
  <c r="AH132" i="5"/>
  <c r="AG132" i="5"/>
  <c r="AF132" i="5"/>
  <c r="AE132" i="5"/>
  <c r="AD132" i="5"/>
  <c r="AC132" i="5"/>
  <c r="AB132" i="5"/>
  <c r="AA132" i="5"/>
  <c r="Z132" i="5"/>
  <c r="Y132" i="5"/>
  <c r="AJ131" i="5"/>
  <c r="AI131" i="5"/>
  <c r="AH131" i="5"/>
  <c r="AG131" i="5"/>
  <c r="AF131" i="5"/>
  <c r="AE131" i="5"/>
  <c r="AD131" i="5"/>
  <c r="AC131" i="5"/>
  <c r="AB131" i="5"/>
  <c r="AA131" i="5"/>
  <c r="Z131" i="5"/>
  <c r="Y131" i="5"/>
  <c r="AJ130" i="5"/>
  <c r="AI130" i="5"/>
  <c r="AH130" i="5"/>
  <c r="AG130" i="5"/>
  <c r="AF130" i="5"/>
  <c r="AE130" i="5"/>
  <c r="AD130" i="5"/>
  <c r="AC130" i="5"/>
  <c r="AB130" i="5"/>
  <c r="AA130" i="5"/>
  <c r="Z130" i="5"/>
  <c r="Y130" i="5"/>
  <c r="AJ129" i="5"/>
  <c r="AI129" i="5"/>
  <c r="AH129" i="5"/>
  <c r="AG129" i="5"/>
  <c r="AF129" i="5"/>
  <c r="AE129" i="5"/>
  <c r="AD129" i="5"/>
  <c r="AC129" i="5"/>
  <c r="AB129" i="5"/>
  <c r="AA129" i="5"/>
  <c r="Z129" i="5"/>
  <c r="Y129" i="5"/>
  <c r="AJ128" i="5"/>
  <c r="AI128" i="5"/>
  <c r="AH128" i="5"/>
  <c r="AG128" i="5"/>
  <c r="AF128" i="5"/>
  <c r="AE128" i="5"/>
  <c r="AD128" i="5"/>
  <c r="AC128" i="5"/>
  <c r="AB128" i="5"/>
  <c r="AA128" i="5"/>
  <c r="Z128" i="5"/>
  <c r="Y128" i="5"/>
  <c r="AJ127" i="5"/>
  <c r="AI127" i="5"/>
  <c r="AH127" i="5"/>
  <c r="AG127" i="5"/>
  <c r="AF127" i="5"/>
  <c r="AE127" i="5"/>
  <c r="AD127" i="5"/>
  <c r="AC127" i="5"/>
  <c r="AB127" i="5"/>
  <c r="AA127" i="5"/>
  <c r="Z127" i="5"/>
  <c r="Y127" i="5"/>
  <c r="AJ126" i="5"/>
  <c r="AI126" i="5"/>
  <c r="AH126" i="5"/>
  <c r="AG126" i="5"/>
  <c r="AF126" i="5"/>
  <c r="AE126" i="5"/>
  <c r="AD126" i="5"/>
  <c r="AC126" i="5"/>
  <c r="AB126" i="5"/>
  <c r="AA126" i="5"/>
  <c r="Z126" i="5"/>
  <c r="Y126" i="5"/>
  <c r="AJ125" i="5"/>
  <c r="AI125" i="5"/>
  <c r="AH125" i="5"/>
  <c r="AG125" i="5"/>
  <c r="AF125" i="5"/>
  <c r="AE125" i="5"/>
  <c r="AD125" i="5"/>
  <c r="AC125" i="5"/>
  <c r="AB125" i="5"/>
  <c r="AA125" i="5"/>
  <c r="Z125" i="5"/>
  <c r="Y125" i="5"/>
  <c r="AJ124" i="5"/>
  <c r="AI124" i="5"/>
  <c r="AH124" i="5"/>
  <c r="AG124" i="5"/>
  <c r="AF124" i="5"/>
  <c r="AE124" i="5"/>
  <c r="AD124" i="5"/>
  <c r="AC124" i="5"/>
  <c r="AB124" i="5"/>
  <c r="AA124" i="5"/>
  <c r="Z124" i="5"/>
  <c r="Y124" i="5"/>
  <c r="AJ123" i="5"/>
  <c r="AI123" i="5"/>
  <c r="AH123" i="5"/>
  <c r="AG123" i="5"/>
  <c r="AF123" i="5"/>
  <c r="AE123" i="5"/>
  <c r="AD123" i="5"/>
  <c r="AC123" i="5"/>
  <c r="AB123" i="5"/>
  <c r="AA123" i="5"/>
  <c r="Z123" i="5"/>
  <c r="Y123" i="5"/>
  <c r="AJ122" i="5"/>
  <c r="AI122" i="5"/>
  <c r="AH122" i="5"/>
  <c r="AG122" i="5"/>
  <c r="AF122" i="5"/>
  <c r="AE122" i="5"/>
  <c r="AD122" i="5"/>
  <c r="AC122" i="5"/>
  <c r="AB122" i="5"/>
  <c r="AA122" i="5"/>
  <c r="Z122" i="5"/>
  <c r="Y122" i="5"/>
  <c r="AJ121" i="5"/>
  <c r="AI121" i="5"/>
  <c r="AH121" i="5"/>
  <c r="AG121" i="5"/>
  <c r="AF121" i="5"/>
  <c r="AE121" i="5"/>
  <c r="AD121" i="5"/>
  <c r="AC121" i="5"/>
  <c r="AB121" i="5"/>
  <c r="AA121" i="5"/>
  <c r="Z121" i="5"/>
  <c r="Y121" i="5"/>
  <c r="AJ120" i="5"/>
  <c r="AI120" i="5"/>
  <c r="AH120" i="5"/>
  <c r="AG120" i="5"/>
  <c r="AF120" i="5"/>
  <c r="AE120" i="5"/>
  <c r="AD120" i="5"/>
  <c r="AC120" i="5"/>
  <c r="AB120" i="5"/>
  <c r="AA120" i="5"/>
  <c r="Z120" i="5"/>
  <c r="Y120" i="5"/>
  <c r="AJ119" i="5"/>
  <c r="AI119" i="5"/>
  <c r="AH119" i="5"/>
  <c r="AG119" i="5"/>
  <c r="AF119" i="5"/>
  <c r="AE119" i="5"/>
  <c r="AD119" i="5"/>
  <c r="AC119" i="5"/>
  <c r="AB119" i="5"/>
  <c r="AA119" i="5"/>
  <c r="Z119" i="5"/>
  <c r="Y119" i="5"/>
  <c r="AJ118" i="5"/>
  <c r="AI118" i="5"/>
  <c r="AH118" i="5"/>
  <c r="AG118" i="5"/>
  <c r="AF118" i="5"/>
  <c r="AE118" i="5"/>
  <c r="AD118" i="5"/>
  <c r="AC118" i="5"/>
  <c r="AB118" i="5"/>
  <c r="AA118" i="5"/>
  <c r="Z118" i="5"/>
  <c r="Y118" i="5"/>
  <c r="AJ117" i="5"/>
  <c r="AI117" i="5"/>
  <c r="AH117" i="5"/>
  <c r="AG117" i="5"/>
  <c r="AF117" i="5"/>
  <c r="AE117" i="5"/>
  <c r="AD117" i="5"/>
  <c r="AC117" i="5"/>
  <c r="AB117" i="5"/>
  <c r="AA117" i="5"/>
  <c r="Z117" i="5"/>
  <c r="Y117" i="5"/>
  <c r="AJ116" i="5"/>
  <c r="AI116" i="5"/>
  <c r="AH116" i="5"/>
  <c r="AG116" i="5"/>
  <c r="AF116" i="5"/>
  <c r="AE116" i="5"/>
  <c r="AD116" i="5"/>
  <c r="AC116" i="5"/>
  <c r="AB116" i="5"/>
  <c r="AA116" i="5"/>
  <c r="Z116" i="5"/>
  <c r="Y116" i="5"/>
  <c r="AJ115" i="5"/>
  <c r="AI115" i="5"/>
  <c r="AH115" i="5"/>
  <c r="AG115" i="5"/>
  <c r="AF115" i="5"/>
  <c r="AE115" i="5"/>
  <c r="AD115" i="5"/>
  <c r="AC115" i="5"/>
  <c r="AB115" i="5"/>
  <c r="AA115" i="5"/>
  <c r="Z115" i="5"/>
  <c r="Y115" i="5"/>
  <c r="AJ114" i="5"/>
  <c r="AI114" i="5"/>
  <c r="AH114" i="5"/>
  <c r="AG114" i="5"/>
  <c r="AF114" i="5"/>
  <c r="AE114" i="5"/>
  <c r="AD114" i="5"/>
  <c r="AC114" i="5"/>
  <c r="AB114" i="5"/>
  <c r="AA114" i="5"/>
  <c r="Z114" i="5"/>
  <c r="Y114" i="5"/>
  <c r="AJ113" i="5"/>
  <c r="AI113" i="5"/>
  <c r="AH113" i="5"/>
  <c r="AG113" i="5"/>
  <c r="AF113" i="5"/>
  <c r="AE113" i="5"/>
  <c r="AD113" i="5"/>
  <c r="AC113" i="5"/>
  <c r="AB113" i="5"/>
  <c r="AA113" i="5"/>
  <c r="Z113" i="5"/>
  <c r="Y113" i="5"/>
  <c r="AJ112" i="5"/>
  <c r="AI112" i="5"/>
  <c r="AH112" i="5"/>
  <c r="AG112" i="5"/>
  <c r="AF112" i="5"/>
  <c r="AE112" i="5"/>
  <c r="AD112" i="5"/>
  <c r="AC112" i="5"/>
  <c r="AB112" i="5"/>
  <c r="AA112" i="5"/>
  <c r="Z112" i="5"/>
  <c r="Y112" i="5"/>
  <c r="AJ111" i="5"/>
  <c r="AI111" i="5"/>
  <c r="AH111" i="5"/>
  <c r="AG111" i="5"/>
  <c r="AF111" i="5"/>
  <c r="AE111" i="5"/>
  <c r="AD111" i="5"/>
  <c r="AC111" i="5"/>
  <c r="AB111" i="5"/>
  <c r="AA111" i="5"/>
  <c r="Z111" i="5"/>
  <c r="Y111" i="5"/>
  <c r="AJ110" i="5"/>
  <c r="AI110" i="5"/>
  <c r="AH110" i="5"/>
  <c r="AG110" i="5"/>
  <c r="AF110" i="5"/>
  <c r="AE110" i="5"/>
  <c r="AD110" i="5"/>
  <c r="AC110" i="5"/>
  <c r="AB110" i="5"/>
  <c r="AA110" i="5"/>
  <c r="Z110" i="5"/>
  <c r="Y110" i="5"/>
  <c r="AJ109" i="5"/>
  <c r="AI109" i="5"/>
  <c r="AH109" i="5"/>
  <c r="AG109" i="5"/>
  <c r="AF109" i="5"/>
  <c r="AE109" i="5"/>
  <c r="AD109" i="5"/>
  <c r="AC109" i="5"/>
  <c r="AB109" i="5"/>
  <c r="AA109" i="5"/>
  <c r="Z109" i="5"/>
  <c r="Y109" i="5"/>
  <c r="AJ108" i="5"/>
  <c r="AI108" i="5"/>
  <c r="AH108" i="5"/>
  <c r="AG108" i="5"/>
  <c r="AF108" i="5"/>
  <c r="AE108" i="5"/>
  <c r="AD108" i="5"/>
  <c r="AC108" i="5"/>
  <c r="AB108" i="5"/>
  <c r="AA108" i="5"/>
  <c r="Z108" i="5"/>
  <c r="Y108" i="5"/>
  <c r="AJ107" i="5"/>
  <c r="AI107" i="5"/>
  <c r="AH107" i="5"/>
  <c r="AG107" i="5"/>
  <c r="AF107" i="5"/>
  <c r="AE107" i="5"/>
  <c r="AD107" i="5"/>
  <c r="AC107" i="5"/>
  <c r="AB107" i="5"/>
  <c r="AA107" i="5"/>
  <c r="Z107" i="5"/>
  <c r="Y107" i="5"/>
  <c r="AJ106" i="5"/>
  <c r="AI106" i="5"/>
  <c r="AH106" i="5"/>
  <c r="AG106" i="5"/>
  <c r="AF106" i="5"/>
  <c r="AE106" i="5"/>
  <c r="AD106" i="5"/>
  <c r="AC106" i="5"/>
  <c r="AB106" i="5"/>
  <c r="AA106" i="5"/>
  <c r="Z106" i="5"/>
  <c r="Y106" i="5"/>
  <c r="AJ105" i="5"/>
  <c r="AI105" i="5"/>
  <c r="AH105" i="5"/>
  <c r="AG105" i="5"/>
  <c r="AF105" i="5"/>
  <c r="AE105" i="5"/>
  <c r="AD105" i="5"/>
  <c r="AC105" i="5"/>
  <c r="AB105" i="5"/>
  <c r="AA105" i="5"/>
  <c r="Z105" i="5"/>
  <c r="Y105" i="5"/>
  <c r="AJ104" i="5"/>
  <c r="AI104" i="5"/>
  <c r="AH104" i="5"/>
  <c r="AG104" i="5"/>
  <c r="AF104" i="5"/>
  <c r="AE104" i="5"/>
  <c r="AD104" i="5"/>
  <c r="AC104" i="5"/>
  <c r="AB104" i="5"/>
  <c r="AA104" i="5"/>
  <c r="Z104" i="5"/>
  <c r="Y104" i="5"/>
  <c r="AJ103" i="5"/>
  <c r="AI103" i="5"/>
  <c r="AH103" i="5"/>
  <c r="AG103" i="5"/>
  <c r="AF103" i="5"/>
  <c r="AE103" i="5"/>
  <c r="AD103" i="5"/>
  <c r="AC103" i="5"/>
  <c r="AB103" i="5"/>
  <c r="AA103" i="5"/>
  <c r="Z103" i="5"/>
  <c r="Y103" i="5"/>
  <c r="AJ102" i="5"/>
  <c r="AI102" i="5"/>
  <c r="AH102" i="5"/>
  <c r="AG102" i="5"/>
  <c r="AF102" i="5"/>
  <c r="AE102" i="5"/>
  <c r="AD102" i="5"/>
  <c r="AC102" i="5"/>
  <c r="AB102" i="5"/>
  <c r="AA102" i="5"/>
  <c r="Z102" i="5"/>
  <c r="Y102" i="5"/>
  <c r="AJ101" i="5"/>
  <c r="AI101" i="5"/>
  <c r="AH101" i="5"/>
  <c r="AG101" i="5"/>
  <c r="AF101" i="5"/>
  <c r="AE101" i="5"/>
  <c r="AD101" i="5"/>
  <c r="AC101" i="5"/>
  <c r="AB101" i="5"/>
  <c r="AA101" i="5"/>
  <c r="Z101" i="5"/>
  <c r="Y101" i="5"/>
  <c r="AJ100" i="5"/>
  <c r="AI100" i="5"/>
  <c r="AH100" i="5"/>
  <c r="AG100" i="5"/>
  <c r="AF100" i="5"/>
  <c r="AE100" i="5"/>
  <c r="AD100" i="5"/>
  <c r="AC100" i="5"/>
  <c r="AB100" i="5"/>
  <c r="AA100" i="5"/>
  <c r="Z100" i="5"/>
  <c r="Y100" i="5"/>
  <c r="AJ99" i="5"/>
  <c r="AI99" i="5"/>
  <c r="AH99" i="5"/>
  <c r="AG99" i="5"/>
  <c r="AF99" i="5"/>
  <c r="AE99" i="5"/>
  <c r="AD99" i="5"/>
  <c r="AC99" i="5"/>
  <c r="AB99" i="5"/>
  <c r="AA99" i="5"/>
  <c r="Z99" i="5"/>
  <c r="Y99" i="5"/>
  <c r="AJ98" i="5"/>
  <c r="AI98" i="5"/>
  <c r="AH98" i="5"/>
  <c r="AG98" i="5"/>
  <c r="AF98" i="5"/>
  <c r="AE98" i="5"/>
  <c r="AD98" i="5"/>
  <c r="AC98" i="5"/>
  <c r="AB98" i="5"/>
  <c r="AA98" i="5"/>
  <c r="Z98" i="5"/>
  <c r="Y98" i="5"/>
  <c r="AJ97" i="5"/>
  <c r="AI97" i="5"/>
  <c r="AH97" i="5"/>
  <c r="AG97" i="5"/>
  <c r="AF97" i="5"/>
  <c r="AE97" i="5"/>
  <c r="AD97" i="5"/>
  <c r="AC97" i="5"/>
  <c r="AB97" i="5"/>
  <c r="AA97" i="5"/>
  <c r="Z97" i="5"/>
  <c r="Y97" i="5"/>
  <c r="AJ96" i="5"/>
  <c r="AI96" i="5"/>
  <c r="AH96" i="5"/>
  <c r="AG96" i="5"/>
  <c r="AF96" i="5"/>
  <c r="AE96" i="5"/>
  <c r="AD96" i="5"/>
  <c r="AC96" i="5"/>
  <c r="AB96" i="5"/>
  <c r="AA96" i="5"/>
  <c r="Z96" i="5"/>
  <c r="Y96" i="5"/>
  <c r="AJ95" i="5"/>
  <c r="AI95" i="5"/>
  <c r="AH95" i="5"/>
  <c r="AG95" i="5"/>
  <c r="AF95" i="5"/>
  <c r="AE95" i="5"/>
  <c r="AD95" i="5"/>
  <c r="AC95" i="5"/>
  <c r="AB95" i="5"/>
  <c r="AA95" i="5"/>
  <c r="Z95" i="5"/>
  <c r="Y95" i="5"/>
  <c r="AJ94" i="5"/>
  <c r="AI94" i="5"/>
  <c r="AH94" i="5"/>
  <c r="AG94" i="5"/>
  <c r="AF94" i="5"/>
  <c r="AE94" i="5"/>
  <c r="AD94" i="5"/>
  <c r="AC94" i="5"/>
  <c r="AB94" i="5"/>
  <c r="AA94" i="5"/>
  <c r="Z94" i="5"/>
  <c r="Y94" i="5"/>
  <c r="AJ93" i="5"/>
  <c r="AI93" i="5"/>
  <c r="AH93" i="5"/>
  <c r="AG93" i="5"/>
  <c r="AF93" i="5"/>
  <c r="AE93" i="5"/>
  <c r="AD93" i="5"/>
  <c r="AC93" i="5"/>
  <c r="AB93" i="5"/>
  <c r="AA93" i="5"/>
  <c r="Z93" i="5"/>
  <c r="Y93" i="5"/>
  <c r="AJ92" i="5"/>
  <c r="AI92" i="5"/>
  <c r="AH92" i="5"/>
  <c r="AG92" i="5"/>
  <c r="AF92" i="5"/>
  <c r="AE92" i="5"/>
  <c r="AD92" i="5"/>
  <c r="AC92" i="5"/>
  <c r="AB92" i="5"/>
  <c r="AA92" i="5"/>
  <c r="Z92" i="5"/>
  <c r="Y92" i="5"/>
  <c r="AJ91" i="5"/>
  <c r="AI91" i="5"/>
  <c r="AH91" i="5"/>
  <c r="AG91" i="5"/>
  <c r="AF91" i="5"/>
  <c r="AE91" i="5"/>
  <c r="AD91" i="5"/>
  <c r="AC91" i="5"/>
  <c r="AB91" i="5"/>
  <c r="AA91" i="5"/>
  <c r="Z91" i="5"/>
  <c r="Y91" i="5"/>
  <c r="AJ90" i="5"/>
  <c r="AI90" i="5"/>
  <c r="AH90" i="5"/>
  <c r="AG90" i="5"/>
  <c r="AF90" i="5"/>
  <c r="AE90" i="5"/>
  <c r="AD90" i="5"/>
  <c r="AC90" i="5"/>
  <c r="AB90" i="5"/>
  <c r="AA90" i="5"/>
  <c r="Z90" i="5"/>
  <c r="Y90" i="5"/>
  <c r="AJ89" i="5"/>
  <c r="AI89" i="5"/>
  <c r="AH89" i="5"/>
  <c r="AG89" i="5"/>
  <c r="AF89" i="5"/>
  <c r="AE89" i="5"/>
  <c r="AD89" i="5"/>
  <c r="AC89" i="5"/>
  <c r="AB89" i="5"/>
  <c r="AA89" i="5"/>
  <c r="Z89" i="5"/>
  <c r="Y89" i="5"/>
  <c r="AJ88" i="5"/>
  <c r="AI88" i="5"/>
  <c r="AH88" i="5"/>
  <c r="AG88" i="5"/>
  <c r="AF88" i="5"/>
  <c r="AE88" i="5"/>
  <c r="AD88" i="5"/>
  <c r="AC88" i="5"/>
  <c r="AB88" i="5"/>
  <c r="AA88" i="5"/>
  <c r="Z88" i="5"/>
  <c r="Y88" i="5"/>
  <c r="AJ87" i="5"/>
  <c r="AI87" i="5"/>
  <c r="AH87" i="5"/>
  <c r="AG87" i="5"/>
  <c r="AF87" i="5"/>
  <c r="AE87" i="5"/>
  <c r="AD87" i="5"/>
  <c r="AC87" i="5"/>
  <c r="AB87" i="5"/>
  <c r="AA87" i="5"/>
  <c r="Z87" i="5"/>
  <c r="Y87" i="5"/>
  <c r="AJ86" i="5"/>
  <c r="AI86" i="5"/>
  <c r="AH86" i="5"/>
  <c r="AG86" i="5"/>
  <c r="AF86" i="5"/>
  <c r="AE86" i="5"/>
  <c r="AD86" i="5"/>
  <c r="AC86" i="5"/>
  <c r="AB86" i="5"/>
  <c r="AA86" i="5"/>
  <c r="Z86" i="5"/>
  <c r="Y86" i="5"/>
  <c r="AJ85" i="5"/>
  <c r="AI85" i="5"/>
  <c r="AH85" i="5"/>
  <c r="AG85" i="5"/>
  <c r="AF85" i="5"/>
  <c r="AE85" i="5"/>
  <c r="AD85" i="5"/>
  <c r="AC85" i="5"/>
  <c r="AB85" i="5"/>
  <c r="AA85" i="5"/>
  <c r="Z85" i="5"/>
  <c r="Y85" i="5"/>
  <c r="AJ84" i="5"/>
  <c r="AI84" i="5"/>
  <c r="AH84" i="5"/>
  <c r="AG84" i="5"/>
  <c r="AF84" i="5"/>
  <c r="AE84" i="5"/>
  <c r="AD84" i="5"/>
  <c r="AC84" i="5"/>
  <c r="AB84" i="5"/>
  <c r="AA84" i="5"/>
  <c r="Z84" i="5"/>
  <c r="Y84" i="5"/>
  <c r="AJ83" i="5"/>
  <c r="AI83" i="5"/>
  <c r="AH83" i="5"/>
  <c r="AG83" i="5"/>
  <c r="AF83" i="5"/>
  <c r="AE83" i="5"/>
  <c r="AD83" i="5"/>
  <c r="AC83" i="5"/>
  <c r="AB83" i="5"/>
  <c r="AA83" i="5"/>
  <c r="Z83" i="5"/>
  <c r="Y83" i="5"/>
  <c r="AJ82" i="5"/>
  <c r="AI82" i="5"/>
  <c r="AH82" i="5"/>
  <c r="AG82" i="5"/>
  <c r="AF82" i="5"/>
  <c r="AE82" i="5"/>
  <c r="AD82" i="5"/>
  <c r="AC82" i="5"/>
  <c r="AB82" i="5"/>
  <c r="AA82" i="5"/>
  <c r="Z82" i="5"/>
  <c r="Y82" i="5"/>
  <c r="AJ81" i="5"/>
  <c r="AI81" i="5"/>
  <c r="AH81" i="5"/>
  <c r="AG81" i="5"/>
  <c r="AF81" i="5"/>
  <c r="AE81" i="5"/>
  <c r="AD81" i="5"/>
  <c r="AC81" i="5"/>
  <c r="AB81" i="5"/>
  <c r="AA81" i="5"/>
  <c r="Z81" i="5"/>
  <c r="Y81" i="5"/>
  <c r="AJ80" i="5"/>
  <c r="AI80" i="5"/>
  <c r="AH80" i="5"/>
  <c r="AG80" i="5"/>
  <c r="AF80" i="5"/>
  <c r="AE80" i="5"/>
  <c r="AD80" i="5"/>
  <c r="AC80" i="5"/>
  <c r="AB80" i="5"/>
  <c r="AA80" i="5"/>
  <c r="Z80" i="5"/>
  <c r="Y80" i="5"/>
  <c r="AJ79" i="5"/>
  <c r="AI79" i="5"/>
  <c r="AH79" i="5"/>
  <c r="AG79" i="5"/>
  <c r="AF79" i="5"/>
  <c r="AE79" i="5"/>
  <c r="AD79" i="5"/>
  <c r="AC79" i="5"/>
  <c r="AB79" i="5"/>
  <c r="AA79" i="5"/>
  <c r="Z79" i="5"/>
  <c r="Y79" i="5"/>
  <c r="AJ78" i="5"/>
  <c r="AI78" i="5"/>
  <c r="AH78" i="5"/>
  <c r="AG78" i="5"/>
  <c r="AF78" i="5"/>
  <c r="AE78" i="5"/>
  <c r="AD78" i="5"/>
  <c r="AC78" i="5"/>
  <c r="AB78" i="5"/>
  <c r="AA78" i="5"/>
  <c r="Z78" i="5"/>
  <c r="Y78" i="5"/>
  <c r="AJ77" i="5"/>
  <c r="AI77" i="5"/>
  <c r="AH77" i="5"/>
  <c r="AG77" i="5"/>
  <c r="AF77" i="5"/>
  <c r="AE77" i="5"/>
  <c r="AD77" i="5"/>
  <c r="AC77" i="5"/>
  <c r="AB77" i="5"/>
  <c r="AA77" i="5"/>
  <c r="Z77" i="5"/>
  <c r="Y77" i="5"/>
  <c r="AJ76" i="5"/>
  <c r="AI76" i="5"/>
  <c r="AH76" i="5"/>
  <c r="AG76" i="5"/>
  <c r="AF76" i="5"/>
  <c r="AE76" i="5"/>
  <c r="AD76" i="5"/>
  <c r="AC76" i="5"/>
  <c r="AB76" i="5"/>
  <c r="AA76" i="5"/>
  <c r="Z76" i="5"/>
  <c r="Y76" i="5"/>
  <c r="AJ75" i="5"/>
  <c r="AI75" i="5"/>
  <c r="AH75" i="5"/>
  <c r="AG75" i="5"/>
  <c r="AF75" i="5"/>
  <c r="AE75" i="5"/>
  <c r="AD75" i="5"/>
  <c r="AC75" i="5"/>
  <c r="AB75" i="5"/>
  <c r="AA75" i="5"/>
  <c r="Z75" i="5"/>
  <c r="Y75" i="5"/>
  <c r="AJ74" i="5"/>
  <c r="AI74" i="5"/>
  <c r="AH74" i="5"/>
  <c r="AG74" i="5"/>
  <c r="AF74" i="5"/>
  <c r="AE74" i="5"/>
  <c r="AD74" i="5"/>
  <c r="AC74" i="5"/>
  <c r="AB74" i="5"/>
  <c r="AA74" i="5"/>
  <c r="Z74" i="5"/>
  <c r="Y74" i="5"/>
  <c r="AJ73" i="5"/>
  <c r="AI73" i="5"/>
  <c r="AH73" i="5"/>
  <c r="AG73" i="5"/>
  <c r="AF73" i="5"/>
  <c r="AE73" i="5"/>
  <c r="AD73" i="5"/>
  <c r="AC73" i="5"/>
  <c r="AB73" i="5"/>
  <c r="AA73" i="5"/>
  <c r="Z73" i="5"/>
  <c r="Y73" i="5"/>
  <c r="AJ72" i="5"/>
  <c r="AI72" i="5"/>
  <c r="AH72" i="5"/>
  <c r="AG72" i="5"/>
  <c r="AF72" i="5"/>
  <c r="AE72" i="5"/>
  <c r="AD72" i="5"/>
  <c r="AC72" i="5"/>
  <c r="AB72" i="5"/>
  <c r="AA72" i="5"/>
  <c r="Z72" i="5"/>
  <c r="Y72" i="5"/>
  <c r="AJ71" i="5"/>
  <c r="AI71" i="5"/>
  <c r="AH71" i="5"/>
  <c r="AG71" i="5"/>
  <c r="AF71" i="5"/>
  <c r="AE71" i="5"/>
  <c r="AD71" i="5"/>
  <c r="AC71" i="5"/>
  <c r="AB71" i="5"/>
  <c r="AA71" i="5"/>
  <c r="Z71" i="5"/>
  <c r="Y71" i="5"/>
  <c r="AJ70" i="5"/>
  <c r="AI70" i="5"/>
  <c r="AH70" i="5"/>
  <c r="AG70" i="5"/>
  <c r="AF70" i="5"/>
  <c r="AE70" i="5"/>
  <c r="AD70" i="5"/>
  <c r="AC70" i="5"/>
  <c r="AB70" i="5"/>
  <c r="AA70" i="5"/>
  <c r="Z70" i="5"/>
  <c r="Y70" i="5"/>
  <c r="AJ69" i="5"/>
  <c r="AI69" i="5"/>
  <c r="AH69" i="5"/>
  <c r="AG69" i="5"/>
  <c r="AF69" i="5"/>
  <c r="AE69" i="5"/>
  <c r="AD69" i="5"/>
  <c r="AC69" i="5"/>
  <c r="AB69" i="5"/>
  <c r="AA69" i="5"/>
  <c r="Z69" i="5"/>
  <c r="Y69" i="5"/>
  <c r="AJ68" i="5"/>
  <c r="AI68" i="5"/>
  <c r="AH68" i="5"/>
  <c r="AG68" i="5"/>
  <c r="AF68" i="5"/>
  <c r="AE68" i="5"/>
  <c r="AD68" i="5"/>
  <c r="AC68" i="5"/>
  <c r="AB68" i="5"/>
  <c r="AA68" i="5"/>
  <c r="Z68" i="5"/>
  <c r="Y68" i="5"/>
  <c r="AJ67" i="5"/>
  <c r="AI67" i="5"/>
  <c r="AH67" i="5"/>
  <c r="AG67" i="5"/>
  <c r="AF67" i="5"/>
  <c r="AE67" i="5"/>
  <c r="AD67" i="5"/>
  <c r="AC67" i="5"/>
  <c r="AB67" i="5"/>
  <c r="AA67" i="5"/>
  <c r="Z67" i="5"/>
  <c r="Y67" i="5"/>
  <c r="AJ66" i="5"/>
  <c r="AI66" i="5"/>
  <c r="AH66" i="5"/>
  <c r="AG66" i="5"/>
  <c r="AF66" i="5"/>
  <c r="AE66" i="5"/>
  <c r="AD66" i="5"/>
  <c r="AC66" i="5"/>
  <c r="AB66" i="5"/>
  <c r="AA66" i="5"/>
  <c r="Z66" i="5"/>
  <c r="Y66" i="5"/>
  <c r="AJ65" i="5"/>
  <c r="AI65" i="5"/>
  <c r="AH65" i="5"/>
  <c r="AG65" i="5"/>
  <c r="AF65" i="5"/>
  <c r="AE65" i="5"/>
  <c r="AD65" i="5"/>
  <c r="AC65" i="5"/>
  <c r="AB65" i="5"/>
  <c r="AA65" i="5"/>
  <c r="Z65" i="5"/>
  <c r="Y65" i="5"/>
  <c r="AJ64" i="5"/>
  <c r="AI64" i="5"/>
  <c r="AH64" i="5"/>
  <c r="AG64" i="5"/>
  <c r="AF64" i="5"/>
  <c r="AE64" i="5"/>
  <c r="AD64" i="5"/>
  <c r="AC64" i="5"/>
  <c r="AB64" i="5"/>
  <c r="AA64" i="5"/>
  <c r="Z64" i="5"/>
  <c r="Y64" i="5"/>
  <c r="AJ63" i="5"/>
  <c r="AI63" i="5"/>
  <c r="AH63" i="5"/>
  <c r="AG63" i="5"/>
  <c r="AF63" i="5"/>
  <c r="AE63" i="5"/>
  <c r="AD63" i="5"/>
  <c r="AC63" i="5"/>
  <c r="AB63" i="5"/>
  <c r="AA63" i="5"/>
  <c r="Z63" i="5"/>
  <c r="Y63" i="5"/>
  <c r="AJ62" i="5"/>
  <c r="AI62" i="5"/>
  <c r="AH62" i="5"/>
  <c r="AG62" i="5"/>
  <c r="AF62" i="5"/>
  <c r="AE62" i="5"/>
  <c r="AD62" i="5"/>
  <c r="AC62" i="5"/>
  <c r="AB62" i="5"/>
  <c r="AA62" i="5"/>
  <c r="Z62" i="5"/>
  <c r="Y62" i="5"/>
  <c r="AJ61" i="5"/>
  <c r="AI61" i="5"/>
  <c r="AH61" i="5"/>
  <c r="AG61" i="5"/>
  <c r="AF61" i="5"/>
  <c r="AE61" i="5"/>
  <c r="AD61" i="5"/>
  <c r="AC61" i="5"/>
  <c r="AB61" i="5"/>
  <c r="AA61" i="5"/>
  <c r="Z61" i="5"/>
  <c r="Y61" i="5"/>
  <c r="AJ60" i="5"/>
  <c r="AI60" i="5"/>
  <c r="AH60" i="5"/>
  <c r="AG60" i="5"/>
  <c r="AF60" i="5"/>
  <c r="AE60" i="5"/>
  <c r="AD60" i="5"/>
  <c r="AC60" i="5"/>
  <c r="AB60" i="5"/>
  <c r="AA60" i="5"/>
  <c r="Z60" i="5"/>
  <c r="Y60" i="5"/>
  <c r="AJ59" i="5"/>
  <c r="AI59" i="5"/>
  <c r="AH59" i="5"/>
  <c r="AG59" i="5"/>
  <c r="AF59" i="5"/>
  <c r="AE59" i="5"/>
  <c r="AD59" i="5"/>
  <c r="AC59" i="5"/>
  <c r="AB59" i="5"/>
  <c r="AA59" i="5"/>
  <c r="Z59" i="5"/>
  <c r="Y59" i="5"/>
  <c r="AJ58" i="5"/>
  <c r="AI58" i="5"/>
  <c r="AH58" i="5"/>
  <c r="AG58" i="5"/>
  <c r="AF58" i="5"/>
  <c r="AE58" i="5"/>
  <c r="AD58" i="5"/>
  <c r="AC58" i="5"/>
  <c r="AB58" i="5"/>
  <c r="AA58" i="5"/>
  <c r="Z58" i="5"/>
  <c r="Y58" i="5"/>
  <c r="AJ57" i="5"/>
  <c r="AI57" i="5"/>
  <c r="AH57" i="5"/>
  <c r="AG57" i="5"/>
  <c r="AF57" i="5"/>
  <c r="AE57" i="5"/>
  <c r="AD57" i="5"/>
  <c r="AC57" i="5"/>
  <c r="AB57" i="5"/>
  <c r="AA57" i="5"/>
  <c r="Z57" i="5"/>
  <c r="Y57" i="5"/>
  <c r="AJ56" i="5"/>
  <c r="AI56" i="5"/>
  <c r="AH56" i="5"/>
  <c r="AG56" i="5"/>
  <c r="AF56" i="5"/>
  <c r="AE56" i="5"/>
  <c r="AD56" i="5"/>
  <c r="AC56" i="5"/>
  <c r="AB56" i="5"/>
  <c r="AA56" i="5"/>
  <c r="Z56" i="5"/>
  <c r="Y56" i="5"/>
  <c r="AJ55" i="5"/>
  <c r="AI55" i="5"/>
  <c r="AH55" i="5"/>
  <c r="AG55" i="5"/>
  <c r="AF55" i="5"/>
  <c r="AE55" i="5"/>
  <c r="AD55" i="5"/>
  <c r="AC55" i="5"/>
  <c r="AB55" i="5"/>
  <c r="AA55" i="5"/>
  <c r="Z55" i="5"/>
  <c r="Y55" i="5"/>
  <c r="AJ54" i="5"/>
  <c r="AI54" i="5"/>
  <c r="AH54" i="5"/>
  <c r="AG54" i="5"/>
  <c r="AF54" i="5"/>
  <c r="AE54" i="5"/>
  <c r="AD54" i="5"/>
  <c r="AC54" i="5"/>
  <c r="AB54" i="5"/>
  <c r="AA54" i="5"/>
  <c r="Z54" i="5"/>
  <c r="Y54" i="5"/>
  <c r="AJ53" i="5"/>
  <c r="AI53" i="5"/>
  <c r="AH53" i="5"/>
  <c r="AG53" i="5"/>
  <c r="AF53" i="5"/>
  <c r="AE53" i="5"/>
  <c r="AD53" i="5"/>
  <c r="AC53" i="5"/>
  <c r="AB53" i="5"/>
  <c r="AA53" i="5"/>
  <c r="Z53" i="5"/>
  <c r="Y53" i="5"/>
  <c r="AJ52" i="5"/>
  <c r="AI52" i="5"/>
  <c r="AH52" i="5"/>
  <c r="AG52" i="5"/>
  <c r="AF52" i="5"/>
  <c r="AE52" i="5"/>
  <c r="AD52" i="5"/>
  <c r="AC52" i="5"/>
  <c r="AB52" i="5"/>
  <c r="AA52" i="5"/>
  <c r="Z52" i="5"/>
  <c r="Y52" i="5"/>
  <c r="AJ51" i="5"/>
  <c r="AI51" i="5"/>
  <c r="AH51" i="5"/>
  <c r="AG51" i="5"/>
  <c r="AF51" i="5"/>
  <c r="AE51" i="5"/>
  <c r="AD51" i="5"/>
  <c r="AC51" i="5"/>
  <c r="AB51" i="5"/>
  <c r="AA51" i="5"/>
  <c r="Z51" i="5"/>
  <c r="Y51" i="5"/>
  <c r="AJ50" i="5"/>
  <c r="AI50" i="5"/>
  <c r="AH50" i="5"/>
  <c r="AG50" i="5"/>
  <c r="AF50" i="5"/>
  <c r="AE50" i="5"/>
  <c r="AD50" i="5"/>
  <c r="AC50" i="5"/>
  <c r="AB50" i="5"/>
  <c r="AA50" i="5"/>
  <c r="Z50" i="5"/>
  <c r="Y50" i="5"/>
  <c r="AJ49" i="5"/>
  <c r="AI49" i="5"/>
  <c r="AH49" i="5"/>
  <c r="AG49" i="5"/>
  <c r="AF49" i="5"/>
  <c r="AE49" i="5"/>
  <c r="AD49" i="5"/>
  <c r="AC49" i="5"/>
  <c r="AB49" i="5"/>
  <c r="AA49" i="5"/>
  <c r="Z49" i="5"/>
  <c r="Y49" i="5"/>
  <c r="AJ48" i="5"/>
  <c r="AI48" i="5"/>
  <c r="AH48" i="5"/>
  <c r="AG48" i="5"/>
  <c r="AF48" i="5"/>
  <c r="AE48" i="5"/>
  <c r="AD48" i="5"/>
  <c r="AC48" i="5"/>
  <c r="AB48" i="5"/>
  <c r="AA48" i="5"/>
  <c r="Z48" i="5"/>
  <c r="Y48" i="5"/>
  <c r="AJ47" i="5"/>
  <c r="AI47" i="5"/>
  <c r="AH47" i="5"/>
  <c r="AG47" i="5"/>
  <c r="AF47" i="5"/>
  <c r="AE47" i="5"/>
  <c r="AD47" i="5"/>
  <c r="AC47" i="5"/>
  <c r="AB47" i="5"/>
  <c r="AA47" i="5"/>
  <c r="Z47" i="5"/>
  <c r="Y47" i="5"/>
  <c r="AJ46" i="5"/>
  <c r="AI46" i="5"/>
  <c r="AH46" i="5"/>
  <c r="AG46" i="5"/>
  <c r="AF46" i="5"/>
  <c r="AE46" i="5"/>
  <c r="AD46" i="5"/>
  <c r="AC46" i="5"/>
  <c r="AB46" i="5"/>
  <c r="AA46" i="5"/>
  <c r="Z46" i="5"/>
  <c r="Y46" i="5"/>
  <c r="AJ45" i="5"/>
  <c r="AI45" i="5"/>
  <c r="AH45" i="5"/>
  <c r="AG45" i="5"/>
  <c r="AF45" i="5"/>
  <c r="AE45" i="5"/>
  <c r="AD45" i="5"/>
  <c r="AC45" i="5"/>
  <c r="AB45" i="5"/>
  <c r="AA45" i="5"/>
  <c r="Z45" i="5"/>
  <c r="Y45" i="5"/>
  <c r="AJ44" i="5"/>
  <c r="AI44" i="5"/>
  <c r="AH44" i="5"/>
  <c r="AG44" i="5"/>
  <c r="AF44" i="5"/>
  <c r="AE44" i="5"/>
  <c r="AD44" i="5"/>
  <c r="AC44" i="5"/>
  <c r="AB44" i="5"/>
  <c r="AA44" i="5"/>
  <c r="Z44" i="5"/>
  <c r="Y44" i="5"/>
  <c r="AJ43" i="5"/>
  <c r="AI43" i="5"/>
  <c r="AH43" i="5"/>
  <c r="AG43" i="5"/>
  <c r="AF43" i="5"/>
  <c r="AE43" i="5"/>
  <c r="AD43" i="5"/>
  <c r="AC43" i="5"/>
  <c r="AB43" i="5"/>
  <c r="AA43" i="5"/>
  <c r="Z43" i="5"/>
  <c r="Y43" i="5"/>
  <c r="AJ42" i="5"/>
  <c r="AI42" i="5"/>
  <c r="AH42" i="5"/>
  <c r="AG42" i="5"/>
  <c r="AF42" i="5"/>
  <c r="AE42" i="5"/>
  <c r="AD42" i="5"/>
  <c r="AC42" i="5"/>
  <c r="AB42" i="5"/>
  <c r="AA42" i="5"/>
  <c r="Z42" i="5"/>
  <c r="Y42" i="5"/>
  <c r="AJ41" i="5"/>
  <c r="AI41" i="5"/>
  <c r="AH41" i="5"/>
  <c r="AG41" i="5"/>
  <c r="AF41" i="5"/>
  <c r="AE41" i="5"/>
  <c r="AD41" i="5"/>
  <c r="AC41" i="5"/>
  <c r="AB41" i="5"/>
  <c r="AA41" i="5"/>
  <c r="Z41" i="5"/>
  <c r="Y41" i="5"/>
  <c r="AJ40" i="5"/>
  <c r="AI40" i="5"/>
  <c r="AH40" i="5"/>
  <c r="AG40" i="5"/>
  <c r="AF40" i="5"/>
  <c r="AE40" i="5"/>
  <c r="AD40" i="5"/>
  <c r="AC40" i="5"/>
  <c r="AB40" i="5"/>
  <c r="AA40" i="5"/>
  <c r="Z40" i="5"/>
  <c r="Y40" i="5"/>
  <c r="AJ39" i="5"/>
  <c r="AI39" i="5"/>
  <c r="AH39" i="5"/>
  <c r="AG39" i="5"/>
  <c r="AF39" i="5"/>
  <c r="AE39" i="5"/>
  <c r="AD39" i="5"/>
  <c r="AC39" i="5"/>
  <c r="AB39" i="5"/>
  <c r="AA39" i="5"/>
  <c r="Z39" i="5"/>
  <c r="Y39" i="5"/>
  <c r="AJ38" i="5"/>
  <c r="AI38" i="5"/>
  <c r="AH38" i="5"/>
  <c r="AG38" i="5"/>
  <c r="AF38" i="5"/>
  <c r="AE38" i="5"/>
  <c r="AD38" i="5"/>
  <c r="AC38" i="5"/>
  <c r="AB38" i="5"/>
  <c r="AA38" i="5"/>
  <c r="Z38" i="5"/>
  <c r="Y38" i="5"/>
  <c r="AJ37" i="5"/>
  <c r="AI37" i="5"/>
  <c r="AH37" i="5"/>
  <c r="AG37" i="5"/>
  <c r="AF37" i="5"/>
  <c r="AE37" i="5"/>
  <c r="AD37" i="5"/>
  <c r="AC37" i="5"/>
  <c r="AB37" i="5"/>
  <c r="AA37" i="5"/>
  <c r="Z37" i="5"/>
  <c r="Y37" i="5"/>
  <c r="AJ36" i="5"/>
  <c r="AI36" i="5"/>
  <c r="AH36" i="5"/>
  <c r="AG36" i="5"/>
  <c r="AF36" i="5"/>
  <c r="AE36" i="5"/>
  <c r="AD36" i="5"/>
  <c r="AC36" i="5"/>
  <c r="AB36" i="5"/>
  <c r="AA36" i="5"/>
  <c r="Z36" i="5"/>
  <c r="Y36" i="5"/>
  <c r="AJ35" i="5"/>
  <c r="AI35" i="5"/>
  <c r="AH35" i="5"/>
  <c r="AG35" i="5"/>
  <c r="AF35" i="5"/>
  <c r="AE35" i="5"/>
  <c r="AD35" i="5"/>
  <c r="AC35" i="5"/>
  <c r="AB35" i="5"/>
  <c r="AA35" i="5"/>
  <c r="Z35" i="5"/>
  <c r="Y35" i="5"/>
  <c r="AJ34" i="5"/>
  <c r="AI34" i="5"/>
  <c r="AH34" i="5"/>
  <c r="AG34" i="5"/>
  <c r="AF34" i="5"/>
  <c r="AE34" i="5"/>
  <c r="AD34" i="5"/>
  <c r="AC34" i="5"/>
  <c r="AB34" i="5"/>
  <c r="AA34" i="5"/>
  <c r="Z34" i="5"/>
  <c r="Y34" i="5"/>
  <c r="AJ33" i="5"/>
  <c r="AI33" i="5"/>
  <c r="AH33" i="5"/>
  <c r="AG33" i="5"/>
  <c r="AF33" i="5"/>
  <c r="AE33" i="5"/>
  <c r="AD33" i="5"/>
  <c r="AC33" i="5"/>
  <c r="AB33" i="5"/>
  <c r="AA33" i="5"/>
  <c r="Z33" i="5"/>
  <c r="Y33" i="5"/>
  <c r="AJ32" i="5"/>
  <c r="AI32" i="5"/>
  <c r="AH32" i="5"/>
  <c r="AG32" i="5"/>
  <c r="AF32" i="5"/>
  <c r="AE32" i="5"/>
  <c r="AD32" i="5"/>
  <c r="AC32" i="5"/>
  <c r="AB32" i="5"/>
  <c r="AA32" i="5"/>
  <c r="Z32" i="5"/>
  <c r="Y32" i="5"/>
  <c r="AJ31" i="5"/>
  <c r="AI31" i="5"/>
  <c r="AH31" i="5"/>
  <c r="AG31" i="5"/>
  <c r="AF31" i="5"/>
  <c r="AE31" i="5"/>
  <c r="AD31" i="5"/>
  <c r="AC31" i="5"/>
  <c r="AB31" i="5"/>
  <c r="AA31" i="5"/>
  <c r="Z31" i="5"/>
  <c r="Y31" i="5"/>
  <c r="AJ30" i="5"/>
  <c r="AI30" i="5"/>
  <c r="AH30" i="5"/>
  <c r="AG30" i="5"/>
  <c r="AF30" i="5"/>
  <c r="AE30" i="5"/>
  <c r="AD30" i="5"/>
  <c r="AC30" i="5"/>
  <c r="AB30" i="5"/>
  <c r="AA30" i="5"/>
  <c r="Z30" i="5"/>
  <c r="Y30" i="5"/>
  <c r="AJ29" i="5"/>
  <c r="AI29" i="5"/>
  <c r="AH29" i="5"/>
  <c r="AG29" i="5"/>
  <c r="AF29" i="5"/>
  <c r="AE29" i="5"/>
  <c r="AD29" i="5"/>
  <c r="AC29" i="5"/>
  <c r="AB29" i="5"/>
  <c r="AA29" i="5"/>
  <c r="Z29" i="5"/>
  <c r="Y29" i="5"/>
  <c r="AJ28" i="5"/>
  <c r="AI28" i="5"/>
  <c r="AH28" i="5"/>
  <c r="AG28" i="5"/>
  <c r="AF28" i="5"/>
  <c r="AE28" i="5"/>
  <c r="AD28" i="5"/>
  <c r="AC28" i="5"/>
  <c r="AB28" i="5"/>
  <c r="AA28" i="5"/>
  <c r="Z28" i="5"/>
  <c r="Y28" i="5"/>
  <c r="AJ27" i="5"/>
  <c r="AI27" i="5"/>
  <c r="AH27" i="5"/>
  <c r="AG27" i="5"/>
  <c r="AF27" i="5"/>
  <c r="AE27" i="5"/>
  <c r="AD27" i="5"/>
  <c r="AC27" i="5"/>
  <c r="AB27" i="5"/>
  <c r="AA27" i="5"/>
  <c r="Z27" i="5"/>
  <c r="Y27" i="5"/>
  <c r="AJ26" i="5"/>
  <c r="AI26" i="5"/>
  <c r="AH26" i="5"/>
  <c r="AG26" i="5"/>
  <c r="AF26" i="5"/>
  <c r="AE26" i="5"/>
  <c r="AD26" i="5"/>
  <c r="AC26" i="5"/>
  <c r="AB26" i="5"/>
  <c r="AA26" i="5"/>
  <c r="Z26" i="5"/>
  <c r="Y26" i="5"/>
  <c r="AJ25" i="5"/>
  <c r="AI25" i="5"/>
  <c r="AH25" i="5"/>
  <c r="AG25" i="5"/>
  <c r="AF25" i="5"/>
  <c r="AE25" i="5"/>
  <c r="AD25" i="5"/>
  <c r="AC25" i="5"/>
  <c r="AB25" i="5"/>
  <c r="AA25" i="5"/>
  <c r="Z25" i="5"/>
  <c r="Y25" i="5"/>
  <c r="AJ24" i="5"/>
  <c r="AI24" i="5"/>
  <c r="AH24" i="5"/>
  <c r="AG24" i="5"/>
  <c r="AF24" i="5"/>
  <c r="AE24" i="5"/>
  <c r="AD24" i="5"/>
  <c r="AC24" i="5"/>
  <c r="AB24" i="5"/>
  <c r="AA24" i="5"/>
  <c r="Z24" i="5"/>
  <c r="Y24" i="5"/>
  <c r="AJ23" i="5"/>
  <c r="AI23" i="5"/>
  <c r="AH23" i="5"/>
  <c r="AG23" i="5"/>
  <c r="AF23" i="5"/>
  <c r="AE23" i="5"/>
  <c r="AD23" i="5"/>
  <c r="AC23" i="5"/>
  <c r="AB23" i="5"/>
  <c r="AA23" i="5"/>
  <c r="Z23" i="5"/>
  <c r="Y23" i="5"/>
  <c r="AJ22" i="5"/>
  <c r="AI22" i="5"/>
  <c r="AH22" i="5"/>
  <c r="AG22" i="5"/>
  <c r="AF22" i="5"/>
  <c r="AE22" i="5"/>
  <c r="AD22" i="5"/>
  <c r="AC22" i="5"/>
  <c r="AB22" i="5"/>
  <c r="AA22" i="5"/>
  <c r="Z22" i="5"/>
  <c r="Y22" i="5"/>
  <c r="AJ21" i="5"/>
  <c r="AI21" i="5"/>
  <c r="AH21" i="5"/>
  <c r="AG21" i="5"/>
  <c r="AF21" i="5"/>
  <c r="AE21" i="5"/>
  <c r="AD21" i="5"/>
  <c r="AC21" i="5"/>
  <c r="AB21" i="5"/>
  <c r="AA21" i="5"/>
  <c r="Z21" i="5"/>
  <c r="Y21" i="5"/>
  <c r="AJ20" i="5"/>
  <c r="AI20" i="5"/>
  <c r="AH20" i="5"/>
  <c r="AG20" i="5"/>
  <c r="AF20" i="5"/>
  <c r="AE20" i="5"/>
  <c r="AD20" i="5"/>
  <c r="AC20" i="5"/>
  <c r="AB20" i="5"/>
  <c r="AA20" i="5"/>
  <c r="Z20" i="5"/>
  <c r="Y20" i="5"/>
  <c r="AJ19" i="5"/>
  <c r="AI19" i="5"/>
  <c r="AH19" i="5"/>
  <c r="AG19" i="5"/>
  <c r="AF19" i="5"/>
  <c r="AE19" i="5"/>
  <c r="AD19" i="5"/>
  <c r="AC19" i="5"/>
  <c r="AB19" i="5"/>
  <c r="AA19" i="5"/>
  <c r="Z19" i="5"/>
  <c r="Y19" i="5"/>
  <c r="AJ18" i="5"/>
  <c r="AI18" i="5"/>
  <c r="AH18" i="5"/>
  <c r="AG18" i="5"/>
  <c r="AF18" i="5"/>
  <c r="AE18" i="5"/>
  <c r="AD18" i="5"/>
  <c r="AC18" i="5"/>
  <c r="AB18" i="5"/>
  <c r="AA18" i="5"/>
  <c r="Z18" i="5"/>
  <c r="Y18" i="5"/>
  <c r="AJ17" i="5"/>
  <c r="AI17" i="5"/>
  <c r="AH17" i="5"/>
  <c r="AG17" i="5"/>
  <c r="AF17" i="5"/>
  <c r="AE17" i="5"/>
  <c r="AD17" i="5"/>
  <c r="AC17" i="5"/>
  <c r="AB17" i="5"/>
  <c r="AA17" i="5"/>
  <c r="Z17" i="5"/>
  <c r="Y17" i="5"/>
  <c r="AJ16" i="5"/>
  <c r="AI16" i="5"/>
  <c r="AH16" i="5"/>
  <c r="AG16" i="5"/>
  <c r="AF16" i="5"/>
  <c r="AE16" i="5"/>
  <c r="AD16" i="5"/>
  <c r="AC16" i="5"/>
  <c r="AB16" i="5"/>
  <c r="AA16" i="5"/>
  <c r="Z16" i="5"/>
  <c r="Y16" i="5"/>
  <c r="AJ15" i="5"/>
  <c r="AI15" i="5"/>
  <c r="AH15" i="5"/>
  <c r="AG15" i="5"/>
  <c r="AF15" i="5"/>
  <c r="AE15" i="5"/>
  <c r="AD15" i="5"/>
  <c r="AC15" i="5"/>
  <c r="AB15" i="5"/>
  <c r="AA15" i="5"/>
  <c r="Z15" i="5"/>
  <c r="Y15" i="5"/>
  <c r="Y14" i="5"/>
  <c r="Z14" i="5"/>
  <c r="AA14" i="5"/>
  <c r="AB14" i="5"/>
  <c r="AC14" i="5"/>
  <c r="AD14" i="5"/>
  <c r="AE14" i="5"/>
  <c r="AF14" i="5"/>
  <c r="AG14" i="5"/>
  <c r="AH14" i="5"/>
  <c r="AI14" i="5"/>
  <c r="AJ14" i="5"/>
  <c r="AL8" i="16"/>
  <c r="AA65" i="4" l="1"/>
  <c r="Z65" i="4"/>
  <c r="X65" i="4"/>
  <c r="W65" i="4"/>
  <c r="L99" i="4"/>
  <c r="A136" i="4" s="1"/>
  <c r="L96" i="4"/>
  <c r="A135" i="4" s="1"/>
  <c r="L93" i="4"/>
  <c r="A134" i="4" s="1"/>
  <c r="L90" i="4"/>
  <c r="A133" i="4" s="1"/>
  <c r="T87" i="4"/>
  <c r="A132" i="4" s="1"/>
  <c r="L84" i="4"/>
  <c r="A131" i="4" s="1"/>
  <c r="L81" i="4"/>
  <c r="A130" i="4" s="1"/>
  <c r="L78" i="4"/>
  <c r="A129" i="4" s="1"/>
  <c r="L75" i="4"/>
  <c r="A128" i="4" s="1"/>
  <c r="R72" i="4"/>
  <c r="L72" i="4"/>
  <c r="X69" i="4"/>
  <c r="R69" i="4"/>
  <c r="L69" i="4"/>
  <c r="AD65" i="4"/>
  <c r="AC65" i="4"/>
  <c r="U65" i="4"/>
  <c r="T65" i="4"/>
  <c r="R65" i="4"/>
  <c r="Q65" i="4"/>
  <c r="O65" i="4"/>
  <c r="N65" i="4"/>
  <c r="M65" i="4"/>
  <c r="L65" i="4"/>
  <c r="AD62" i="4"/>
  <c r="AC62" i="4"/>
  <c r="AA62" i="4"/>
  <c r="Z62" i="4"/>
  <c r="X62" i="4"/>
  <c r="W62" i="4"/>
  <c r="U62" i="4"/>
  <c r="T62" i="4"/>
  <c r="R62" i="4"/>
  <c r="Q62" i="4"/>
  <c r="O62" i="4"/>
  <c r="N62" i="4"/>
  <c r="M62" i="4"/>
  <c r="L62" i="4"/>
  <c r="N59" i="4"/>
  <c r="M59" i="4"/>
  <c r="L59" i="4"/>
  <c r="O51" i="4"/>
  <c r="L51" i="4"/>
  <c r="AI43" i="4"/>
  <c r="AG43" i="4"/>
  <c r="W43" i="4"/>
  <c r="U43" i="4"/>
  <c r="AI40" i="4"/>
  <c r="AG40" i="4"/>
  <c r="W40" i="4"/>
  <c r="U40" i="4"/>
  <c r="L33" i="4"/>
  <c r="A119" i="4" s="1"/>
  <c r="AG30" i="4"/>
  <c r="AF30" i="4"/>
  <c r="AE30" i="4"/>
  <c r="AD30" i="4"/>
  <c r="X30" i="4"/>
  <c r="W30" i="4"/>
  <c r="V30" i="4"/>
  <c r="U30" i="4"/>
  <c r="O30" i="4"/>
  <c r="N30" i="4"/>
  <c r="M30" i="4"/>
  <c r="L30" i="4"/>
  <c r="AH26" i="4"/>
  <c r="AF26" i="4"/>
  <c r="AD26" i="4"/>
  <c r="Y26" i="4"/>
  <c r="W26" i="4"/>
  <c r="U26" i="4"/>
  <c r="P26" i="4"/>
  <c r="N26" i="4"/>
  <c r="L26"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Q10" i="4"/>
  <c r="P10" i="4"/>
  <c r="O10" i="4"/>
  <c r="N10" i="4"/>
  <c r="M10" i="4"/>
  <c r="L10" i="4"/>
  <c r="I10" i="4"/>
  <c r="H10" i="4"/>
  <c r="A122" i="4" l="1"/>
  <c r="A127" i="4"/>
  <c r="A117" i="4"/>
  <c r="A124" i="4"/>
  <c r="A115" i="4"/>
  <c r="A125" i="4"/>
  <c r="A118" i="4"/>
  <c r="A114" i="4"/>
  <c r="A126" i="4"/>
  <c r="O15" i="20"/>
  <c r="O13" i="20"/>
  <c r="Z1" i="20"/>
  <c r="V1" i="20"/>
  <c r="T42" i="19"/>
  <c r="T41" i="19"/>
  <c r="T40" i="19"/>
  <c r="T39" i="19"/>
  <c r="AD34" i="19"/>
  <c r="AA34" i="19"/>
  <c r="X34" i="19"/>
  <c r="Y1" i="19"/>
  <c r="V1" i="19"/>
  <c r="B20" i="29"/>
  <c r="B19" i="29"/>
  <c r="B18" i="29"/>
  <c r="B17" i="29"/>
  <c r="B16" i="29"/>
  <c r="B15" i="29"/>
  <c r="B14" i="29"/>
  <c r="B13" i="29"/>
  <c r="B12" i="29"/>
  <c r="B11" i="29"/>
  <c r="B10" i="29"/>
  <c r="B9" i="29"/>
  <c r="B8" i="29"/>
  <c r="B7" i="29"/>
  <c r="B6" i="29"/>
  <c r="B5" i="29"/>
  <c r="B4" i="29"/>
  <c r="B3" i="29"/>
  <c r="B2" i="29"/>
  <c r="L102" i="4" l="1"/>
  <c r="A137" i="4" s="1"/>
  <c r="Q6" i="4"/>
  <c r="E6" i="4"/>
  <c r="AW23" i="9"/>
  <c r="AT23" i="9"/>
  <c r="AQ23" i="9"/>
  <c r="AN23" i="9"/>
  <c r="AW22" i="9"/>
  <c r="AT22" i="9"/>
  <c r="AQ22" i="9"/>
  <c r="AN22" i="9"/>
  <c r="AW21" i="9"/>
  <c r="AT21" i="9"/>
  <c r="AQ21" i="9"/>
  <c r="AN21" i="9"/>
  <c r="AW20" i="9"/>
  <c r="AT20" i="9"/>
  <c r="AQ20" i="9"/>
  <c r="AN20" i="9"/>
  <c r="AW19" i="9"/>
  <c r="AT19" i="9"/>
  <c r="AQ19" i="9"/>
  <c r="AN19" i="9"/>
  <c r="AW18" i="9"/>
  <c r="AT18" i="9"/>
  <c r="AQ18" i="9"/>
  <c r="AN18" i="9"/>
  <c r="AW17" i="9"/>
  <c r="AT17" i="9"/>
  <c r="AQ17" i="9"/>
  <c r="AN17" i="9"/>
  <c r="AW16" i="9"/>
  <c r="AT16" i="9"/>
  <c r="AQ16" i="9"/>
  <c r="AN16" i="9"/>
  <c r="AW22" i="8" l="1"/>
  <c r="AT22" i="8"/>
  <c r="AQ22" i="8"/>
  <c r="AW21" i="8"/>
  <c r="AT21" i="8"/>
  <c r="AQ21" i="8"/>
  <c r="AW20" i="8"/>
  <c r="AT20" i="8"/>
  <c r="AQ20" i="8"/>
  <c r="AW19" i="8"/>
  <c r="AT19" i="8"/>
  <c r="AQ19" i="8"/>
  <c r="AW18" i="8"/>
  <c r="AT18" i="8"/>
  <c r="AQ18" i="8"/>
  <c r="AW17" i="8"/>
  <c r="AT17" i="8"/>
  <c r="AQ17" i="8"/>
  <c r="AW16" i="8"/>
  <c r="AT16" i="8"/>
  <c r="AQ16" i="8"/>
  <c r="AW15" i="8"/>
  <c r="AT15" i="8"/>
  <c r="AQ15" i="8"/>
  <c r="AW14" i="8"/>
  <c r="AT14" i="8"/>
  <c r="AQ14" i="8"/>
  <c r="AW13" i="8"/>
  <c r="AT13" i="8"/>
  <c r="AQ13" i="8"/>
  <c r="AW12" i="8"/>
  <c r="AT12" i="8"/>
  <c r="AQ12" i="8"/>
  <c r="AN8" i="7"/>
  <c r="AH8" i="7"/>
  <c r="E4" i="26"/>
  <c r="E5" i="26" s="1"/>
  <c r="E6" i="26" s="1"/>
  <c r="J9" i="26"/>
  <c r="B2" i="21" s="1"/>
  <c r="AL55" i="7" l="1"/>
  <c r="AL54" i="7"/>
  <c r="AL53" i="7"/>
  <c r="AL52" i="7"/>
  <c r="AL51" i="7"/>
  <c r="AL50" i="7"/>
  <c r="AL49" i="7"/>
  <c r="AL48" i="7"/>
  <c r="AL47" i="7"/>
  <c r="AE55" i="7"/>
  <c r="AE54" i="7"/>
  <c r="AE53" i="7"/>
  <c r="AE52" i="7"/>
  <c r="AE51" i="7"/>
  <c r="AE50" i="7"/>
  <c r="AE49" i="7"/>
  <c r="AE48" i="7"/>
  <c r="AE47" i="7"/>
  <c r="AL46" i="7"/>
  <c r="AL56" i="7" s="1"/>
  <c r="AE46" i="7"/>
  <c r="AE56" i="7" s="1"/>
  <c r="AL38" i="7"/>
  <c r="AL37" i="7"/>
  <c r="AL36" i="7"/>
  <c r="AL35" i="7"/>
  <c r="AL34" i="7"/>
  <c r="AL33" i="7"/>
  <c r="AL32" i="7"/>
  <c r="AL31" i="7"/>
  <c r="AL30" i="7"/>
  <c r="AL29" i="7"/>
  <c r="AE38" i="7"/>
  <c r="AE37" i="7"/>
  <c r="AE36" i="7"/>
  <c r="AE35" i="7"/>
  <c r="AE34" i="7"/>
  <c r="AE33" i="7"/>
  <c r="AE32" i="7"/>
  <c r="AE31" i="7"/>
  <c r="AE30" i="7"/>
  <c r="AE29" i="7"/>
  <c r="AL28" i="7"/>
  <c r="AE28" i="7"/>
  <c r="AN17" i="7"/>
  <c r="AN16" i="7"/>
  <c r="AN15" i="7"/>
  <c r="AN14" i="7"/>
  <c r="AN13" i="7"/>
  <c r="AN12" i="7"/>
  <c r="AN11" i="7"/>
  <c r="AN10" i="7"/>
  <c r="AN9" i="7"/>
  <c r="AH17" i="7"/>
  <c r="AH16" i="7"/>
  <c r="AH15" i="7"/>
  <c r="AH14" i="7"/>
  <c r="AH13" i="7"/>
  <c r="AH12" i="7"/>
  <c r="AH11" i="7"/>
  <c r="AH10" i="7"/>
  <c r="AH9" i="7"/>
  <c r="AN18" i="7"/>
  <c r="AH18" i="7"/>
  <c r="K9" i="26" l="1"/>
  <c r="AE2" i="5" l="1"/>
  <c r="AE2" i="4"/>
  <c r="AB2" i="4"/>
  <c r="Y2" i="4"/>
  <c r="F3" i="26" l="1"/>
  <c r="AH4" i="1"/>
  <c r="Y13" i="5"/>
  <c r="W2" i="4" l="1"/>
  <c r="V34" i="19"/>
  <c r="J17" i="26"/>
  <c r="J27" i="26"/>
  <c r="K27" i="26" s="1"/>
  <c r="J26" i="26"/>
  <c r="J25" i="26"/>
  <c r="J16" i="26"/>
  <c r="J24" i="26"/>
  <c r="K24" i="26" s="1"/>
  <c r="J23" i="26"/>
  <c r="J20" i="26"/>
  <c r="J22" i="26"/>
  <c r="J19" i="26"/>
  <c r="J21" i="26"/>
  <c r="J18" i="26"/>
  <c r="J8" i="26"/>
  <c r="K8" i="26" s="1"/>
  <c r="J3" i="26"/>
  <c r="K3" i="26" s="1"/>
  <c r="J7" i="26"/>
  <c r="B2" i="7" s="1"/>
  <c r="J6" i="26"/>
  <c r="J5" i="26"/>
  <c r="K5" i="26" s="1"/>
  <c r="J13" i="26"/>
  <c r="J4" i="26"/>
  <c r="J15" i="26"/>
  <c r="K15" i="26" s="1"/>
  <c r="J14" i="26"/>
  <c r="J11" i="26"/>
  <c r="J10" i="26"/>
  <c r="J12" i="26"/>
  <c r="K12" i="26" s="1"/>
  <c r="F5" i="26"/>
  <c r="F6" i="26"/>
  <c r="F4" i="26"/>
  <c r="Y8" i="5"/>
  <c r="AJ13" i="5"/>
  <c r="AI13" i="5"/>
  <c r="AH13" i="5"/>
  <c r="AG13" i="5"/>
  <c r="AF13" i="5"/>
  <c r="AE13" i="5"/>
  <c r="AD13" i="5"/>
  <c r="AC13" i="5"/>
  <c r="AB13" i="5"/>
  <c r="AA13" i="5"/>
  <c r="Z13" i="5"/>
  <c r="G3" i="26"/>
  <c r="G4" i="26"/>
  <c r="C7" i="5" l="1"/>
  <c r="K7" i="26"/>
  <c r="AD8" i="5"/>
  <c r="AD6" i="5"/>
  <c r="AF8" i="5"/>
  <c r="AF6" i="5"/>
  <c r="AE8" i="5"/>
  <c r="AE6" i="5"/>
  <c r="AB8" i="5"/>
  <c r="AB6" i="5"/>
  <c r="AH8" i="5"/>
  <c r="AH6" i="5"/>
  <c r="AG8" i="5"/>
  <c r="AG6" i="5"/>
  <c r="AI8" i="5"/>
  <c r="AI6" i="5"/>
  <c r="AA8" i="5"/>
  <c r="AA6" i="5"/>
  <c r="AC8" i="5"/>
  <c r="AC6" i="5"/>
  <c r="AJ8" i="5"/>
  <c r="AJ6" i="5"/>
  <c r="Y6" i="5"/>
  <c r="Z8" i="5"/>
  <c r="Z6" i="5"/>
  <c r="B6" i="8"/>
  <c r="K11" i="26"/>
  <c r="U57" i="4"/>
  <c r="AW15" i="9"/>
  <c r="B12" i="9"/>
  <c r="K14" i="26"/>
  <c r="B27" i="9"/>
  <c r="K16" i="26"/>
  <c r="K18" i="26"/>
  <c r="B14" i="16"/>
  <c r="K25" i="26"/>
  <c r="B32" i="18"/>
  <c r="B17" i="15"/>
  <c r="K4" i="26"/>
  <c r="K21" i="26"/>
  <c r="B2" i="18"/>
  <c r="K26" i="26"/>
  <c r="B2" i="25"/>
  <c r="K13" i="26"/>
  <c r="B2" i="9"/>
  <c r="K19" i="26"/>
  <c r="C24" i="16"/>
  <c r="K22" i="26"/>
  <c r="B15" i="18"/>
  <c r="K17" i="26"/>
  <c r="AR6" i="16"/>
  <c r="B2" i="16"/>
  <c r="B29" i="15"/>
  <c r="K6" i="26"/>
  <c r="K20" i="26"/>
  <c r="C32" i="16"/>
  <c r="AW11" i="8"/>
  <c r="AL44" i="7"/>
  <c r="AL26" i="7"/>
  <c r="Z43" i="4"/>
  <c r="R57" i="4"/>
  <c r="N43" i="4"/>
  <c r="AN7" i="7"/>
  <c r="R49" i="4"/>
  <c r="AH28" i="4"/>
  <c r="Y28" i="4"/>
  <c r="AT15" i="9"/>
  <c r="AW10" i="8"/>
  <c r="H43" i="4"/>
  <c r="P28" i="4"/>
  <c r="AN4" i="15"/>
  <c r="B11" i="21"/>
  <c r="K10" i="26"/>
  <c r="K23" i="26"/>
  <c r="B26" i="18"/>
  <c r="AN19" i="7"/>
  <c r="AE39" i="7"/>
  <c r="AW23" i="8"/>
  <c r="AW24" i="9"/>
  <c r="AT24" i="9"/>
  <c r="AQ24" i="9"/>
  <c r="AN24" i="9"/>
  <c r="AL39" i="7"/>
  <c r="L55" i="4" l="1"/>
  <c r="M55" i="4"/>
  <c r="P55" i="4"/>
  <c r="O55" i="4"/>
  <c r="R55" i="4"/>
  <c r="S55" i="4"/>
  <c r="U55" i="4"/>
  <c r="V55" i="4"/>
  <c r="S47" i="4"/>
  <c r="R47" i="4"/>
  <c r="AB43" i="4"/>
  <c r="AC43" i="4"/>
  <c r="AB40" i="4"/>
  <c r="AC40" i="4"/>
  <c r="Q43" i="4"/>
  <c r="P43" i="4"/>
  <c r="P40" i="4"/>
  <c r="Q40" i="4"/>
  <c r="K43" i="4"/>
  <c r="J43" i="4"/>
  <c r="AA18" i="4"/>
  <c r="Z18" i="4"/>
  <c r="AB18" i="4"/>
  <c r="P18" i="4"/>
  <c r="O18" i="4"/>
  <c r="N18" i="4"/>
  <c r="P22" i="4"/>
  <c r="O22" i="4"/>
  <c r="N22" i="4"/>
  <c r="R18" i="4"/>
  <c r="S18" i="4"/>
  <c r="T18" i="4"/>
  <c r="T22" i="4"/>
  <c r="S22" i="4"/>
  <c r="R22" i="4"/>
  <c r="AE18" i="4"/>
  <c r="AD18" i="4"/>
  <c r="AF18" i="4"/>
  <c r="Z22" i="4"/>
  <c r="AA22" i="4"/>
  <c r="AB22" i="4"/>
  <c r="AE22" i="4"/>
  <c r="AD22" i="4"/>
  <c r="AF22" i="4"/>
  <c r="X18" i="4"/>
  <c r="W18" i="4"/>
  <c r="V18" i="4"/>
  <c r="V22" i="4"/>
  <c r="X22" i="4"/>
  <c r="W22" i="4"/>
  <c r="L22" i="4"/>
  <c r="K22" i="4"/>
  <c r="J22" i="4"/>
  <c r="L18" i="4"/>
  <c r="K18" i="4"/>
  <c r="J18" i="4"/>
  <c r="G6" i="26"/>
  <c r="G5" i="26"/>
  <c r="O49" i="4" l="1"/>
  <c r="H40" i="4"/>
  <c r="AF28" i="4"/>
  <c r="AQ15" i="9"/>
  <c r="W28" i="4"/>
  <c r="AE44" i="7"/>
  <c r="N40" i="4"/>
  <c r="N28" i="4"/>
  <c r="AB4" i="15"/>
  <c r="O57" i="4"/>
  <c r="AE26" i="7"/>
  <c r="AH7" i="7"/>
  <c r="Z40" i="4"/>
  <c r="AT10" i="8"/>
  <c r="L28" i="4"/>
  <c r="P4" i="15"/>
  <c r="AN15" i="9"/>
  <c r="AD28" i="4"/>
  <c r="L49" i="4"/>
  <c r="AQ10" i="8"/>
  <c r="U28" i="4"/>
  <c r="L57" i="4"/>
  <c r="A116" i="4"/>
  <c r="A123" i="4"/>
  <c r="AT11" i="8"/>
  <c r="AT23" i="8" s="1"/>
  <c r="AH19" i="7"/>
  <c r="O47" i="4" l="1"/>
  <c r="P47" i="4"/>
  <c r="K40" i="4"/>
  <c r="J40" i="4"/>
  <c r="AQ11" i="8"/>
  <c r="AQ23" i="8" s="1"/>
  <c r="A120" i="4" l="1"/>
  <c r="M47" i="4"/>
  <c r="L47" i="4"/>
  <c r="A121" i="4" s="1"/>
  <c r="A111" i="4" l="1"/>
</calcChain>
</file>

<file path=xl/sharedStrings.xml><?xml version="1.0" encoding="utf-8"?>
<sst xmlns="http://schemas.openxmlformats.org/spreadsheetml/2006/main" count="1459" uniqueCount="770">
  <si>
    <t>鹿児島県知事　殿</t>
    <phoneticPr fontId="9"/>
  </si>
  <si>
    <t>受付印</t>
    <rPh sb="0" eb="2">
      <t>ウケツケ</t>
    </rPh>
    <rPh sb="2" eb="3">
      <t>イン</t>
    </rPh>
    <phoneticPr fontId="9"/>
  </si>
  <si>
    <t>商号又は名称</t>
    <phoneticPr fontId="9"/>
  </si>
  <si>
    <t>（ふりがな）</t>
    <phoneticPr fontId="9"/>
  </si>
  <si>
    <t>代表者氏名</t>
    <phoneticPr fontId="9"/>
  </si>
  <si>
    <t>住所</t>
    <phoneticPr fontId="9"/>
  </si>
  <si>
    <t>１．入札参加資格審査を申請する建設工事の種類</t>
    <phoneticPr fontId="9"/>
  </si>
  <si>
    <t>申請の有無</t>
    <rPh sb="0" eb="2">
      <t>シンセイ</t>
    </rPh>
    <rPh sb="3" eb="5">
      <t>ウム</t>
    </rPh>
    <phoneticPr fontId="9"/>
  </si>
  <si>
    <t>建設工事の種類</t>
    <rPh sb="0" eb="2">
      <t>ケンセツ</t>
    </rPh>
    <rPh sb="2" eb="4">
      <t>コウジ</t>
    </rPh>
    <rPh sb="5" eb="7">
      <t>シュルイ</t>
    </rPh>
    <phoneticPr fontId="9"/>
  </si>
  <si>
    <t>［様式３］</t>
    <phoneticPr fontId="9"/>
  </si>
  <si>
    <t xml:space="preserve"> 電算入力票〔建設工事〕（県内用） </t>
  </si>
  <si>
    <t>入札参加
申請業種</t>
    <rPh sb="5" eb="7">
      <t>シンセイ</t>
    </rPh>
    <rPh sb="7" eb="9">
      <t>ギョウシュ</t>
    </rPh>
    <phoneticPr fontId="9"/>
  </si>
  <si>
    <t>技術職員数</t>
    <rPh sb="0" eb="2">
      <t>ギジュツ</t>
    </rPh>
    <rPh sb="2" eb="5">
      <t>ショクインスウ</t>
    </rPh>
    <phoneticPr fontId="9"/>
  </si>
  <si>
    <t>研修会への
参加状況</t>
    <rPh sb="6" eb="8">
      <t>サンカ</t>
    </rPh>
    <rPh sb="8" eb="10">
      <t>ジョウキョウ</t>
    </rPh>
    <phoneticPr fontId="9"/>
  </si>
  <si>
    <t>ＩＳＯの認証
取得の状況</t>
    <rPh sb="7" eb="9">
      <t>シュトク</t>
    </rPh>
    <rPh sb="10" eb="12">
      <t>ジョウキョウ</t>
    </rPh>
    <phoneticPr fontId="9"/>
  </si>
  <si>
    <t>建設業に関連
した表彰実績</t>
    <rPh sb="9" eb="11">
      <t>ヒョウショウ</t>
    </rPh>
    <rPh sb="11" eb="13">
      <t>ジッセキ</t>
    </rPh>
    <phoneticPr fontId="9"/>
  </si>
  <si>
    <t>許可番号</t>
    <phoneticPr fontId="9"/>
  </si>
  <si>
    <t>〔○：１，●：２〕</t>
    <phoneticPr fontId="9"/>
  </si>
  <si>
    <t>その他</t>
    <rPh sb="2" eb="3">
      <t>タ</t>
    </rPh>
    <phoneticPr fontId="9"/>
  </si>
  <si>
    <t>企業合併
等の有無</t>
    <phoneticPr fontId="9"/>
  </si>
  <si>
    <t>ボランティア
活動の状況</t>
    <phoneticPr fontId="9"/>
  </si>
  <si>
    <t>消防団員の
雇用状況</t>
    <phoneticPr fontId="9"/>
  </si>
  <si>
    <t>男女共同
参画支援・
子育て支援</t>
    <phoneticPr fontId="9"/>
  </si>
  <si>
    <t>第</t>
    <rPh sb="0" eb="1">
      <t>ダイ</t>
    </rPh>
    <phoneticPr fontId="9"/>
  </si>
  <si>
    <t>号</t>
    <rPh sb="0" eb="1">
      <t>ゴウ</t>
    </rPh>
    <phoneticPr fontId="9"/>
  </si>
  <si>
    <t>（1.修正，2.削除，空白新規）</t>
    <phoneticPr fontId="9"/>
  </si>
  <si>
    <t>土</t>
    <rPh sb="0" eb="1">
      <t>ド</t>
    </rPh>
    <phoneticPr fontId="9"/>
  </si>
  <si>
    <t>と</t>
    <phoneticPr fontId="9"/>
  </si>
  <si>
    <t>石</t>
    <rPh sb="0" eb="1">
      <t>イシ</t>
    </rPh>
    <phoneticPr fontId="9"/>
  </si>
  <si>
    <t>商号
名称</t>
    <rPh sb="0" eb="2">
      <t>ショウゴウ</t>
    </rPh>
    <rPh sb="3" eb="5">
      <t>メイショウ</t>
    </rPh>
    <phoneticPr fontId="9"/>
  </si>
  <si>
    <t>代表者
の氏名</t>
    <phoneticPr fontId="9"/>
  </si>
  <si>
    <t>主たる営業所
所在地の旧土
木事務所名</t>
    <phoneticPr fontId="9"/>
  </si>
  <si>
    <t>土木一式</t>
    <phoneticPr fontId="9"/>
  </si>
  <si>
    <t>造園工事</t>
    <phoneticPr fontId="9"/>
  </si>
  <si>
    <t>建築一式</t>
    <phoneticPr fontId="9"/>
  </si>
  <si>
    <t>電気工事</t>
    <phoneticPr fontId="9"/>
  </si>
  <si>
    <t>管工事</t>
    <phoneticPr fontId="9"/>
  </si>
  <si>
    <t>１級</t>
    <phoneticPr fontId="9"/>
  </si>
  <si>
    <t>と</t>
    <phoneticPr fontId="9"/>
  </si>
  <si>
    <t>①経営者
　研修会</t>
    <phoneticPr fontId="9"/>
  </si>
  <si>
    <t>②建設技術
　者研修会</t>
    <phoneticPr fontId="9"/>
  </si>
  <si>
    <t>①ＣＰＤＳ</t>
    <phoneticPr fontId="9"/>
  </si>
  <si>
    <t>②建築ＣＰＤ</t>
    <phoneticPr fontId="9"/>
  </si>
  <si>
    <t>③技術士ＣＰＤ</t>
    <phoneticPr fontId="9"/>
  </si>
  <si>
    <t>ＩＳＯ
９０００ｓ</t>
    <phoneticPr fontId="9"/>
  </si>
  <si>
    <t>公共施設への
愛護活動等</t>
    <phoneticPr fontId="9"/>
  </si>
  <si>
    <t>締結の有無</t>
    <phoneticPr fontId="9"/>
  </si>
  <si>
    <t>消防団員数</t>
    <phoneticPr fontId="9"/>
  </si>
  <si>
    <t>①法定義務あり</t>
    <phoneticPr fontId="9"/>
  </si>
  <si>
    <t>②法定義務なし</t>
    <phoneticPr fontId="9"/>
  </si>
  <si>
    <t xml:space="preserve">常用労働者数 </t>
    <phoneticPr fontId="9"/>
  </si>
  <si>
    <t>新規学卒者数</t>
    <phoneticPr fontId="9"/>
  </si>
  <si>
    <t>雇用障がい者数</t>
    <phoneticPr fontId="9"/>
  </si>
  <si>
    <t>②エコアクシ
　ョン２１等</t>
    <phoneticPr fontId="9"/>
  </si>
  <si>
    <t>進出の有無</t>
    <phoneticPr fontId="9"/>
  </si>
  <si>
    <t>合併等の有無</t>
    <phoneticPr fontId="9"/>
  </si>
  <si>
    <t>県産品の使用</t>
    <phoneticPr fontId="9"/>
  </si>
  <si>
    <t>②介護休業
　 制度の有無</t>
    <rPh sb="1" eb="3">
      <t>カイゴ</t>
    </rPh>
    <phoneticPr fontId="9"/>
  </si>
  <si>
    <t>し</t>
    <phoneticPr fontId="9"/>
  </si>
  <si>
    <t>建</t>
    <rPh sb="0" eb="1">
      <t>ケン</t>
    </rPh>
    <phoneticPr fontId="9"/>
  </si>
  <si>
    <t>大</t>
    <rPh sb="0" eb="1">
      <t>ダイ</t>
    </rPh>
    <phoneticPr fontId="9"/>
  </si>
  <si>
    <t>屋</t>
    <rPh sb="0" eb="1">
      <t>ヤ</t>
    </rPh>
    <phoneticPr fontId="9"/>
  </si>
  <si>
    <t>園</t>
    <rPh sb="0" eb="1">
      <t>エン</t>
    </rPh>
    <phoneticPr fontId="9"/>
  </si>
  <si>
    <t>電</t>
    <rPh sb="0" eb="1">
      <t>デン</t>
    </rPh>
    <phoneticPr fontId="9"/>
  </si>
  <si>
    <t>管</t>
    <rPh sb="0" eb="1">
      <t>カン</t>
    </rPh>
    <phoneticPr fontId="9"/>
  </si>
  <si>
    <t>左</t>
    <rPh sb="0" eb="1">
      <t>サ</t>
    </rPh>
    <phoneticPr fontId="9"/>
  </si>
  <si>
    <t>タ</t>
    <phoneticPr fontId="9"/>
  </si>
  <si>
    <t>鋼</t>
    <rPh sb="0" eb="1">
      <t>コウ</t>
    </rPh>
    <phoneticPr fontId="9"/>
  </si>
  <si>
    <t>筋</t>
    <rPh sb="0" eb="1">
      <t>キン</t>
    </rPh>
    <phoneticPr fontId="9"/>
  </si>
  <si>
    <t>板</t>
    <rPh sb="0" eb="1">
      <t>バン</t>
    </rPh>
    <phoneticPr fontId="9"/>
  </si>
  <si>
    <t>ガ</t>
    <phoneticPr fontId="9"/>
  </si>
  <si>
    <t>塗</t>
    <rPh sb="0" eb="1">
      <t>ヌリ</t>
    </rPh>
    <phoneticPr fontId="9"/>
  </si>
  <si>
    <t>防</t>
    <rPh sb="0" eb="1">
      <t>ボウ</t>
    </rPh>
    <phoneticPr fontId="9"/>
  </si>
  <si>
    <t>内</t>
    <rPh sb="0" eb="1">
      <t>ナイ</t>
    </rPh>
    <phoneticPr fontId="9"/>
  </si>
  <si>
    <t>機</t>
    <rPh sb="0" eb="1">
      <t>キ</t>
    </rPh>
    <phoneticPr fontId="9"/>
  </si>
  <si>
    <t>絶</t>
    <rPh sb="0" eb="1">
      <t>ゼツ</t>
    </rPh>
    <phoneticPr fontId="9"/>
  </si>
  <si>
    <t>通</t>
    <rPh sb="0" eb="1">
      <t>ツウ</t>
    </rPh>
    <phoneticPr fontId="9"/>
  </si>
  <si>
    <t>井</t>
    <rPh sb="0" eb="1">
      <t>イ</t>
    </rPh>
    <phoneticPr fontId="9"/>
  </si>
  <si>
    <t>具</t>
    <rPh sb="0" eb="1">
      <t>グ</t>
    </rPh>
    <phoneticPr fontId="9"/>
  </si>
  <si>
    <t>水</t>
    <rPh sb="0" eb="1">
      <t>スイ</t>
    </rPh>
    <phoneticPr fontId="9"/>
  </si>
  <si>
    <t>消</t>
    <rPh sb="0" eb="1">
      <t>ケ</t>
    </rPh>
    <phoneticPr fontId="9"/>
  </si>
  <si>
    <t>清</t>
    <rPh sb="0" eb="1">
      <t>キヨシ</t>
    </rPh>
    <phoneticPr fontId="9"/>
  </si>
  <si>
    <t>大臣・知事コード</t>
    <rPh sb="0" eb="2">
      <t>ダイジン</t>
    </rPh>
    <rPh sb="3" eb="5">
      <t>チジ</t>
    </rPh>
    <phoneticPr fontId="9"/>
  </si>
  <si>
    <t>項番</t>
    <rPh sb="0" eb="2">
      <t>コウバン</t>
    </rPh>
    <phoneticPr fontId="9"/>
  </si>
  <si>
    <t>許可番号</t>
    <rPh sb="0" eb="2">
      <t>キョカ</t>
    </rPh>
    <rPh sb="2" eb="4">
      <t>バンゴウ</t>
    </rPh>
    <phoneticPr fontId="9"/>
  </si>
  <si>
    <t>人</t>
    <rPh sb="0" eb="1">
      <t>ニン</t>
    </rPh>
    <phoneticPr fontId="9"/>
  </si>
  <si>
    <t>(1)</t>
    <phoneticPr fontId="9"/>
  </si>
  <si>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</si>
  <si>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</si>
  <si>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</si>
  <si>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</si>
  <si>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</si>
  <si>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</si>
  <si>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</si>
  <si>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</si>
  <si>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</si>
  <si>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</si>
  <si>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</si>
  <si>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</si>
  <si>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</si>
  <si>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</si>
  <si>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</si>
  <si>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</si>
  <si>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</si>
  <si>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</si>
  <si>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</si>
  <si>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</si>
  <si>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</si>
  <si>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</si>
  <si>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</si>
  <si>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</si>
  <si>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</si>
  <si>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</si>
  <si>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</si>
  <si>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［様式１］</t>
    <phoneticPr fontId="9"/>
  </si>
  <si>
    <t>技術的適性等に関する事項</t>
    <phoneticPr fontId="9"/>
  </si>
  <si>
    <t>２．技術職員数</t>
    <phoneticPr fontId="9"/>
  </si>
  <si>
    <t>番号</t>
  </si>
  <si>
    <t>氏名</t>
    <phoneticPr fontId="9"/>
  </si>
  <si>
    <t>業種の区分</t>
    <phoneticPr fontId="9"/>
  </si>
  <si>
    <t>採用年月日</t>
    <phoneticPr fontId="9"/>
  </si>
  <si>
    <t>６．建設業に関連した表彰実績</t>
    <phoneticPr fontId="9"/>
  </si>
  <si>
    <t>表彰制度の種別（建設業関連）</t>
    <phoneticPr fontId="9"/>
  </si>
  <si>
    <t>①</t>
    <phoneticPr fontId="9"/>
  </si>
  <si>
    <t>②</t>
    <phoneticPr fontId="9"/>
  </si>
  <si>
    <t>③</t>
    <phoneticPr fontId="9"/>
  </si>
  <si>
    <t>④</t>
    <phoneticPr fontId="9"/>
  </si>
  <si>
    <t>⑥</t>
    <phoneticPr fontId="9"/>
  </si>
  <si>
    <t>⑦</t>
    <phoneticPr fontId="9"/>
  </si>
  <si>
    <t>⑧</t>
    <phoneticPr fontId="9"/>
  </si>
  <si>
    <t>表彰年月日</t>
    <rPh sb="0" eb="2">
      <t>ヒョウショウ</t>
    </rPh>
    <rPh sb="2" eb="3">
      <t>ネン</t>
    </rPh>
    <rPh sb="3" eb="4">
      <t>ガツ</t>
    </rPh>
    <rPh sb="4" eb="5">
      <t>ヒ</t>
    </rPh>
    <phoneticPr fontId="9"/>
  </si>
  <si>
    <t>合計（○の数）</t>
    <rPh sb="0" eb="2">
      <t>ゴウケイ</t>
    </rPh>
    <rPh sb="5" eb="6">
      <t>カズ</t>
    </rPh>
    <phoneticPr fontId="9"/>
  </si>
  <si>
    <t>全国安全週間・全国衛生週間表彰</t>
    <phoneticPr fontId="9"/>
  </si>
  <si>
    <t>建設雇用改善優良事業所表彰</t>
    <phoneticPr fontId="9"/>
  </si>
  <si>
    <t>建設業退職金共済制度表彰</t>
    <phoneticPr fontId="9"/>
  </si>
  <si>
    <t>国土交通省指定統計調査関係表彰</t>
    <phoneticPr fontId="9"/>
  </si>
  <si>
    <t>［様式２］</t>
    <phoneticPr fontId="9"/>
  </si>
  <si>
    <t>整理
番号</t>
    <rPh sb="0" eb="2">
      <t>セイリ</t>
    </rPh>
    <rPh sb="3" eb="5">
      <t>バンゴウ</t>
    </rPh>
    <phoneticPr fontId="9"/>
  </si>
  <si>
    <t>参加人数</t>
    <rPh sb="0" eb="2">
      <t>サンカ</t>
    </rPh>
    <rPh sb="2" eb="4">
      <t>ニンズウ</t>
    </rPh>
    <phoneticPr fontId="9"/>
  </si>
  <si>
    <t>実施年月日</t>
    <rPh sb="0" eb="2">
      <t>ジッシ</t>
    </rPh>
    <rPh sb="2" eb="3">
      <t>ネン</t>
    </rPh>
    <rPh sb="3" eb="4">
      <t>ガツ</t>
    </rPh>
    <rPh sb="4" eb="5">
      <t>ヒ</t>
    </rPh>
    <phoneticPr fontId="9"/>
  </si>
  <si>
    <t>従事時間</t>
    <rPh sb="0" eb="2">
      <t>ジュウジ</t>
    </rPh>
    <rPh sb="2" eb="4">
      <t>ジカン</t>
    </rPh>
    <phoneticPr fontId="9"/>
  </si>
  <si>
    <t>活動内容</t>
    <phoneticPr fontId="9"/>
  </si>
  <si>
    <t>活動場所（市町村名）</t>
    <phoneticPr fontId="9"/>
  </si>
  <si>
    <t>該当する年度に○</t>
    <phoneticPr fontId="9"/>
  </si>
  <si>
    <t>時間</t>
    <rPh sb="0" eb="2">
      <t>ジカン</t>
    </rPh>
    <phoneticPr fontId="9"/>
  </si>
  <si>
    <t>加入団体名</t>
    <rPh sb="0" eb="2">
      <t>カニュウ</t>
    </rPh>
    <rPh sb="2" eb="5">
      <t>ダンタイメイ</t>
    </rPh>
    <phoneticPr fontId="9"/>
  </si>
  <si>
    <t>締結年月日</t>
    <phoneticPr fontId="9"/>
  </si>
  <si>
    <t>年</t>
    <rPh sb="0" eb="1">
      <t>ネン</t>
    </rPh>
    <phoneticPr fontId="9"/>
  </si>
  <si>
    <t>月</t>
    <rPh sb="0" eb="1">
      <t>ガツ</t>
    </rPh>
    <phoneticPr fontId="9"/>
  </si>
  <si>
    <t>日</t>
    <rPh sb="0" eb="1">
      <t>ヒ</t>
    </rPh>
    <phoneticPr fontId="9"/>
  </si>
  <si>
    <t>）</t>
    <phoneticPr fontId="9"/>
  </si>
  <si>
    <t>新規学卒者数</t>
    <phoneticPr fontId="9"/>
  </si>
  <si>
    <t>　なお，ボランティア活動は会社としての活動に限り，代表者や職員が個人的に実施，参加した活動は対象外とする。</t>
    <phoneticPr fontId="9"/>
  </si>
  <si>
    <t xml:space="preserve">①　進出した業種 </t>
    <phoneticPr fontId="9"/>
  </si>
  <si>
    <t>②　新分野進出の手法</t>
    <phoneticPr fontId="9"/>
  </si>
  <si>
    <t>③  事業の概要</t>
    <phoneticPr fontId="9"/>
  </si>
  <si>
    <t>　　(事業内容，規模，雇用
　 　の状況が分かるよう
     に記入)</t>
    <phoneticPr fontId="9"/>
  </si>
  <si>
    <t>④　支出の状況</t>
    <phoneticPr fontId="9"/>
  </si>
  <si>
    <t>　　(新分野進出に要した主
     な支出を記入。財源内
     訳は自己資金，借入金
     等を記入)</t>
    <phoneticPr fontId="9"/>
  </si>
  <si>
    <t>企業合併等の種類</t>
    <phoneticPr fontId="9"/>
  </si>
  <si>
    <t>企業合併等の実施日</t>
    <phoneticPr fontId="9"/>
  </si>
  <si>
    <t>吸収合併</t>
    <phoneticPr fontId="9"/>
  </si>
  <si>
    <t>新設合併</t>
    <phoneticPr fontId="9"/>
  </si>
  <si>
    <t>事業譲渡</t>
    <phoneticPr fontId="9"/>
  </si>
  <si>
    <t>加入の有無</t>
    <rPh sb="0" eb="2">
      <t>カニュウ</t>
    </rPh>
    <rPh sb="3" eb="5">
      <t>ウム</t>
    </rPh>
    <phoneticPr fontId="9"/>
  </si>
  <si>
    <t>支出時期</t>
    <phoneticPr fontId="9"/>
  </si>
  <si>
    <t>使途</t>
    <phoneticPr fontId="9"/>
  </si>
  <si>
    <t>金額(千円)</t>
    <phoneticPr fontId="9"/>
  </si>
  <si>
    <t>財源内訳</t>
    <phoneticPr fontId="9"/>
  </si>
  <si>
    <t>許可</t>
    <phoneticPr fontId="9"/>
  </si>
  <si>
    <t>（</t>
    <phoneticPr fontId="9"/>
  </si>
  <si>
    <t>―</t>
    <phoneticPr fontId="9"/>
  </si>
  <si>
    <t>２級</t>
    <phoneticPr fontId="9"/>
  </si>
  <si>
    <t>②</t>
    <phoneticPr fontId="9"/>
  </si>
  <si>
    <t>　なお，申請者は，地方自治法施行令（昭和22年政令第16号）第 167条の４第１項に該当しない者であること及び提出書類のすべての記入事項は事実と相違ないことを誓約します。</t>
    <phoneticPr fontId="9"/>
  </si>
  <si>
    <t>（電話番号</t>
    <rPh sb="1" eb="3">
      <t>デンワ</t>
    </rPh>
    <rPh sb="3" eb="5">
      <t>バンゴウ</t>
    </rPh>
    <phoneticPr fontId="9"/>
  </si>
  <si>
    <t>土木一式工事</t>
    <phoneticPr fontId="9"/>
  </si>
  <si>
    <t>とび･土工･ｺﾝｸﾘｰﾄ工事</t>
    <phoneticPr fontId="9"/>
  </si>
  <si>
    <t>石工事</t>
    <phoneticPr fontId="9"/>
  </si>
  <si>
    <t>しゅんせつ工事</t>
    <phoneticPr fontId="9"/>
  </si>
  <si>
    <t>建築一式工事</t>
    <phoneticPr fontId="9"/>
  </si>
  <si>
    <t>大工工事</t>
    <phoneticPr fontId="9"/>
  </si>
  <si>
    <t>屋根工事</t>
    <phoneticPr fontId="9"/>
  </si>
  <si>
    <t>造園工事</t>
    <phoneticPr fontId="9"/>
  </si>
  <si>
    <t>電気工事</t>
    <phoneticPr fontId="9"/>
  </si>
  <si>
    <t>管工事</t>
    <phoneticPr fontId="9"/>
  </si>
  <si>
    <t>（建築課）</t>
    <phoneticPr fontId="9"/>
  </si>
  <si>
    <t>①ＣＰＤＳ</t>
    <phoneticPr fontId="9"/>
  </si>
  <si>
    <t>合計（○の数）</t>
    <phoneticPr fontId="9"/>
  </si>
  <si>
    <t>日提出</t>
    <rPh sb="0" eb="1">
      <t>ヒ</t>
    </rPh>
    <rPh sb="1" eb="3">
      <t>テイシュツ</t>
    </rPh>
    <phoneticPr fontId="9"/>
  </si>
  <si>
    <t>申請区分</t>
    <rPh sb="0" eb="2">
      <t>シンセイ</t>
    </rPh>
    <rPh sb="2" eb="4">
      <t>クブン</t>
    </rPh>
    <phoneticPr fontId="9"/>
  </si>
  <si>
    <t>災害支援活動
の実施状況</t>
    <rPh sb="0" eb="2">
      <t>サイガイ</t>
    </rPh>
    <rPh sb="2" eb="4">
      <t>シエン</t>
    </rPh>
    <rPh sb="4" eb="6">
      <t>カツドウ</t>
    </rPh>
    <phoneticPr fontId="9"/>
  </si>
  <si>
    <t>監理課で記入</t>
    <phoneticPr fontId="9"/>
  </si>
  <si>
    <t>（7月末まで）</t>
    <rPh sb="2" eb="4">
      <t>ガツマツ</t>
    </rPh>
    <phoneticPr fontId="9"/>
  </si>
  <si>
    <t>（監理課）</t>
    <phoneticPr fontId="9"/>
  </si>
  <si>
    <t>（監理課）</t>
    <rPh sb="1" eb="3">
      <t>カンリ</t>
    </rPh>
    <phoneticPr fontId="9"/>
  </si>
  <si>
    <t>障がい者，
新規学卒者等
の雇用状況</t>
    <rPh sb="6" eb="8">
      <t>シンキ</t>
    </rPh>
    <rPh sb="8" eb="11">
      <t>ガクソツシャ</t>
    </rPh>
    <phoneticPr fontId="9"/>
  </si>
  <si>
    <t>研修会の名称（所管課）</t>
    <phoneticPr fontId="9"/>
  </si>
  <si>
    <t>①</t>
    <phoneticPr fontId="9"/>
  </si>
  <si>
    <t>氏名</t>
    <phoneticPr fontId="9"/>
  </si>
  <si>
    <t>②</t>
    <phoneticPr fontId="9"/>
  </si>
  <si>
    <t>建設技術者研修会</t>
    <phoneticPr fontId="9"/>
  </si>
  <si>
    <t>氏名</t>
    <phoneticPr fontId="9"/>
  </si>
  <si>
    <t>③</t>
    <phoneticPr fontId="9"/>
  </si>
  <si>
    <t>建築関係技術者研修会</t>
    <phoneticPr fontId="9"/>
  </si>
  <si>
    <t>ＵＮＩＴ</t>
    <phoneticPr fontId="9"/>
  </si>
  <si>
    <t>②建築ＣＰＤ</t>
    <phoneticPr fontId="9"/>
  </si>
  <si>
    <t>単位</t>
    <phoneticPr fontId="9"/>
  </si>
  <si>
    <t>③技術士ＣＰＤ</t>
    <phoneticPr fontId="9"/>
  </si>
  <si>
    <t>ＣＰＤ時間</t>
    <phoneticPr fontId="9"/>
  </si>
  <si>
    <t>５．ＩＳＯ９０００認証取得の状況</t>
    <phoneticPr fontId="9"/>
  </si>
  <si>
    <t>ＩＳＯの種類</t>
    <phoneticPr fontId="9"/>
  </si>
  <si>
    <t>認証取得の有無</t>
    <phoneticPr fontId="9"/>
  </si>
  <si>
    <t>取得年月日</t>
    <phoneticPr fontId="9"/>
  </si>
  <si>
    <t>法定雇用義務の有無</t>
    <phoneticPr fontId="9"/>
  </si>
  <si>
    <t>常用雇用
労働者総数</t>
    <phoneticPr fontId="9"/>
  </si>
  <si>
    <t>①法定雇用義務がある場合</t>
    <phoneticPr fontId="9"/>
  </si>
  <si>
    <t>②法定雇用義務がない場合</t>
    <phoneticPr fontId="9"/>
  </si>
  <si>
    <t>育児休業制度の有無</t>
    <phoneticPr fontId="9"/>
  </si>
  <si>
    <t>介護休業制度の有無</t>
    <phoneticPr fontId="9"/>
  </si>
  <si>
    <t>一般事業主行動計画策定・届出の有無</t>
    <phoneticPr fontId="9"/>
  </si>
  <si>
    <t>(1) ＩＳＯ１４０００認証取得の状況</t>
    <phoneticPr fontId="9"/>
  </si>
  <si>
    <t>認証取得の有無</t>
    <phoneticPr fontId="9"/>
  </si>
  <si>
    <t>(2) エコアクション２１等の認証取得の状況</t>
    <phoneticPr fontId="9"/>
  </si>
  <si>
    <t>認証取得の有無</t>
    <phoneticPr fontId="9"/>
  </si>
  <si>
    <t>①</t>
    <phoneticPr fontId="9"/>
  </si>
  <si>
    <t>エコアクション２１</t>
    <phoneticPr fontId="9"/>
  </si>
  <si>
    <t>３．研修会への参加状況</t>
    <phoneticPr fontId="9"/>
  </si>
  <si>
    <t>経営者研修会</t>
    <phoneticPr fontId="9"/>
  </si>
  <si>
    <t>４．ＣＰＤＳ等の単位の取得状況</t>
    <phoneticPr fontId="9"/>
  </si>
  <si>
    <t>⑨</t>
    <phoneticPr fontId="9"/>
  </si>
  <si>
    <t>⑩</t>
    <phoneticPr fontId="9"/>
  </si>
  <si>
    <t>⑤</t>
    <phoneticPr fontId="9"/>
  </si>
  <si>
    <t>社会活動等に関する事項</t>
    <phoneticPr fontId="9"/>
  </si>
  <si>
    <t>活動内容</t>
    <phoneticPr fontId="9"/>
  </si>
  <si>
    <t>活動場所
（市町村名）</t>
    <phoneticPr fontId="9"/>
  </si>
  <si>
    <t>　建設工事入札参加資格申請書に添付されている総合評定値通知書の審査基準日の直前２年間に建設業以外の分野の事業（風俗営業等，公序良俗に反するものを除く。）に進出し，自らの会社における新分野進出，単独又は共同出資により県内に本店を有する新分野事業を営む法人を設立した場合に記入すること。（ただし，前回の建設工事入札参加資格において評価（加点）された事業分野については対象外とする。）</t>
    <rPh sb="1" eb="3">
      <t>ケンセツ</t>
    </rPh>
    <rPh sb="3" eb="5">
      <t>コウジ</t>
    </rPh>
    <rPh sb="5" eb="7">
      <t>ニュウサツ</t>
    </rPh>
    <rPh sb="7" eb="9">
      <t>サンカ</t>
    </rPh>
    <rPh sb="9" eb="11">
      <t>シカク</t>
    </rPh>
    <rPh sb="11" eb="14">
      <t>シンセイショ</t>
    </rPh>
    <rPh sb="15" eb="17">
      <t>テンプ</t>
    </rPh>
    <rPh sb="22" eb="24">
      <t>ソウゴウ</t>
    </rPh>
    <rPh sb="24" eb="27">
      <t>ヒョウテイチ</t>
    </rPh>
    <rPh sb="27" eb="30">
      <t>ツウチショ</t>
    </rPh>
    <rPh sb="146" eb="148">
      <t>ゼンカイ</t>
    </rPh>
    <phoneticPr fontId="9"/>
  </si>
  <si>
    <t xml:space="preserve"> 災害支援(防災)協定</t>
    <rPh sb="1" eb="3">
      <t>サイガイ</t>
    </rPh>
    <rPh sb="3" eb="5">
      <t>シエン</t>
    </rPh>
    <rPh sb="6" eb="8">
      <t>ボウサイ</t>
    </rPh>
    <rPh sb="9" eb="11">
      <t>キョウテイ</t>
    </rPh>
    <phoneticPr fontId="9"/>
  </si>
  <si>
    <t xml:space="preserve"> 緊急防疫協定</t>
    <rPh sb="1" eb="3">
      <t>キンキュウ</t>
    </rPh>
    <rPh sb="3" eb="5">
      <t>ボウエキ</t>
    </rPh>
    <rPh sb="5" eb="7">
      <t>キョウテイ</t>
    </rPh>
    <phoneticPr fontId="9"/>
  </si>
  <si>
    <t>締 結 の 有 無</t>
    <rPh sb="0" eb="1">
      <t>シメ</t>
    </rPh>
    <rPh sb="2" eb="3">
      <t>ムスブ</t>
    </rPh>
    <rPh sb="6" eb="7">
      <t>ユウ</t>
    </rPh>
    <rPh sb="8" eb="9">
      <t>ム</t>
    </rPh>
    <phoneticPr fontId="9"/>
  </si>
  <si>
    <t>区          分</t>
    <rPh sb="0" eb="1">
      <t>ク</t>
    </rPh>
    <rPh sb="11" eb="12">
      <t>ブン</t>
    </rPh>
    <phoneticPr fontId="9"/>
  </si>
  <si>
    <t>1 年 以 上</t>
    <phoneticPr fontId="9"/>
  </si>
  <si>
    <t>③法定雇用を超え
る人数（①－②）</t>
    <rPh sb="1" eb="3">
      <t>ホウテイ</t>
    </rPh>
    <rPh sb="3" eb="5">
      <t>コヨウ</t>
    </rPh>
    <rPh sb="6" eb="7">
      <t>コ</t>
    </rPh>
    <rPh sb="10" eb="12">
      <t>ニンズウ</t>
    </rPh>
    <phoneticPr fontId="9"/>
  </si>
  <si>
    <t>①雇用障がい者数</t>
    <rPh sb="1" eb="3">
      <t>コヨウ</t>
    </rPh>
    <phoneticPr fontId="9"/>
  </si>
  <si>
    <t>②法定雇用義務者数</t>
    <rPh sb="1" eb="3">
      <t>ホウテイ</t>
    </rPh>
    <rPh sb="3" eb="5">
      <t>コヨウ</t>
    </rPh>
    <rPh sb="5" eb="7">
      <t>ギム</t>
    </rPh>
    <phoneticPr fontId="9"/>
  </si>
  <si>
    <t>受講の有無</t>
    <rPh sb="0" eb="2">
      <t>ジュコウ</t>
    </rPh>
    <rPh sb="3" eb="5">
      <t>ウム</t>
    </rPh>
    <phoneticPr fontId="9"/>
  </si>
  <si>
    <t>災害支援</t>
    <rPh sb="0" eb="2">
      <t>サイガイ</t>
    </rPh>
    <rPh sb="2" eb="4">
      <t>シエン</t>
    </rPh>
    <phoneticPr fontId="9"/>
  </si>
  <si>
    <t>防疫協定</t>
    <rPh sb="0" eb="2">
      <t>ボウエキ</t>
    </rPh>
    <rPh sb="2" eb="4">
      <t>キョウテイ</t>
    </rPh>
    <phoneticPr fontId="9"/>
  </si>
  <si>
    <t>１年以上</t>
    <rPh sb="1" eb="4">
      <t>ネンイジョウ</t>
    </rPh>
    <phoneticPr fontId="9"/>
  </si>
  <si>
    <t>法定雇用超人数</t>
    <rPh sb="0" eb="2">
      <t>ホウテイ</t>
    </rPh>
    <rPh sb="2" eb="4">
      <t>コヨウ</t>
    </rPh>
    <rPh sb="4" eb="5">
      <t>コ</t>
    </rPh>
    <rPh sb="5" eb="7">
      <t>ニンズウ</t>
    </rPh>
    <phoneticPr fontId="9"/>
  </si>
  <si>
    <t>雇用義務者数</t>
    <rPh sb="0" eb="2">
      <t>コヨウ</t>
    </rPh>
    <rPh sb="2" eb="5">
      <t>ギムシャ</t>
    </rPh>
    <rPh sb="5" eb="6">
      <t>スウ</t>
    </rPh>
    <phoneticPr fontId="9"/>
  </si>
  <si>
    <t>不当要求防止責任者講習会の受講の有無</t>
    <rPh sb="0" eb="2">
      <t>フトウ</t>
    </rPh>
    <rPh sb="2" eb="4">
      <t>ヨウキュウ</t>
    </rPh>
    <rPh sb="4" eb="6">
      <t>ボウシ</t>
    </rPh>
    <rPh sb="6" eb="9">
      <t>セキニンシャ</t>
    </rPh>
    <rPh sb="9" eb="12">
      <t>コウシュウカイ</t>
    </rPh>
    <rPh sb="13" eb="15">
      <t>ジュコウ</t>
    </rPh>
    <rPh sb="16" eb="18">
      <t>ウム</t>
    </rPh>
    <phoneticPr fontId="9"/>
  </si>
  <si>
    <t>記</t>
  </si>
  <si>
    <t>１　自己又は自社の役員等は，次のいずれにも該当する者ではありません。</t>
  </si>
  <si>
    <t>　　鹿児島県知事　　　　殿</t>
  </si>
  <si>
    <t>住　　　　所</t>
  </si>
  <si>
    <t xml:space="preserve">  注１　自己及び自社の役員等の名簿（別紙）を添付してください。</t>
  </si>
  <si>
    <t xml:space="preserve">    ２　「法人等」とは，要綱第１条の２第３号のとおりです。</t>
  </si>
  <si>
    <t>第２号様式（第６条関係）</t>
    <phoneticPr fontId="9"/>
  </si>
  <si>
    <t>誓　　約　　書</t>
    <phoneticPr fontId="9"/>
  </si>
  <si>
    <t>　私は，下記の事項について誓約します。
  なお，鹿児島県建設工事入札参加資格審査要綱（以下「要綱」という。）第２条第２項に
規定する審査のため，下記の事項について，鹿児島県知事が鹿児島県警察本部長に照会する
ことを承諾し，照会で確認された情報は，今後，私が鹿児島県と行う他の契約等における身
分確認に利用することに同意します。</t>
    <phoneticPr fontId="9"/>
  </si>
  <si>
    <t>（ふりがな）</t>
    <phoneticPr fontId="9"/>
  </si>
  <si>
    <t>氏　　　　名</t>
    <rPh sb="0" eb="1">
      <t>シ</t>
    </rPh>
    <rPh sb="5" eb="6">
      <t>メイ</t>
    </rPh>
    <phoneticPr fontId="9"/>
  </si>
  <si>
    <t>日</t>
    <rPh sb="0" eb="1">
      <t>ニチ</t>
    </rPh>
    <phoneticPr fontId="9"/>
  </si>
  <si>
    <t>　　　法人その他の団体にあっては，主
　　　たる事務所の所在地，名称及び表
　　　者の氏名</t>
    <phoneticPr fontId="9"/>
  </si>
  <si>
    <t xml:space="preserve">  （別紙）                                        </t>
  </si>
  <si>
    <t>住所又は主たる事務所の所在地</t>
    <rPh sb="0" eb="2">
      <t>ジュウショ</t>
    </rPh>
    <rPh sb="2" eb="3">
      <t>マタ</t>
    </rPh>
    <rPh sb="4" eb="5">
      <t>シュ</t>
    </rPh>
    <rPh sb="7" eb="10">
      <t>ジムショ</t>
    </rPh>
    <rPh sb="11" eb="14">
      <t>ショザイチ</t>
    </rPh>
    <phoneticPr fontId="9"/>
  </si>
  <si>
    <t>　　氏   名   又   は   名   称</t>
    <rPh sb="2" eb="3">
      <t>シ</t>
    </rPh>
    <rPh sb="6" eb="7">
      <t>メイ</t>
    </rPh>
    <rPh sb="10" eb="11">
      <t>マタ</t>
    </rPh>
    <rPh sb="18" eb="19">
      <t>メイ</t>
    </rPh>
    <rPh sb="22" eb="23">
      <t>ショウ</t>
    </rPh>
    <phoneticPr fontId="9"/>
  </si>
  <si>
    <t>自己及び自社の役員等の名簿</t>
    <phoneticPr fontId="9"/>
  </si>
  <si>
    <t>役　職　名</t>
    <rPh sb="0" eb="1">
      <t>エキ</t>
    </rPh>
    <rPh sb="2" eb="3">
      <t>ショク</t>
    </rPh>
    <rPh sb="4" eb="5">
      <t>メイ</t>
    </rPh>
    <phoneticPr fontId="9"/>
  </si>
  <si>
    <t>（</t>
    <phoneticPr fontId="9"/>
  </si>
  <si>
    <t>）</t>
    <phoneticPr fontId="9"/>
  </si>
  <si>
    <t>ふりがな</t>
    <phoneticPr fontId="9"/>
  </si>
  <si>
    <t>氏名</t>
    <rPh sb="0" eb="2">
      <t>シメイ</t>
    </rPh>
    <phoneticPr fontId="9"/>
  </si>
  <si>
    <t>性別</t>
    <rPh sb="0" eb="2">
      <t>セイベツ</t>
    </rPh>
    <phoneticPr fontId="9"/>
  </si>
  <si>
    <t>生年月日</t>
    <rPh sb="0" eb="2">
      <t>セイネン</t>
    </rPh>
    <rPh sb="2" eb="4">
      <t>ガッピ</t>
    </rPh>
    <phoneticPr fontId="9"/>
  </si>
  <si>
    <t>住　　　　　　所</t>
    <rPh sb="0" eb="1">
      <t>ジュウ</t>
    </rPh>
    <rPh sb="7" eb="8">
      <t>ショ</t>
    </rPh>
    <phoneticPr fontId="9"/>
  </si>
  <si>
    <t>注１　代表者も含めて作成してください。</t>
    <phoneticPr fontId="9"/>
  </si>
  <si>
    <t>　２　記入欄が不足する場合は適宜追加してください。</t>
    <phoneticPr fontId="9"/>
  </si>
  <si>
    <t xml:space="preserve">  ３　この名簿に記載されている個人情報については，要綱第２条第２項に規定する審査に</t>
    <phoneticPr fontId="9"/>
  </si>
  <si>
    <t>　　必要な範囲内で，他の行政庁に情報提供することになりますので，各人の同意を得た上</t>
    <phoneticPr fontId="9"/>
  </si>
  <si>
    <t>　　で記載してください。</t>
    <phoneticPr fontId="9"/>
  </si>
  <si>
    <t>建設工事入札参加資格審査申請書</t>
    <phoneticPr fontId="9"/>
  </si>
  <si>
    <t>※　法定雇用義務とは，「障害者の雇用の促進等に
　　関する法律」に基づく法定雇用率が適用される
　　場合のことをいう。</t>
    <phoneticPr fontId="9"/>
  </si>
  <si>
    <t>取得年月日</t>
    <phoneticPr fontId="9"/>
  </si>
  <si>
    <t>災害防止表彰</t>
    <rPh sb="0" eb="2">
      <t>サイガイ</t>
    </rPh>
    <rPh sb="2" eb="4">
      <t>ボウシ</t>
    </rPh>
    <rPh sb="4" eb="6">
      <t>ヒョウショウ</t>
    </rPh>
    <phoneticPr fontId="9"/>
  </si>
  <si>
    <t>安全・労災防止表彰</t>
    <rPh sb="0" eb="2">
      <t>アンゼン</t>
    </rPh>
    <rPh sb="3" eb="5">
      <t>ロウサイ</t>
    </rPh>
    <rPh sb="5" eb="7">
      <t>ボウシ</t>
    </rPh>
    <rPh sb="7" eb="9">
      <t>ヒョウショウ</t>
    </rPh>
    <phoneticPr fontId="9"/>
  </si>
  <si>
    <t>建設業労働災害防止関係表彰</t>
    <rPh sb="0" eb="3">
      <t>ケンセツギョウ</t>
    </rPh>
    <rPh sb="3" eb="5">
      <t>ロウドウ</t>
    </rPh>
    <rPh sb="5" eb="7">
      <t>サイガイ</t>
    </rPh>
    <rPh sb="7" eb="9">
      <t>ボウシ</t>
    </rPh>
    <rPh sb="9" eb="11">
      <t>カンケイ</t>
    </rPh>
    <rPh sb="11" eb="13">
      <t>ヒョウショウ</t>
    </rPh>
    <phoneticPr fontId="9"/>
  </si>
  <si>
    <t>高齢者雇用促進表彰</t>
    <rPh sb="0" eb="3">
      <t>コウレイシャ</t>
    </rPh>
    <rPh sb="3" eb="5">
      <t>コヨウ</t>
    </rPh>
    <rPh sb="5" eb="7">
      <t>ソクシン</t>
    </rPh>
    <rPh sb="7" eb="9">
      <t>ヒョウショウ</t>
    </rPh>
    <phoneticPr fontId="9"/>
  </si>
  <si>
    <t>県社会保険協会表彰</t>
    <rPh sb="0" eb="1">
      <t>ケン</t>
    </rPh>
    <rPh sb="1" eb="3">
      <t>シャカイ</t>
    </rPh>
    <rPh sb="3" eb="5">
      <t>ホケン</t>
    </rPh>
    <rPh sb="5" eb="7">
      <t>キョウカイ</t>
    </rPh>
    <rPh sb="7" eb="9">
      <t>ヒョウショウ</t>
    </rPh>
    <phoneticPr fontId="9"/>
  </si>
  <si>
    <t>⑪</t>
    <phoneticPr fontId="9"/>
  </si>
  <si>
    <t>県土木部優良工事等表彰（優良工事表彰）</t>
    <phoneticPr fontId="9"/>
  </si>
  <si>
    <t>県農政部公共事業優良工事等表彰（優良工事表彰）</t>
    <phoneticPr fontId="9"/>
  </si>
  <si>
    <t>県環境林務部公共事業優良工事等表彰（優良工事表彰）</t>
    <phoneticPr fontId="9"/>
  </si>
  <si>
    <t>農業農村整備事業等優良工事表彰</t>
    <rPh sb="0" eb="2">
      <t>ノウギョウ</t>
    </rPh>
    <rPh sb="2" eb="4">
      <t>ノウソン</t>
    </rPh>
    <rPh sb="4" eb="6">
      <t>セイビ</t>
    </rPh>
    <rPh sb="6" eb="8">
      <t>ジギョウ</t>
    </rPh>
    <rPh sb="8" eb="9">
      <t>トウ</t>
    </rPh>
    <rPh sb="9" eb="11">
      <t>ユウリョウ</t>
    </rPh>
    <rPh sb="11" eb="13">
      <t>コウジ</t>
    </rPh>
    <rPh sb="13" eb="15">
      <t>ヒョウショウ</t>
    </rPh>
    <phoneticPr fontId="9"/>
  </si>
  <si>
    <t>優良工事等表彰（各市町村）</t>
    <rPh sb="0" eb="2">
      <t>ユウリョウ</t>
    </rPh>
    <rPh sb="2" eb="4">
      <t>コウジ</t>
    </rPh>
    <rPh sb="4" eb="5">
      <t>トウ</t>
    </rPh>
    <rPh sb="5" eb="7">
      <t>ヒョウショウ</t>
    </rPh>
    <rPh sb="8" eb="9">
      <t>カク</t>
    </rPh>
    <rPh sb="9" eb="12">
      <t>シチョウソン</t>
    </rPh>
    <phoneticPr fontId="9"/>
  </si>
  <si>
    <t>県森林土木協会優秀工事表彰</t>
    <rPh sb="0" eb="1">
      <t>ケン</t>
    </rPh>
    <rPh sb="1" eb="3">
      <t>シンリン</t>
    </rPh>
    <rPh sb="3" eb="5">
      <t>ドボク</t>
    </rPh>
    <rPh sb="5" eb="7">
      <t>キョウカイ</t>
    </rPh>
    <rPh sb="7" eb="9">
      <t>ユウシュウ</t>
    </rPh>
    <rPh sb="9" eb="11">
      <t>コウジ</t>
    </rPh>
    <rPh sb="11" eb="13">
      <t>ヒョウショウ</t>
    </rPh>
    <phoneticPr fontId="9"/>
  </si>
  <si>
    <t>国土交通行政功労表彰（優良施工業者（工事部門））</t>
    <phoneticPr fontId="9"/>
  </si>
  <si>
    <t>鹿児島地区林業振興協議会優秀工事表彰</t>
    <rPh sb="0" eb="3">
      <t>カゴシマ</t>
    </rPh>
    <rPh sb="3" eb="5">
      <t>チク</t>
    </rPh>
    <rPh sb="5" eb="7">
      <t>リンギョウ</t>
    </rPh>
    <rPh sb="7" eb="9">
      <t>シンコウ</t>
    </rPh>
    <rPh sb="9" eb="12">
      <t>キョウギカイ</t>
    </rPh>
    <rPh sb="12" eb="14">
      <t>ユウシュウ</t>
    </rPh>
    <rPh sb="14" eb="16">
      <t>コウジ</t>
    </rPh>
    <rPh sb="16" eb="18">
      <t>ヒョウショウ</t>
    </rPh>
    <phoneticPr fontId="9"/>
  </si>
  <si>
    <t>全建賞</t>
    <rPh sb="0" eb="1">
      <t>ゼン</t>
    </rPh>
    <rPh sb="2" eb="3">
      <t>ショウ</t>
    </rPh>
    <phoneticPr fontId="9"/>
  </si>
  <si>
    <t>会社に対する表彰</t>
    <rPh sb="0" eb="2">
      <t>カイシャ</t>
    </rPh>
    <rPh sb="3" eb="4">
      <t>タイ</t>
    </rPh>
    <rPh sb="6" eb="8">
      <t>ヒョウショウ</t>
    </rPh>
    <phoneticPr fontId="9"/>
  </si>
  <si>
    <t>　イ 会社施工の建設工事に対する表彰（業種ごとに区分できる表彰）</t>
    <rPh sb="5" eb="7">
      <t>セコウ</t>
    </rPh>
    <rPh sb="8" eb="10">
      <t>ケンセツ</t>
    </rPh>
    <rPh sb="10" eb="12">
      <t>コウジ</t>
    </rPh>
    <rPh sb="19" eb="21">
      <t>ギョウシュ</t>
    </rPh>
    <rPh sb="24" eb="26">
      <t>クブン</t>
    </rPh>
    <rPh sb="29" eb="31">
      <t>ヒョウショウ</t>
    </rPh>
    <phoneticPr fontId="9"/>
  </si>
  <si>
    <t>業種</t>
    <rPh sb="0" eb="2">
      <t>ギョウシュ</t>
    </rPh>
    <phoneticPr fontId="9"/>
  </si>
  <si>
    <t>個人に対する表彰</t>
    <phoneticPr fontId="9"/>
  </si>
  <si>
    <t>県農政部公共事業優良工事等表彰（優秀技術者表彰）</t>
    <rPh sb="16" eb="18">
      <t>ユウシュウ</t>
    </rPh>
    <rPh sb="18" eb="21">
      <t>ギジュツシャ</t>
    </rPh>
    <phoneticPr fontId="9"/>
  </si>
  <si>
    <t>県土木部優良工事等表彰（優秀技術者表彰）</t>
    <rPh sb="12" eb="14">
      <t>ユウシュウ</t>
    </rPh>
    <rPh sb="14" eb="17">
      <t>ギジュツシャ</t>
    </rPh>
    <phoneticPr fontId="9"/>
  </si>
  <si>
    <t>県環境林務部公共事業優良工事等表彰（優秀技術者表彰）</t>
    <rPh sb="18" eb="20">
      <t>ユウシュウ</t>
    </rPh>
    <rPh sb="20" eb="23">
      <t>ギジュツシャ</t>
    </rPh>
    <phoneticPr fontId="9"/>
  </si>
  <si>
    <t>国土交通行政功労表彰（現場代理人・主任（監理）技術者表彰）</t>
    <rPh sb="0" eb="2">
      <t>コクド</t>
    </rPh>
    <rPh sb="2" eb="4">
      <t>コウツウ</t>
    </rPh>
    <rPh sb="4" eb="6">
      <t>ギョウセイ</t>
    </rPh>
    <rPh sb="6" eb="8">
      <t>コウロウ</t>
    </rPh>
    <rPh sb="8" eb="10">
      <t>ヒョウショウ</t>
    </rPh>
    <rPh sb="11" eb="13">
      <t>ゲンバ</t>
    </rPh>
    <rPh sb="13" eb="16">
      <t>ダイリニン</t>
    </rPh>
    <rPh sb="17" eb="19">
      <t>シュニン</t>
    </rPh>
    <rPh sb="20" eb="22">
      <t>カンリ</t>
    </rPh>
    <rPh sb="23" eb="26">
      <t>ギジュツシャ</t>
    </rPh>
    <rPh sb="26" eb="28">
      <t>ヒョウショウ</t>
    </rPh>
    <phoneticPr fontId="9"/>
  </si>
  <si>
    <t>優秀施工者国土交通大臣顕彰</t>
    <rPh sb="0" eb="2">
      <t>ユウシュウ</t>
    </rPh>
    <rPh sb="2" eb="4">
      <t>セコウ</t>
    </rPh>
    <rPh sb="4" eb="5">
      <t>シャ</t>
    </rPh>
    <rPh sb="5" eb="7">
      <t>コクド</t>
    </rPh>
    <rPh sb="7" eb="9">
      <t>コウツウ</t>
    </rPh>
    <rPh sb="9" eb="11">
      <t>ダイジン</t>
    </rPh>
    <rPh sb="11" eb="13">
      <t>ケンショウ</t>
    </rPh>
    <phoneticPr fontId="9"/>
  </si>
  <si>
    <t>土木系</t>
    <rPh sb="0" eb="3">
      <t>ドボクケイ</t>
    </rPh>
    <phoneticPr fontId="9"/>
  </si>
  <si>
    <t>建築系</t>
    <rPh sb="0" eb="3">
      <t>ケンチクケイ</t>
    </rPh>
    <phoneticPr fontId="9"/>
  </si>
  <si>
    <t>表彰</t>
    <rPh sb="0" eb="2">
      <t>ヒョウショウ</t>
    </rPh>
    <phoneticPr fontId="9"/>
  </si>
  <si>
    <t>③</t>
    <phoneticPr fontId="9"/>
  </si>
  <si>
    <t>個人に対する</t>
    <phoneticPr fontId="9"/>
  </si>
  <si>
    <t>②</t>
    <phoneticPr fontId="9"/>
  </si>
  <si>
    <t>会社施工の建設工事に</t>
    <phoneticPr fontId="9"/>
  </si>
  <si>
    <t>①</t>
    <phoneticPr fontId="9"/>
  </si>
  <si>
    <t>会社に対する</t>
    <phoneticPr fontId="9"/>
  </si>
  <si>
    <t>　　る者</t>
    <phoneticPr fontId="9"/>
  </si>
  <si>
    <t>　　している者</t>
    <phoneticPr fontId="9"/>
  </si>
  <si>
    <t>２　暴力団又は暴力団員等が，その経営に実質的に関与している法人等ではありません。</t>
    <rPh sb="11" eb="12">
      <t>トウ</t>
    </rPh>
    <phoneticPr fontId="9"/>
  </si>
  <si>
    <t>　なお，申請者は，地方自治法施行令（昭和22年政令第16号）第 167条の４第１項に該当しない者であること及び提出書類の全ての記入事項は事実と相違ないことを誓約します。</t>
    <rPh sb="60" eb="61">
      <t>スベ</t>
    </rPh>
    <phoneticPr fontId="9"/>
  </si>
  <si>
    <t>建設業許可番号</t>
    <rPh sb="0" eb="3">
      <t>ケンセツギョウ</t>
    </rPh>
    <rPh sb="3" eb="5">
      <t>キョカ</t>
    </rPh>
    <rPh sb="5" eb="7">
      <t>バンゴウ</t>
    </rPh>
    <phoneticPr fontId="9"/>
  </si>
  <si>
    <t>－</t>
    <phoneticPr fontId="9"/>
  </si>
  <si>
    <t>「かごしま緑の工務店」の登録</t>
    <rPh sb="12" eb="14">
      <t>トウロク</t>
    </rPh>
    <phoneticPr fontId="9"/>
  </si>
  <si>
    <t>「かごしま材の家づくり強化促進事業の地材地建グループ」への加入</t>
    <rPh sb="29" eb="31">
      <t>カニュウ</t>
    </rPh>
    <phoneticPr fontId="9"/>
  </si>
  <si>
    <t>認証・登録・加入先</t>
    <rPh sb="0" eb="2">
      <t>ニンショウ</t>
    </rPh>
    <rPh sb="3" eb="5">
      <t>トウロク</t>
    </rPh>
    <rPh sb="6" eb="8">
      <t>カニュウ</t>
    </rPh>
    <rPh sb="8" eb="9">
      <t>サキ</t>
    </rPh>
    <phoneticPr fontId="9"/>
  </si>
  <si>
    <t>認証・登録・加入の有無</t>
    <phoneticPr fontId="9"/>
  </si>
  <si>
    <t>認証・登録・加入年月日</t>
    <rPh sb="8" eb="11">
      <t>ネンガッピ</t>
    </rPh>
    <phoneticPr fontId="9"/>
  </si>
  <si>
    <t>登　　　録　　　先</t>
    <rPh sb="0" eb="1">
      <t>ノボル</t>
    </rPh>
    <rPh sb="4" eb="5">
      <t>ロク</t>
    </rPh>
    <rPh sb="8" eb="9">
      <t>サキ</t>
    </rPh>
    <phoneticPr fontId="9"/>
  </si>
  <si>
    <t>登　　録　　年　　月　　日</t>
    <rPh sb="6" eb="7">
      <t>トシ</t>
    </rPh>
    <rPh sb="9" eb="10">
      <t>ツキ</t>
    </rPh>
    <rPh sb="12" eb="13">
      <t>ヒ</t>
    </rPh>
    <phoneticPr fontId="9"/>
  </si>
  <si>
    <t>鹿児島県協力雇用主会</t>
    <rPh sb="0" eb="4">
      <t>カゴシマケン</t>
    </rPh>
    <rPh sb="4" eb="6">
      <t>キョウリョク</t>
    </rPh>
    <rPh sb="6" eb="9">
      <t>コヨウヌシ</t>
    </rPh>
    <rPh sb="9" eb="10">
      <t>カイ</t>
    </rPh>
    <phoneticPr fontId="9"/>
  </si>
  <si>
    <t>ＮＰＯ法人鹿児島県就労支援事業者機構</t>
    <rPh sb="3" eb="5">
      <t>ホウジン</t>
    </rPh>
    <rPh sb="5" eb="8">
      <t>カゴシマ</t>
    </rPh>
    <rPh sb="8" eb="9">
      <t>ケン</t>
    </rPh>
    <rPh sb="9" eb="11">
      <t>シュウロウ</t>
    </rPh>
    <rPh sb="11" eb="13">
      <t>シエン</t>
    </rPh>
    <rPh sb="13" eb="16">
      <t>ジギョウシャ</t>
    </rPh>
    <rPh sb="16" eb="18">
      <t>キコウ</t>
    </rPh>
    <phoneticPr fontId="9"/>
  </si>
  <si>
    <t>監理課
記入欄</t>
    <phoneticPr fontId="9"/>
  </si>
  <si>
    <t>離島事業者</t>
    <rPh sb="0" eb="2">
      <t>リトウ</t>
    </rPh>
    <rPh sb="2" eb="5">
      <t>ジギョウシャ</t>
    </rPh>
    <phoneticPr fontId="9"/>
  </si>
  <si>
    <t>「かごしま材取扱店認証制度による認証取扱店」の認証</t>
    <rPh sb="23" eb="25">
      <t>ニンショウ</t>
    </rPh>
    <phoneticPr fontId="9"/>
  </si>
  <si>
    <t>解体工事</t>
    <rPh sb="0" eb="2">
      <t>カイタイ</t>
    </rPh>
    <phoneticPr fontId="9"/>
  </si>
  <si>
    <t>左官工事</t>
  </si>
  <si>
    <t>ﾀｲﾙ･れんが･ﾌﾞﾛｯｸ工事</t>
  </si>
  <si>
    <t>鋼構造物工事</t>
  </si>
  <si>
    <t>鉄筋工事</t>
  </si>
  <si>
    <t>板金工事</t>
  </si>
  <si>
    <t>ガラス工事</t>
  </si>
  <si>
    <t>塗装工事</t>
  </si>
  <si>
    <t>防水工事</t>
  </si>
  <si>
    <t>内装仕上工事</t>
  </si>
  <si>
    <t>機械器具設置工事</t>
  </si>
  <si>
    <t>熱絶縁工事</t>
  </si>
  <si>
    <t>電気通信工事</t>
  </si>
  <si>
    <t>さく井工事</t>
  </si>
  <si>
    <t>建具工事</t>
  </si>
  <si>
    <t>水道施設工事</t>
  </si>
  <si>
    <t>消防施設工事</t>
  </si>
  <si>
    <t>清掃施設工事</t>
  </si>
  <si>
    <t>(9)</t>
    <phoneticPr fontId="9"/>
  </si>
  <si>
    <t>(10)</t>
    <phoneticPr fontId="9"/>
  </si>
  <si>
    <t>(17)</t>
    <phoneticPr fontId="9"/>
  </si>
  <si>
    <t>(18)</t>
    <phoneticPr fontId="9"/>
  </si>
  <si>
    <t>(25)</t>
    <phoneticPr fontId="9"/>
  </si>
  <si>
    <t>(26)</t>
    <phoneticPr fontId="9"/>
  </si>
  <si>
    <t>(29)</t>
  </si>
  <si>
    <t>舗</t>
    <rPh sb="0" eb="1">
      <t>ホ</t>
    </rPh>
    <phoneticPr fontId="9"/>
  </si>
  <si>
    <t>解</t>
    <rPh sb="0" eb="1">
      <t>カイ</t>
    </rPh>
    <phoneticPr fontId="9"/>
  </si>
  <si>
    <t>(29)</t>
    <phoneticPr fontId="9"/>
  </si>
  <si>
    <t xml:space="preserve"> (2)  自己，自社若しくは第三者の不正な利益を図る目的又は第三者に損害を加える目的を</t>
    <phoneticPr fontId="9"/>
  </si>
  <si>
    <t>　ア　会社に対する表彰（業種ごとに区分できない表彰）</t>
    <rPh sb="12" eb="14">
      <t>ギョウシュ</t>
    </rPh>
    <rPh sb="17" eb="19">
      <t>クブン</t>
    </rPh>
    <rPh sb="23" eb="25">
      <t>ヒョウショウ</t>
    </rPh>
    <phoneticPr fontId="9"/>
  </si>
  <si>
    <t>ＩＳＯ9000シリーズ</t>
    <phoneticPr fontId="9"/>
  </si>
  <si>
    <t>土･･･土木系
建･･･建築系</t>
    <rPh sb="0" eb="1">
      <t>ド</t>
    </rPh>
    <rPh sb="4" eb="6">
      <t>ドボク</t>
    </rPh>
    <rPh sb="6" eb="7">
      <t>ケイ</t>
    </rPh>
    <rPh sb="8" eb="9">
      <t>ケン</t>
    </rPh>
    <rPh sb="12" eb="14">
      <t>ケンチク</t>
    </rPh>
    <rPh sb="14" eb="15">
      <t>ケイ</t>
    </rPh>
    <phoneticPr fontId="9"/>
  </si>
  <si>
    <t>障　　　　が　　　　い　　　　者</t>
    <phoneticPr fontId="9"/>
  </si>
  <si>
    <t>ＩＳＯ14000シリーズ</t>
    <phoneticPr fontId="9"/>
  </si>
  <si>
    <t>福利厚生の状況</t>
    <rPh sb="0" eb="2">
      <t>フクリ</t>
    </rPh>
    <rPh sb="2" eb="4">
      <t>コウセイ</t>
    </rPh>
    <rPh sb="5" eb="7">
      <t>ジョウキョウ</t>
    </rPh>
    <phoneticPr fontId="9"/>
  </si>
  <si>
    <t>舗装工事</t>
    <rPh sb="0" eb="2">
      <t>ホソウ</t>
    </rPh>
    <phoneticPr fontId="9"/>
  </si>
  <si>
    <t>舗装工事</t>
    <rPh sb="0" eb="1">
      <t>ホ</t>
    </rPh>
    <phoneticPr fontId="9"/>
  </si>
  <si>
    <t>災害支援活動の状況</t>
    <rPh sb="0" eb="2">
      <t>サイガイ</t>
    </rPh>
    <rPh sb="2" eb="4">
      <t>シエン</t>
    </rPh>
    <rPh sb="7" eb="9">
      <t>ジョウキョウ</t>
    </rPh>
    <phoneticPr fontId="9"/>
  </si>
  <si>
    <t>新分野への
進出状況</t>
    <rPh sb="8" eb="10">
      <t>ジョウキョウ</t>
    </rPh>
    <phoneticPr fontId="9"/>
  </si>
  <si>
    <t>県産品の
使用状況</t>
    <rPh sb="7" eb="9">
      <t>ジョウキョウ</t>
    </rPh>
    <phoneticPr fontId="9"/>
  </si>
  <si>
    <t>暴力団排除
活動の状況</t>
    <rPh sb="0" eb="3">
      <t>ボウリョクダン</t>
    </rPh>
    <rPh sb="3" eb="5">
      <t>ハイジョ</t>
    </rPh>
    <rPh sb="6" eb="8">
      <t>カツドウ</t>
    </rPh>
    <rPh sb="9" eb="11">
      <t>ジョウキョウ</t>
    </rPh>
    <phoneticPr fontId="9"/>
  </si>
  <si>
    <t>企業年金制度
の導入の有無</t>
    <rPh sb="0" eb="2">
      <t>キギョウ</t>
    </rPh>
    <rPh sb="2" eb="4">
      <t>ネンキン</t>
    </rPh>
    <rPh sb="4" eb="6">
      <t>セイド</t>
    </rPh>
    <rPh sb="8" eb="10">
      <t>ドウニュウ</t>
    </rPh>
    <rPh sb="11" eb="13">
      <t>ウム</t>
    </rPh>
    <phoneticPr fontId="9"/>
  </si>
  <si>
    <t>労働安全衛生マネジメントシステム認証の状況</t>
    <rPh sb="0" eb="2">
      <t>ロウドウ</t>
    </rPh>
    <rPh sb="2" eb="4">
      <t>アンゼン</t>
    </rPh>
    <rPh sb="4" eb="6">
      <t>エイセイ</t>
    </rPh>
    <rPh sb="16" eb="18">
      <t>ニンショウ</t>
    </rPh>
    <rPh sb="19" eb="21">
      <t>ジョウキョウ</t>
    </rPh>
    <phoneticPr fontId="9"/>
  </si>
  <si>
    <t>舗装機械保有の状況</t>
    <rPh sb="0" eb="2">
      <t>ホソウ</t>
    </rPh>
    <rPh sb="2" eb="4">
      <t>キカイ</t>
    </rPh>
    <rPh sb="4" eb="6">
      <t>ホユウ</t>
    </rPh>
    <rPh sb="7" eb="9">
      <t>ジョウキョウ</t>
    </rPh>
    <phoneticPr fontId="9"/>
  </si>
  <si>
    <t>アスファルトフィニッシャー</t>
    <phoneticPr fontId="9"/>
  </si>
  <si>
    <t>①育児休業
　 制度の有無</t>
    <phoneticPr fontId="9"/>
  </si>
  <si>
    <t>国，地方公共団体及び公的団体</t>
    <phoneticPr fontId="9"/>
  </si>
  <si>
    <t>７．労働安全衛生マネジメントシステム認証取得の状況</t>
    <rPh sb="2" eb="4">
      <t>ロウドウ</t>
    </rPh>
    <rPh sb="4" eb="6">
      <t>アンゼン</t>
    </rPh>
    <rPh sb="6" eb="8">
      <t>エイセイ</t>
    </rPh>
    <phoneticPr fontId="9"/>
  </si>
  <si>
    <t>労働安全衛生マネジメントシステムの種類</t>
    <phoneticPr fontId="9"/>
  </si>
  <si>
    <t>アスファルトフィニッシャー</t>
    <phoneticPr fontId="9"/>
  </si>
  <si>
    <t>ＩＳＯの種類</t>
    <phoneticPr fontId="9"/>
  </si>
  <si>
    <t>環境マネジメントシステムの種類</t>
    <phoneticPr fontId="9"/>
  </si>
  <si>
    <t>舗装機械の種類</t>
    <rPh sb="0" eb="2">
      <t>ホソウ</t>
    </rPh>
    <rPh sb="2" eb="4">
      <t>キカイ</t>
    </rPh>
    <phoneticPr fontId="9"/>
  </si>
  <si>
    <t>認証取得の有無</t>
    <phoneticPr fontId="9"/>
  </si>
  <si>
    <t>保有の有無</t>
    <rPh sb="0" eb="2">
      <t>ホユウ</t>
    </rPh>
    <phoneticPr fontId="9"/>
  </si>
  <si>
    <t>取得年月日</t>
    <phoneticPr fontId="9"/>
  </si>
  <si>
    <t>取得年月日（リース期間）</t>
    <rPh sb="9" eb="11">
      <t>キカン</t>
    </rPh>
    <phoneticPr fontId="9"/>
  </si>
  <si>
    <t>　</t>
    <phoneticPr fontId="9"/>
  </si>
  <si>
    <t>～</t>
    <phoneticPr fontId="9"/>
  </si>
  <si>
    <t>　（注）申請業種についてのみ記入すること。</t>
    <phoneticPr fontId="9"/>
  </si>
  <si>
    <t>保護観察対象
者の雇用支援
の状況</t>
    <rPh sb="0" eb="2">
      <t>ホゴ</t>
    </rPh>
    <rPh sb="2" eb="4">
      <t>カンサツ</t>
    </rPh>
    <rPh sb="4" eb="6">
      <t>タイショウ</t>
    </rPh>
    <rPh sb="7" eb="8">
      <t>シャ</t>
    </rPh>
    <rPh sb="9" eb="11">
      <t>コヨウ</t>
    </rPh>
    <rPh sb="11" eb="13">
      <t>シエン</t>
    </rPh>
    <rPh sb="15" eb="17">
      <t>ジョウキョウ</t>
    </rPh>
    <phoneticPr fontId="9"/>
  </si>
  <si>
    <t>登録の有無</t>
    <rPh sb="0" eb="2">
      <t>トウロク</t>
    </rPh>
    <rPh sb="3" eb="5">
      <t>ウム</t>
    </rPh>
    <phoneticPr fontId="9"/>
  </si>
  <si>
    <t>　鹿児島県が発注する建設工事の競争入札に参加したいので，指定の書類を添えて入札参加資格の審査を申請します。</t>
    <rPh sb="6" eb="8">
      <t>ハッチュウ</t>
    </rPh>
    <phoneticPr fontId="9"/>
  </si>
  <si>
    <t>８．舗装機械保有の状況</t>
    <rPh sb="2" eb="4">
      <t>ホソウ</t>
    </rPh>
    <rPh sb="4" eb="6">
      <t>キカイ</t>
    </rPh>
    <rPh sb="6" eb="8">
      <t>ホユウ</t>
    </rPh>
    <rPh sb="9" eb="11">
      <t>ジョウキョウ</t>
    </rPh>
    <phoneticPr fontId="9"/>
  </si>
  <si>
    <t>９．ボランティア活動の状況（公共施設（道路，河川，水路，海岸，学校等）への愛護活動や地域における奉仕活動等）</t>
    <phoneticPr fontId="9"/>
  </si>
  <si>
    <t>１０．鹿児島県との災害支援（防災）協定又は緊急防疫協定の締結状況</t>
    <rPh sb="19" eb="20">
      <t>マタ</t>
    </rPh>
    <rPh sb="21" eb="23">
      <t>キンキュウ</t>
    </rPh>
    <rPh sb="23" eb="25">
      <t>ボウエキ</t>
    </rPh>
    <rPh sb="25" eb="27">
      <t>キョウテイ</t>
    </rPh>
    <phoneticPr fontId="9"/>
  </si>
  <si>
    <t>１１．災害支援活動の状況（公共施設への緊急出動又は防災パトロール等）</t>
    <rPh sb="3" eb="5">
      <t>サイガイ</t>
    </rPh>
    <rPh sb="5" eb="7">
      <t>シエン</t>
    </rPh>
    <rPh sb="7" eb="9">
      <t>カツドウ</t>
    </rPh>
    <rPh sb="10" eb="12">
      <t>ジョウキョウ</t>
    </rPh>
    <rPh sb="23" eb="24">
      <t>マタ</t>
    </rPh>
    <rPh sb="32" eb="33">
      <t>ナド</t>
    </rPh>
    <phoneticPr fontId="9"/>
  </si>
  <si>
    <t>１２．消防団員の雇用状況</t>
    <phoneticPr fontId="9"/>
  </si>
  <si>
    <t>１３．障がい者等の雇用状況</t>
    <phoneticPr fontId="9"/>
  </si>
  <si>
    <t>１４．男女共同参画支援・子育て支援</t>
    <phoneticPr fontId="9"/>
  </si>
  <si>
    <t>１５．環境マネジメントシステムの認証取得の状況</t>
    <phoneticPr fontId="9"/>
  </si>
  <si>
    <t>１６．建設業以外の新分野への進出状況</t>
    <phoneticPr fontId="9"/>
  </si>
  <si>
    <t>１７．企業合併等の有無</t>
    <phoneticPr fontId="9"/>
  </si>
  <si>
    <t>　建設工事入札参加資格申請書に添付されている総合評定値通知書の審査基準日の直前２年間に，鹿児島県建設工事入札参加資格者格付等結果表に登録され，かつ鹿児島県内に建設業法第３条に基づく主たる営業所を有する２者以上の会社間で企業合併等を行った場合に記入すること。（ただし，前回の建設工事入札参加資格において評価（加点）されている場合は対象外とする。）</t>
    <rPh sb="1" eb="3">
      <t>ケンセツ</t>
    </rPh>
    <rPh sb="3" eb="5">
      <t>コウジ</t>
    </rPh>
    <rPh sb="5" eb="7">
      <t>ニュウサツ</t>
    </rPh>
    <rPh sb="7" eb="9">
      <t>サンカ</t>
    </rPh>
    <rPh sb="9" eb="11">
      <t>シカク</t>
    </rPh>
    <rPh sb="11" eb="14">
      <t>シンセイショ</t>
    </rPh>
    <rPh sb="15" eb="17">
      <t>テンプ</t>
    </rPh>
    <rPh sb="22" eb="24">
      <t>ソウゴウ</t>
    </rPh>
    <rPh sb="24" eb="27">
      <t>ヒョウテイチ</t>
    </rPh>
    <rPh sb="27" eb="30">
      <t>ツウチショ</t>
    </rPh>
    <rPh sb="44" eb="48">
      <t>カゴシマケン</t>
    </rPh>
    <rPh sb="48" eb="50">
      <t>ケンセツ</t>
    </rPh>
    <rPh sb="50" eb="52">
      <t>コウジ</t>
    </rPh>
    <rPh sb="52" eb="54">
      <t>ニュウサツ</t>
    </rPh>
    <rPh sb="54" eb="56">
      <t>サンカ</t>
    </rPh>
    <rPh sb="56" eb="59">
      <t>シカクシャ</t>
    </rPh>
    <rPh sb="59" eb="61">
      <t>カクヅ</t>
    </rPh>
    <rPh sb="61" eb="62">
      <t>トウ</t>
    </rPh>
    <rPh sb="62" eb="64">
      <t>ケッカ</t>
    </rPh>
    <rPh sb="64" eb="65">
      <t>ヒョウ</t>
    </rPh>
    <rPh sb="101" eb="102">
      <t>シャ</t>
    </rPh>
    <rPh sb="133" eb="135">
      <t>ゼンカイ</t>
    </rPh>
    <phoneticPr fontId="9"/>
  </si>
  <si>
    <t>１８．県産品の使用状況</t>
    <rPh sb="9" eb="11">
      <t>ジョウキョウ</t>
    </rPh>
    <phoneticPr fontId="9"/>
  </si>
  <si>
    <t>１９．保護観察対象者の雇用支援の状況</t>
    <rPh sb="3" eb="5">
      <t>ホゴ</t>
    </rPh>
    <rPh sb="5" eb="7">
      <t>カンサツ</t>
    </rPh>
    <rPh sb="7" eb="10">
      <t>タイショウシャ</t>
    </rPh>
    <rPh sb="11" eb="13">
      <t>コヨウ</t>
    </rPh>
    <rPh sb="13" eb="15">
      <t>シエン</t>
    </rPh>
    <rPh sb="16" eb="18">
      <t>ジョウキョウ</t>
    </rPh>
    <phoneticPr fontId="9"/>
  </si>
  <si>
    <t>２０．暴力団排除活動の状況</t>
    <rPh sb="3" eb="6">
      <t>ボウリョクダン</t>
    </rPh>
    <rPh sb="6" eb="8">
      <t>ハイジョ</t>
    </rPh>
    <rPh sb="8" eb="10">
      <t>カツドウ</t>
    </rPh>
    <rPh sb="11" eb="13">
      <t>ジョウキョウ</t>
    </rPh>
    <phoneticPr fontId="9"/>
  </si>
  <si>
    <t>２１．福利厚生の状況</t>
    <rPh sb="3" eb="5">
      <t>フクリ</t>
    </rPh>
    <rPh sb="5" eb="7">
      <t>コウセイ</t>
    </rPh>
    <rPh sb="8" eb="10">
      <t>ジョウキョウ</t>
    </rPh>
    <phoneticPr fontId="9"/>
  </si>
  <si>
    <t>と</t>
  </si>
  <si>
    <t>し</t>
  </si>
  <si>
    <t>計（○の数）</t>
    <phoneticPr fontId="9"/>
  </si>
  <si>
    <t>登　録　の　有　無</t>
    <phoneticPr fontId="9"/>
  </si>
  <si>
    <t>-13-</t>
    <phoneticPr fontId="9"/>
  </si>
  <si>
    <t>　（注）入札参加資格審査を申請する格付業種のうち「舗装工事」についてのみ加点されます。</t>
    <rPh sb="2" eb="3">
      <t>チュウ</t>
    </rPh>
    <rPh sb="4" eb="6">
      <t>ニュウサツ</t>
    </rPh>
    <rPh sb="6" eb="8">
      <t>サンカ</t>
    </rPh>
    <rPh sb="8" eb="10">
      <t>シカク</t>
    </rPh>
    <rPh sb="10" eb="12">
      <t>シンサ</t>
    </rPh>
    <rPh sb="13" eb="15">
      <t>シンセイ</t>
    </rPh>
    <rPh sb="17" eb="18">
      <t>カク</t>
    </rPh>
    <rPh sb="18" eb="19">
      <t>ヅケ</t>
    </rPh>
    <rPh sb="19" eb="21">
      <t>ギョウシュ</t>
    </rPh>
    <rPh sb="25" eb="27">
      <t>ホソウ</t>
    </rPh>
    <rPh sb="27" eb="29">
      <t>コウジ</t>
    </rPh>
    <rPh sb="36" eb="38">
      <t>カテン</t>
    </rPh>
    <phoneticPr fontId="9"/>
  </si>
  <si>
    <t>ＩＳＯ45000シリーズ，ＯＨＳＡＳ，ＣＯＨＳＭＳ，
ＣｏｍｐａｃｔＣＯＨＳＭＳ</t>
    <phoneticPr fontId="9"/>
  </si>
  <si>
    <t>〔記入例はＰ２－１〕</t>
    <rPh sb="3" eb="4">
      <t>レイ</t>
    </rPh>
    <phoneticPr fontId="9"/>
  </si>
  <si>
    <t>〔記入例はＰ２－２〕</t>
    <rPh sb="3" eb="4">
      <t>レイ</t>
    </rPh>
    <phoneticPr fontId="9"/>
  </si>
  <si>
    <t>商号又は名称</t>
    <rPh sb="0" eb="2">
      <t>ショウゴウ</t>
    </rPh>
    <rPh sb="2" eb="3">
      <t>マタ</t>
    </rPh>
    <rPh sb="4" eb="6">
      <t>メイショウ</t>
    </rPh>
    <phoneticPr fontId="9"/>
  </si>
  <si>
    <t>　研修会出席者の氏名を記入すること（令和２年度の経営者研修会は中止）。</t>
    <rPh sb="18" eb="20">
      <t>レイワ</t>
    </rPh>
    <rPh sb="21" eb="23">
      <t>ネンド</t>
    </rPh>
    <rPh sb="24" eb="27">
      <t>ケイエイシャ</t>
    </rPh>
    <rPh sb="27" eb="30">
      <t>ケンシュウカイ</t>
    </rPh>
    <rPh sb="31" eb="33">
      <t>チュウシ</t>
    </rPh>
    <phoneticPr fontId="9"/>
  </si>
  <si>
    <t>　（注）緊急防疫協定については，入札参加資格審査を申請する格付業種のうち「土木一式工事」についてのみ加点されます。</t>
    <rPh sb="2" eb="3">
      <t>チュウ</t>
    </rPh>
    <rPh sb="16" eb="18">
      <t>ニュウサツ</t>
    </rPh>
    <rPh sb="18" eb="20">
      <t>サンカ</t>
    </rPh>
    <rPh sb="20" eb="22">
      <t>シカク</t>
    </rPh>
    <rPh sb="22" eb="24">
      <t>シンサ</t>
    </rPh>
    <rPh sb="25" eb="27">
      <t>シンセイ</t>
    </rPh>
    <rPh sb="29" eb="30">
      <t>カク</t>
    </rPh>
    <rPh sb="30" eb="31">
      <t>ヅケ</t>
    </rPh>
    <rPh sb="31" eb="33">
      <t>ギョウシュ</t>
    </rPh>
    <rPh sb="37" eb="39">
      <t>ドボク</t>
    </rPh>
    <rPh sb="39" eb="41">
      <t>イッシキ</t>
    </rPh>
    <rPh sb="41" eb="43">
      <t>コウジ</t>
    </rPh>
    <rPh sb="50" eb="52">
      <t>カテン</t>
    </rPh>
    <phoneticPr fontId="9"/>
  </si>
  <si>
    <t>　（注）①及び③については，入札参加資格審査を申請する格付業種のうち「土木一式工事」についてのみ加点されます。</t>
    <rPh sb="2" eb="3">
      <t>チュウ</t>
    </rPh>
    <rPh sb="5" eb="6">
      <t>オヨ</t>
    </rPh>
    <rPh sb="14" eb="16">
      <t>ニュウサツ</t>
    </rPh>
    <rPh sb="16" eb="18">
      <t>サンカ</t>
    </rPh>
    <rPh sb="18" eb="20">
      <t>シカク</t>
    </rPh>
    <rPh sb="20" eb="22">
      <t>シンサ</t>
    </rPh>
    <rPh sb="23" eb="25">
      <t>シンセイ</t>
    </rPh>
    <rPh sb="27" eb="28">
      <t>カク</t>
    </rPh>
    <rPh sb="28" eb="29">
      <t>ヅケ</t>
    </rPh>
    <rPh sb="29" eb="31">
      <t>ギョウシュ</t>
    </rPh>
    <rPh sb="35" eb="37">
      <t>ドボク</t>
    </rPh>
    <rPh sb="37" eb="39">
      <t>イッシキ</t>
    </rPh>
    <rPh sb="39" eb="41">
      <t>コウジ</t>
    </rPh>
    <rPh sb="48" eb="50">
      <t>カテン</t>
    </rPh>
    <phoneticPr fontId="9"/>
  </si>
  <si>
    <t>　　　　②については，入札参加資格審査を申請する格付業種のうち「建築一式工事」についてのみ加点されます。</t>
    <phoneticPr fontId="9"/>
  </si>
  <si>
    <t>　（注）県産品の使用状況については，入札参加資格審査を申請する格付業種のうち「建築一式工事」についてのみ加点されます。</t>
    <rPh sb="2" eb="3">
      <t>チュウ</t>
    </rPh>
    <rPh sb="4" eb="7">
      <t>ケンサンヒン</t>
    </rPh>
    <rPh sb="8" eb="10">
      <t>シヨウ</t>
    </rPh>
    <rPh sb="10" eb="12">
      <t>ジョウキョウ</t>
    </rPh>
    <rPh sb="18" eb="20">
      <t>ニュウサツ</t>
    </rPh>
    <rPh sb="20" eb="22">
      <t>サンカ</t>
    </rPh>
    <rPh sb="22" eb="24">
      <t>シカク</t>
    </rPh>
    <rPh sb="24" eb="26">
      <t>シンサ</t>
    </rPh>
    <rPh sb="27" eb="29">
      <t>シンセイ</t>
    </rPh>
    <rPh sb="31" eb="32">
      <t>カク</t>
    </rPh>
    <rPh sb="32" eb="33">
      <t>ヅケ</t>
    </rPh>
    <rPh sb="33" eb="35">
      <t>ギョウシュ</t>
    </rPh>
    <rPh sb="39" eb="41">
      <t>ケンチク</t>
    </rPh>
    <rPh sb="41" eb="43">
      <t>イッシキ</t>
    </rPh>
    <rPh sb="43" eb="45">
      <t>コウジ</t>
    </rPh>
    <rPh sb="52" eb="54">
      <t>カテン</t>
    </rPh>
    <phoneticPr fontId="9"/>
  </si>
  <si>
    <t>受注の有無</t>
    <rPh sb="0" eb="2">
      <t>ジュチュウ</t>
    </rPh>
    <rPh sb="3" eb="5">
      <t>ウム</t>
    </rPh>
    <phoneticPr fontId="9"/>
  </si>
  <si>
    <t>２２．県管理道路の維持管理委託の受注実績</t>
    <rPh sb="3" eb="4">
      <t>ケン</t>
    </rPh>
    <rPh sb="4" eb="6">
      <t>カンリ</t>
    </rPh>
    <rPh sb="6" eb="8">
      <t>ドウロ</t>
    </rPh>
    <rPh sb="9" eb="11">
      <t>イジ</t>
    </rPh>
    <rPh sb="11" eb="13">
      <t>カンリ</t>
    </rPh>
    <rPh sb="13" eb="15">
      <t>イタク</t>
    </rPh>
    <rPh sb="16" eb="18">
      <t>ジュチュウ</t>
    </rPh>
    <rPh sb="18" eb="20">
      <t>ジッセキ</t>
    </rPh>
    <phoneticPr fontId="9"/>
  </si>
  <si>
    <t>県管理道路の維持管理委託受注</t>
    <rPh sb="0" eb="1">
      <t>ケン</t>
    </rPh>
    <rPh sb="1" eb="3">
      <t>カンリ</t>
    </rPh>
    <rPh sb="3" eb="5">
      <t>ドウロ</t>
    </rPh>
    <rPh sb="6" eb="8">
      <t>イジ</t>
    </rPh>
    <rPh sb="8" eb="10">
      <t>カンリ</t>
    </rPh>
    <rPh sb="10" eb="12">
      <t>イタク</t>
    </rPh>
    <rPh sb="12" eb="14">
      <t>ジュチュウ</t>
    </rPh>
    <phoneticPr fontId="9"/>
  </si>
  <si>
    <t>維持管理委託の受注の有無</t>
    <rPh sb="0" eb="2">
      <t>イジ</t>
    </rPh>
    <rPh sb="2" eb="4">
      <t>カンリ</t>
    </rPh>
    <rPh sb="4" eb="6">
      <t>イタク</t>
    </rPh>
    <rPh sb="7" eb="9">
      <t>ジュチュウ</t>
    </rPh>
    <rPh sb="10" eb="12">
      <t>ウム</t>
    </rPh>
    <phoneticPr fontId="9"/>
  </si>
  <si>
    <t xml:space="preserve">（項番２４の一部は監理課で記入） </t>
    <rPh sb="6" eb="8">
      <t>イチブ</t>
    </rPh>
    <phoneticPr fontId="9"/>
  </si>
  <si>
    <t>-14-</t>
    <phoneticPr fontId="9"/>
  </si>
  <si>
    <t>　（注）県管理道路の維持管理委託の受注実績については，入札参加資格審査を申請する格付業種のうち「土木一式工事」についてのみ加点されます。</t>
    <rPh sb="2" eb="3">
      <t>チュウ</t>
    </rPh>
    <rPh sb="27" eb="29">
      <t>ニュウサツ</t>
    </rPh>
    <rPh sb="29" eb="31">
      <t>サンカ</t>
    </rPh>
    <rPh sb="31" eb="33">
      <t>シカク</t>
    </rPh>
    <rPh sb="33" eb="35">
      <t>シンサ</t>
    </rPh>
    <rPh sb="36" eb="38">
      <t>シンセイ</t>
    </rPh>
    <rPh sb="40" eb="41">
      <t>カク</t>
    </rPh>
    <rPh sb="41" eb="42">
      <t>ヅケ</t>
    </rPh>
    <rPh sb="42" eb="44">
      <t>ギョウシュ</t>
    </rPh>
    <rPh sb="48" eb="50">
      <t>ドボク</t>
    </rPh>
    <rPh sb="50" eb="52">
      <t>イッシキ</t>
    </rPh>
    <rPh sb="52" eb="54">
      <t>コウジ</t>
    </rPh>
    <rPh sb="61" eb="63">
      <t>カテン</t>
    </rPh>
    <phoneticPr fontId="9"/>
  </si>
  <si>
    <t>　　　　以前であること。</t>
    <phoneticPr fontId="9"/>
  </si>
  <si>
    <t xml:space="preserve"> (1)  暴力団員等（鹿児島県暴力団排除条例（平成26年鹿児島県条例第22号）第２条第３号</t>
    <rPh sb="6" eb="9">
      <t>ボウリョクダン</t>
    </rPh>
    <rPh sb="9" eb="10">
      <t>イン</t>
    </rPh>
    <rPh sb="10" eb="11">
      <t>ナド</t>
    </rPh>
    <rPh sb="12" eb="15">
      <t>カゴシマ</t>
    </rPh>
    <rPh sb="15" eb="16">
      <t>ケン</t>
    </rPh>
    <rPh sb="16" eb="19">
      <t>ボウリョクダン</t>
    </rPh>
    <rPh sb="19" eb="21">
      <t>ハイジョ</t>
    </rPh>
    <rPh sb="21" eb="23">
      <t>ジョウレイ</t>
    </rPh>
    <rPh sb="24" eb="26">
      <t>ヘイセイ</t>
    </rPh>
    <rPh sb="28" eb="29">
      <t>ネン</t>
    </rPh>
    <rPh sb="29" eb="32">
      <t>カゴシマ</t>
    </rPh>
    <rPh sb="32" eb="33">
      <t>ケン</t>
    </rPh>
    <rPh sb="33" eb="35">
      <t>ジョウレイ</t>
    </rPh>
    <rPh sb="35" eb="36">
      <t>ダイ</t>
    </rPh>
    <rPh sb="38" eb="39">
      <t>ゴウ</t>
    </rPh>
    <rPh sb="40" eb="41">
      <t>ダイ</t>
    </rPh>
    <rPh sb="42" eb="43">
      <t>ジョウ</t>
    </rPh>
    <rPh sb="43" eb="44">
      <t>ダイ</t>
    </rPh>
    <rPh sb="45" eb="46">
      <t>ゴウ</t>
    </rPh>
    <phoneticPr fontId="9"/>
  </si>
  <si>
    <t>　　に規定する暴力団員等をいう。以下同じ。）</t>
    <phoneticPr fontId="9"/>
  </si>
  <si>
    <t>　　号）第２条第２号に規定する暴力団をいう。以下同じ。）又は暴力団員等を利用してい</t>
    <phoneticPr fontId="9"/>
  </si>
  <si>
    <t>　　もって，暴力団（暴力団員による不当な行為の防止等に関する法律（平成３年法律第77</t>
    <phoneticPr fontId="9"/>
  </si>
  <si>
    <t xml:space="preserve"> (3)　暴力団又は暴力団員等に対して，いかなる名義をもってするかを問わず，金銭，物品</t>
    <phoneticPr fontId="9"/>
  </si>
  <si>
    <t>　　力団の維持運営に協力し，又は関与している者</t>
    <phoneticPr fontId="9"/>
  </si>
  <si>
    <t>　　その他の財産上の利益を不当に提供し，又は便宜を供与するなど直接的又は積極的に暴</t>
    <phoneticPr fontId="9"/>
  </si>
  <si>
    <t xml:space="preserve"> (4)　暴力団又は暴力団員等と社会的に非難されるべき関係を有している者</t>
    <phoneticPr fontId="9"/>
  </si>
  <si>
    <t xml:space="preserve"> (5)　暴力団又は暴力団員等であることを知りながら不当な行為をするためにこれらを利用</t>
    <phoneticPr fontId="9"/>
  </si>
  <si>
    <t>１１１</t>
    <phoneticPr fontId="9"/>
  </si>
  <si>
    <t>２１２</t>
    <phoneticPr fontId="9"/>
  </si>
  <si>
    <t>項目</t>
    <rPh sb="0" eb="2">
      <t>コウモク</t>
    </rPh>
    <phoneticPr fontId="13"/>
  </si>
  <si>
    <t>設定値</t>
    <rPh sb="0" eb="3">
      <t>セッテイチ</t>
    </rPh>
    <phoneticPr fontId="13"/>
  </si>
  <si>
    <t>○</t>
    <phoneticPr fontId="9"/>
  </si>
  <si>
    <t>元号</t>
    <rPh sb="0" eb="2">
      <t>ゲンゴウ</t>
    </rPh>
    <phoneticPr fontId="13"/>
  </si>
  <si>
    <t>平成</t>
    <rPh sb="0" eb="2">
      <t>ヘイセイ</t>
    </rPh>
    <phoneticPr fontId="13"/>
  </si>
  <si>
    <t>令和</t>
    <rPh sb="0" eb="2">
      <t>レイワ</t>
    </rPh>
    <phoneticPr fontId="13"/>
  </si>
  <si>
    <t>国土交通大臣</t>
    <rPh sb="0" eb="4">
      <t>コクドコウツウ</t>
    </rPh>
    <rPh sb="4" eb="6">
      <t>ダイジン</t>
    </rPh>
    <phoneticPr fontId="13"/>
  </si>
  <si>
    <t>鹿児島県知事</t>
    <rPh sb="0" eb="6">
      <t>カゴシマケンチジ</t>
    </rPh>
    <phoneticPr fontId="13"/>
  </si>
  <si>
    <t>00</t>
    <phoneticPr fontId="9"/>
  </si>
  <si>
    <t>46</t>
    <phoneticPr fontId="13"/>
  </si>
  <si>
    <t>許可番号１</t>
    <rPh sb="0" eb="2">
      <t>キョカ</t>
    </rPh>
    <rPh sb="2" eb="4">
      <t>バンゴウ</t>
    </rPh>
    <phoneticPr fontId="13"/>
  </si>
  <si>
    <t>許可者</t>
    <rPh sb="0" eb="2">
      <t>キョカ</t>
    </rPh>
    <rPh sb="2" eb="3">
      <t>シャ</t>
    </rPh>
    <phoneticPr fontId="13"/>
  </si>
  <si>
    <t>般</t>
    <phoneticPr fontId="9"/>
  </si>
  <si>
    <t>特</t>
    <phoneticPr fontId="9"/>
  </si>
  <si>
    <t>般特</t>
    <phoneticPr fontId="9"/>
  </si>
  <si>
    <t>許可番号２</t>
    <rPh sb="0" eb="4">
      <t>キョカバンゴウ</t>
    </rPh>
    <phoneticPr fontId="13"/>
  </si>
  <si>
    <t>03</t>
    <phoneticPr fontId="13"/>
  </si>
  <si>
    <t>01</t>
    <phoneticPr fontId="9"/>
  </si>
  <si>
    <t>31</t>
    <phoneticPr fontId="9"/>
  </si>
  <si>
    <t>30</t>
    <phoneticPr fontId="9"/>
  </si>
  <si>
    <t>申請の有無１</t>
    <rPh sb="0" eb="2">
      <t>シンセイ</t>
    </rPh>
    <rPh sb="3" eb="5">
      <t>ウム</t>
    </rPh>
    <phoneticPr fontId="13"/>
  </si>
  <si>
    <t>申請の有無２</t>
    <rPh sb="0" eb="2">
      <t>シンセイ</t>
    </rPh>
    <rPh sb="3" eb="5">
      <t>ウム</t>
    </rPh>
    <phoneticPr fontId="13"/>
  </si>
  <si>
    <t>●</t>
    <phoneticPr fontId="9"/>
  </si>
  <si>
    <t>主力</t>
    <rPh sb="0" eb="2">
      <t>シュリョク</t>
    </rPh>
    <phoneticPr fontId="13"/>
  </si>
  <si>
    <t>申請</t>
    <rPh sb="0" eb="2">
      <t>シンセイ</t>
    </rPh>
    <phoneticPr fontId="13"/>
  </si>
  <si>
    <t>コード</t>
    <phoneticPr fontId="9"/>
  </si>
  <si>
    <t>資格区分</t>
    <rPh sb="0" eb="2">
      <t>シカク</t>
    </rPh>
    <rPh sb="2" eb="4">
      <t>クブン</t>
    </rPh>
    <phoneticPr fontId="9"/>
  </si>
  <si>
    <t>建設業法</t>
    <rPh sb="0" eb="4">
      <t>ケンセツギョウホウ</t>
    </rPh>
    <phoneticPr fontId="9"/>
  </si>
  <si>
    <t>１級建設機械施工技士</t>
    <rPh sb="1" eb="2">
      <t>キュウ</t>
    </rPh>
    <rPh sb="2" eb="4">
      <t>ケンセツ</t>
    </rPh>
    <rPh sb="4" eb="6">
      <t>キカイ</t>
    </rPh>
    <rPh sb="6" eb="8">
      <t>セコウ</t>
    </rPh>
    <rPh sb="8" eb="10">
      <t>ギシ</t>
    </rPh>
    <phoneticPr fontId="9"/>
  </si>
  <si>
    <t>◎</t>
    <phoneticPr fontId="9"/>
  </si>
  <si>
    <t>２級建設機械施工技士</t>
    <rPh sb="1" eb="2">
      <t>キュウ</t>
    </rPh>
    <rPh sb="2" eb="4">
      <t>ケンセツ</t>
    </rPh>
    <rPh sb="4" eb="6">
      <t>キカイ</t>
    </rPh>
    <rPh sb="6" eb="8">
      <t>セコウ</t>
    </rPh>
    <rPh sb="8" eb="10">
      <t>ギシ</t>
    </rPh>
    <phoneticPr fontId="9"/>
  </si>
  <si>
    <t>１１３</t>
    <phoneticPr fontId="9"/>
  </si>
  <si>
    <t>１級土木施工管理技士</t>
    <rPh sb="1" eb="2">
      <t>キュウ</t>
    </rPh>
    <rPh sb="2" eb="4">
      <t>ドボク</t>
    </rPh>
    <rPh sb="4" eb="6">
      <t>セコウ</t>
    </rPh>
    <rPh sb="6" eb="8">
      <t>カンリ</t>
    </rPh>
    <rPh sb="8" eb="10">
      <t>ギシ</t>
    </rPh>
    <phoneticPr fontId="9"/>
  </si>
  <si>
    <t>２１４</t>
    <phoneticPr fontId="9"/>
  </si>
  <si>
    <t>２級土木施工管理技士（土木）</t>
    <rPh sb="1" eb="2">
      <t>キュウ</t>
    </rPh>
    <rPh sb="2" eb="4">
      <t>ドボク</t>
    </rPh>
    <rPh sb="4" eb="6">
      <t>セコウ</t>
    </rPh>
    <rPh sb="6" eb="8">
      <t>カンリ</t>
    </rPh>
    <rPh sb="8" eb="10">
      <t>ギシ</t>
    </rPh>
    <rPh sb="11" eb="13">
      <t>ドボク</t>
    </rPh>
    <phoneticPr fontId="9"/>
  </si>
  <si>
    <t>２１６</t>
    <phoneticPr fontId="9"/>
  </si>
  <si>
    <t>２級土木施工管理技士（薬液注入）</t>
    <rPh sb="1" eb="2">
      <t>キュウ</t>
    </rPh>
    <rPh sb="2" eb="4">
      <t>ドボク</t>
    </rPh>
    <rPh sb="4" eb="6">
      <t>セコウ</t>
    </rPh>
    <rPh sb="6" eb="8">
      <t>カンリ</t>
    </rPh>
    <rPh sb="8" eb="10">
      <t>ギシ</t>
    </rPh>
    <rPh sb="11" eb="13">
      <t>ヤクエキ</t>
    </rPh>
    <rPh sb="13" eb="15">
      <t>チュウニュウ</t>
    </rPh>
    <phoneticPr fontId="9"/>
  </si>
  <si>
    <t>１２０</t>
    <phoneticPr fontId="9"/>
  </si>
  <si>
    <t>１級建築施工管理技士</t>
    <rPh sb="1" eb="2">
      <t>キュウ</t>
    </rPh>
    <rPh sb="2" eb="4">
      <t>ケンチク</t>
    </rPh>
    <rPh sb="4" eb="6">
      <t>セコウ</t>
    </rPh>
    <rPh sb="8" eb="10">
      <t>ギシ</t>
    </rPh>
    <phoneticPr fontId="9"/>
  </si>
  <si>
    <t>２２１</t>
    <phoneticPr fontId="9"/>
  </si>
  <si>
    <t>２級建築　　　　　施工管理技士</t>
    <rPh sb="1" eb="2">
      <t>キュウ</t>
    </rPh>
    <rPh sb="2" eb="4">
      <t>ケンチク</t>
    </rPh>
    <rPh sb="9" eb="11">
      <t>セコウ</t>
    </rPh>
    <rPh sb="13" eb="15">
      <t>ギシ</t>
    </rPh>
    <phoneticPr fontId="9"/>
  </si>
  <si>
    <t>種別</t>
    <rPh sb="0" eb="2">
      <t>シュベツ</t>
    </rPh>
    <phoneticPr fontId="9"/>
  </si>
  <si>
    <t>建築</t>
    <rPh sb="0" eb="2">
      <t>ケンチク</t>
    </rPh>
    <phoneticPr fontId="9"/>
  </si>
  <si>
    <t>２２２</t>
    <phoneticPr fontId="9"/>
  </si>
  <si>
    <t>躯体</t>
    <rPh sb="0" eb="1">
      <t>ク</t>
    </rPh>
    <rPh sb="1" eb="2">
      <t>タイ</t>
    </rPh>
    <phoneticPr fontId="9"/>
  </si>
  <si>
    <t>２２３</t>
    <phoneticPr fontId="9"/>
  </si>
  <si>
    <t>仕上げ</t>
    <rPh sb="0" eb="2">
      <t>シア</t>
    </rPh>
    <phoneticPr fontId="9"/>
  </si>
  <si>
    <t>１２７</t>
    <phoneticPr fontId="9"/>
  </si>
  <si>
    <t>１級電気工事施工管理技士</t>
    <rPh sb="1" eb="2">
      <t>キュウ</t>
    </rPh>
    <rPh sb="2" eb="4">
      <t>デンキ</t>
    </rPh>
    <rPh sb="4" eb="6">
      <t>コウジ</t>
    </rPh>
    <rPh sb="6" eb="8">
      <t>セコウ</t>
    </rPh>
    <rPh sb="10" eb="12">
      <t>ギシ</t>
    </rPh>
    <phoneticPr fontId="9"/>
  </si>
  <si>
    <t>２２８</t>
    <phoneticPr fontId="9"/>
  </si>
  <si>
    <t>２級電気工事施工管理技士</t>
    <rPh sb="1" eb="2">
      <t>キュウ</t>
    </rPh>
    <rPh sb="2" eb="4">
      <t>デンキ</t>
    </rPh>
    <rPh sb="4" eb="6">
      <t>コウジ</t>
    </rPh>
    <rPh sb="6" eb="8">
      <t>セコウ</t>
    </rPh>
    <rPh sb="10" eb="12">
      <t>ギシ</t>
    </rPh>
    <phoneticPr fontId="9"/>
  </si>
  <si>
    <t>１２９</t>
    <phoneticPr fontId="9"/>
  </si>
  <si>
    <t>１級管工事施工管理技士</t>
    <rPh sb="1" eb="2">
      <t>キュウ</t>
    </rPh>
    <rPh sb="2" eb="3">
      <t>カン</t>
    </rPh>
    <rPh sb="3" eb="5">
      <t>コウジ</t>
    </rPh>
    <rPh sb="5" eb="7">
      <t>セコウ</t>
    </rPh>
    <rPh sb="9" eb="11">
      <t>ギシ</t>
    </rPh>
    <phoneticPr fontId="9"/>
  </si>
  <si>
    <t>２３０</t>
    <phoneticPr fontId="9"/>
  </si>
  <si>
    <t>２級管工事施工管理技士</t>
    <rPh sb="1" eb="2">
      <t>キュウ</t>
    </rPh>
    <rPh sb="2" eb="3">
      <t>カン</t>
    </rPh>
    <rPh sb="3" eb="5">
      <t>コウジ</t>
    </rPh>
    <rPh sb="5" eb="7">
      <t>セコウ</t>
    </rPh>
    <rPh sb="9" eb="11">
      <t>ギシ</t>
    </rPh>
    <phoneticPr fontId="9"/>
  </si>
  <si>
    <t>１３３</t>
    <phoneticPr fontId="9"/>
  </si>
  <si>
    <t>１級造園施工管理技士</t>
    <rPh sb="1" eb="2">
      <t>キュウ</t>
    </rPh>
    <rPh sb="2" eb="4">
      <t>ゾウエン</t>
    </rPh>
    <rPh sb="4" eb="6">
      <t>セコウ</t>
    </rPh>
    <rPh sb="8" eb="10">
      <t>ギシ</t>
    </rPh>
    <phoneticPr fontId="9"/>
  </si>
  <si>
    <t>２３４</t>
    <phoneticPr fontId="9"/>
  </si>
  <si>
    <t>２級造園施工管理技士</t>
    <rPh sb="1" eb="2">
      <t>キュウ</t>
    </rPh>
    <rPh sb="2" eb="4">
      <t>ゾウエン</t>
    </rPh>
    <rPh sb="4" eb="6">
      <t>セコウ</t>
    </rPh>
    <rPh sb="8" eb="10">
      <t>ギシ</t>
    </rPh>
    <phoneticPr fontId="9"/>
  </si>
  <si>
    <t>１３７</t>
    <phoneticPr fontId="9"/>
  </si>
  <si>
    <t>建築士法</t>
    <rPh sb="0" eb="2">
      <t>ケンチク</t>
    </rPh>
    <rPh sb="2" eb="3">
      <t>シ</t>
    </rPh>
    <rPh sb="3" eb="4">
      <t>ホウ</t>
    </rPh>
    <phoneticPr fontId="9"/>
  </si>
  <si>
    <t>１級建築士</t>
    <rPh sb="1" eb="2">
      <t>キュウ</t>
    </rPh>
    <rPh sb="2" eb="5">
      <t>ケンチクシ</t>
    </rPh>
    <phoneticPr fontId="9"/>
  </si>
  <si>
    <t>２３８</t>
    <phoneticPr fontId="9"/>
  </si>
  <si>
    <t>２級建築士</t>
    <rPh sb="1" eb="2">
      <t>キュウ</t>
    </rPh>
    <rPh sb="2" eb="5">
      <t>ケンチクシ</t>
    </rPh>
    <phoneticPr fontId="9"/>
  </si>
  <si>
    <t>２３９</t>
    <phoneticPr fontId="9"/>
  </si>
  <si>
    <t>木造建築士</t>
    <rPh sb="0" eb="2">
      <t>モクゾウ</t>
    </rPh>
    <rPh sb="2" eb="5">
      <t>ケンチクシ</t>
    </rPh>
    <phoneticPr fontId="9"/>
  </si>
  <si>
    <t>１４１</t>
    <phoneticPr fontId="9"/>
  </si>
  <si>
    <t>技術士法</t>
    <rPh sb="0" eb="3">
      <t>ギジュツシ</t>
    </rPh>
    <rPh sb="3" eb="4">
      <t>ホウ</t>
    </rPh>
    <phoneticPr fontId="9"/>
  </si>
  <si>
    <t>建設</t>
    <rPh sb="0" eb="2">
      <t>ケンセツ</t>
    </rPh>
    <phoneticPr fontId="9"/>
  </si>
  <si>
    <t>１４２</t>
    <phoneticPr fontId="9"/>
  </si>
  <si>
    <t>〃　・「鋼構造物及びコンクリート」</t>
    <phoneticPr fontId="9"/>
  </si>
  <si>
    <t>１４３</t>
    <phoneticPr fontId="9"/>
  </si>
  <si>
    <t>農業・「農業土木」</t>
    <rPh sb="0" eb="2">
      <t>ノウギョウ</t>
    </rPh>
    <rPh sb="4" eb="6">
      <t>ノウギョウ</t>
    </rPh>
    <rPh sb="6" eb="8">
      <t>ドボク</t>
    </rPh>
    <phoneticPr fontId="9"/>
  </si>
  <si>
    <t>１４４</t>
    <phoneticPr fontId="9"/>
  </si>
  <si>
    <t>電気・電子</t>
    <rPh sb="0" eb="2">
      <t>デンキ</t>
    </rPh>
    <rPh sb="3" eb="5">
      <t>デンシ</t>
    </rPh>
    <phoneticPr fontId="9"/>
  </si>
  <si>
    <t>１４６</t>
    <phoneticPr fontId="9"/>
  </si>
  <si>
    <t>機械・「流体」又は「熱工学」</t>
    <rPh sb="0" eb="2">
      <t>キカイ</t>
    </rPh>
    <rPh sb="4" eb="6">
      <t>リュウタイ</t>
    </rPh>
    <rPh sb="7" eb="8">
      <t>マタ</t>
    </rPh>
    <rPh sb="10" eb="13">
      <t>ネツコウガク</t>
    </rPh>
    <phoneticPr fontId="9"/>
  </si>
  <si>
    <t>◎</t>
  </si>
  <si>
    <t>１４７</t>
    <phoneticPr fontId="9"/>
  </si>
  <si>
    <t>上下水道</t>
    <rPh sb="0" eb="2">
      <t>ジョウゲ</t>
    </rPh>
    <rPh sb="2" eb="4">
      <t>スイドウ</t>
    </rPh>
    <phoneticPr fontId="9"/>
  </si>
  <si>
    <t>１４８</t>
    <phoneticPr fontId="9"/>
  </si>
  <si>
    <t>〃　・「上水道及び工業用水道」</t>
    <rPh sb="4" eb="7">
      <t>ジョウスイドウ</t>
    </rPh>
    <rPh sb="7" eb="8">
      <t>オヨ</t>
    </rPh>
    <rPh sb="9" eb="12">
      <t>コウギョウヨウ</t>
    </rPh>
    <rPh sb="12" eb="14">
      <t>スイドウ</t>
    </rPh>
    <phoneticPr fontId="9"/>
  </si>
  <si>
    <t>１４９</t>
    <phoneticPr fontId="9"/>
  </si>
  <si>
    <t>水産・「水産土木」</t>
    <rPh sb="0" eb="2">
      <t>スイサン</t>
    </rPh>
    <rPh sb="4" eb="6">
      <t>スイサン</t>
    </rPh>
    <rPh sb="6" eb="8">
      <t>ドボク</t>
    </rPh>
    <phoneticPr fontId="9"/>
  </si>
  <si>
    <t>１５０</t>
    <phoneticPr fontId="9"/>
  </si>
  <si>
    <t>森林・「林業」</t>
    <rPh sb="0" eb="2">
      <t>シンリン</t>
    </rPh>
    <rPh sb="4" eb="6">
      <t>リンギョウ</t>
    </rPh>
    <phoneticPr fontId="9"/>
  </si>
  <si>
    <t>１５１</t>
    <phoneticPr fontId="9"/>
  </si>
  <si>
    <t>森林・「森林土木」</t>
    <rPh sb="0" eb="2">
      <t>シンリン</t>
    </rPh>
    <rPh sb="4" eb="6">
      <t>シンリン</t>
    </rPh>
    <rPh sb="6" eb="8">
      <t>ドボク</t>
    </rPh>
    <phoneticPr fontId="9"/>
  </si>
  <si>
    <t>１５２</t>
    <phoneticPr fontId="9"/>
  </si>
  <si>
    <t>衛生工学</t>
    <rPh sb="0" eb="2">
      <t>エイセイ</t>
    </rPh>
    <rPh sb="2" eb="4">
      <t>コウガク</t>
    </rPh>
    <phoneticPr fontId="9"/>
  </si>
  <si>
    <t>１５３</t>
    <phoneticPr fontId="9"/>
  </si>
  <si>
    <t>衛生工学・「水質管理」</t>
    <rPh sb="0" eb="2">
      <t>エイセイ</t>
    </rPh>
    <rPh sb="2" eb="4">
      <t>コウガク</t>
    </rPh>
    <rPh sb="6" eb="8">
      <t>スイシツ</t>
    </rPh>
    <rPh sb="8" eb="10">
      <t>カンリ</t>
    </rPh>
    <phoneticPr fontId="9"/>
  </si>
  <si>
    <t>１５４</t>
    <phoneticPr fontId="9"/>
  </si>
  <si>
    <t>衛生工学・「廃棄物管理」</t>
    <rPh sb="0" eb="2">
      <t>エイセイ</t>
    </rPh>
    <rPh sb="2" eb="4">
      <t>コウガク</t>
    </rPh>
    <rPh sb="6" eb="9">
      <t>ハイキブツ</t>
    </rPh>
    <rPh sb="9" eb="11">
      <t>カンリ</t>
    </rPh>
    <phoneticPr fontId="9"/>
  </si>
  <si>
    <t>１５５</t>
    <phoneticPr fontId="9"/>
  </si>
  <si>
    <t>第１種電気工事士</t>
    <rPh sb="0" eb="1">
      <t>ダイ</t>
    </rPh>
    <rPh sb="2" eb="3">
      <t>シュ</t>
    </rPh>
    <rPh sb="3" eb="5">
      <t>デンキ</t>
    </rPh>
    <rPh sb="5" eb="7">
      <t>コウジ</t>
    </rPh>
    <rPh sb="7" eb="8">
      <t>シ</t>
    </rPh>
    <phoneticPr fontId="9"/>
  </si>
  <si>
    <t>１５７</t>
    <phoneticPr fontId="9"/>
  </si>
  <si>
    <t>職業能力開発促進法</t>
    <rPh sb="0" eb="2">
      <t>ショクギョウ</t>
    </rPh>
    <rPh sb="2" eb="4">
      <t>ノウリョク</t>
    </rPh>
    <rPh sb="4" eb="6">
      <t>カイハツ</t>
    </rPh>
    <rPh sb="6" eb="8">
      <t>ソクシン</t>
    </rPh>
    <rPh sb="8" eb="9">
      <t>ホウ</t>
    </rPh>
    <phoneticPr fontId="9"/>
  </si>
  <si>
    <t>とび・とび工（１級）</t>
    <rPh sb="5" eb="6">
      <t>コウ</t>
    </rPh>
    <rPh sb="8" eb="9">
      <t>キュウ</t>
    </rPh>
    <phoneticPr fontId="9"/>
  </si>
  <si>
    <t>１６４</t>
    <phoneticPr fontId="9"/>
  </si>
  <si>
    <t>型枠施工（１級）</t>
    <rPh sb="0" eb="2">
      <t>カタワク</t>
    </rPh>
    <rPh sb="2" eb="4">
      <t>セコウ</t>
    </rPh>
    <rPh sb="6" eb="7">
      <t>キュウ</t>
    </rPh>
    <phoneticPr fontId="9"/>
  </si>
  <si>
    <t>１６６</t>
    <phoneticPr fontId="9"/>
  </si>
  <si>
    <r>
      <t>ウェルポイント施工</t>
    </r>
    <r>
      <rPr>
        <sz val="9"/>
        <rFont val="ＭＳ ゴシック"/>
        <family val="3"/>
        <charset val="128"/>
      </rPr>
      <t>（１級）</t>
    </r>
    <rPh sb="7" eb="9">
      <t>セコウ</t>
    </rPh>
    <rPh sb="11" eb="12">
      <t>キュウ</t>
    </rPh>
    <phoneticPr fontId="9"/>
  </si>
  <si>
    <t>１７１</t>
    <phoneticPr fontId="9"/>
  </si>
  <si>
    <t>建築大工（１級）</t>
    <rPh sb="0" eb="2">
      <t>ケンチク</t>
    </rPh>
    <rPh sb="2" eb="4">
      <t>ダイク</t>
    </rPh>
    <rPh sb="6" eb="7">
      <t>キュウ</t>
    </rPh>
    <phoneticPr fontId="9"/>
  </si>
  <si>
    <t>１７３</t>
    <phoneticPr fontId="9"/>
  </si>
  <si>
    <t>コンクリート圧送施工（１級）</t>
    <rPh sb="6" eb="7">
      <t>アツ</t>
    </rPh>
    <rPh sb="7" eb="8">
      <t>ソウ</t>
    </rPh>
    <rPh sb="8" eb="10">
      <t>セコウ</t>
    </rPh>
    <rPh sb="12" eb="13">
      <t>キュウ</t>
    </rPh>
    <phoneticPr fontId="9"/>
  </si>
  <si>
    <t>１７４</t>
    <phoneticPr fontId="9"/>
  </si>
  <si>
    <t>冷凍空気調和機器施工・空気調和設備配管（１級）</t>
    <rPh sb="11" eb="13">
      <t>クウキ</t>
    </rPh>
    <rPh sb="13" eb="15">
      <t>チョウワ</t>
    </rPh>
    <rPh sb="15" eb="17">
      <t>セツビ</t>
    </rPh>
    <rPh sb="17" eb="19">
      <t>ハイカン</t>
    </rPh>
    <rPh sb="21" eb="22">
      <t>キュウ</t>
    </rPh>
    <phoneticPr fontId="9"/>
  </si>
  <si>
    <t>１７５</t>
    <phoneticPr fontId="9"/>
  </si>
  <si>
    <t>給排水衛生設備配管（１級）</t>
    <rPh sb="0" eb="3">
      <t>キュウハイスイ</t>
    </rPh>
    <rPh sb="3" eb="5">
      <t>エイセイ</t>
    </rPh>
    <rPh sb="5" eb="7">
      <t>セツビ</t>
    </rPh>
    <rPh sb="7" eb="9">
      <t>ハイカン</t>
    </rPh>
    <rPh sb="11" eb="12">
      <t>キュウ</t>
    </rPh>
    <phoneticPr fontId="9"/>
  </si>
  <si>
    <t>１７６</t>
    <phoneticPr fontId="9"/>
  </si>
  <si>
    <t>配管(「建築配管作業」)・配管工（１級）</t>
    <rPh sb="0" eb="2">
      <t>ハイカン</t>
    </rPh>
    <rPh sb="4" eb="6">
      <t>ケンチク</t>
    </rPh>
    <rPh sb="6" eb="8">
      <t>ハイカン</t>
    </rPh>
    <rPh sb="8" eb="10">
      <t>サギョウ</t>
    </rPh>
    <rPh sb="13" eb="16">
      <t>ハイカンコウ</t>
    </rPh>
    <rPh sb="18" eb="19">
      <t>キュウ</t>
    </rPh>
    <phoneticPr fontId="9"/>
  </si>
  <si>
    <t>１７９</t>
    <phoneticPr fontId="9"/>
  </si>
  <si>
    <t>ブロック建築・ブロック建築工・コンクリート積みブロック施工（１級）</t>
    <rPh sb="4" eb="6">
      <t>ケンチク</t>
    </rPh>
    <rPh sb="11" eb="13">
      <t>ケンチク</t>
    </rPh>
    <rPh sb="13" eb="14">
      <t>コウ</t>
    </rPh>
    <rPh sb="21" eb="22">
      <t>ツ</t>
    </rPh>
    <rPh sb="27" eb="29">
      <t>セコウ</t>
    </rPh>
    <rPh sb="31" eb="32">
      <t>キュウ</t>
    </rPh>
    <phoneticPr fontId="9"/>
  </si>
  <si>
    <t>１８０</t>
    <phoneticPr fontId="9"/>
  </si>
  <si>
    <t>石工・石材施工・石積み（１級）</t>
    <rPh sb="0" eb="1">
      <t>イシ</t>
    </rPh>
    <rPh sb="1" eb="2">
      <t>コウ</t>
    </rPh>
    <rPh sb="3" eb="5">
      <t>セキザイ</t>
    </rPh>
    <rPh sb="5" eb="7">
      <t>セコウ</t>
    </rPh>
    <rPh sb="8" eb="9">
      <t>イシ</t>
    </rPh>
    <rPh sb="9" eb="10">
      <t>ツ</t>
    </rPh>
    <rPh sb="13" eb="14">
      <t>キュウ</t>
    </rPh>
    <phoneticPr fontId="9"/>
  </si>
  <si>
    <t>１８４</t>
    <phoneticPr fontId="9"/>
  </si>
  <si>
    <t>板金（「建築板金作業」）・建築板金・板金工（「建築板金作業」）（１級）</t>
    <rPh sb="0" eb="2">
      <t>バンキン</t>
    </rPh>
    <rPh sb="4" eb="6">
      <t>ケンチク</t>
    </rPh>
    <rPh sb="6" eb="8">
      <t>バンキン</t>
    </rPh>
    <rPh sb="8" eb="10">
      <t>サギョウ</t>
    </rPh>
    <rPh sb="13" eb="15">
      <t>ケンチク</t>
    </rPh>
    <rPh sb="15" eb="17">
      <t>バンキン</t>
    </rPh>
    <rPh sb="18" eb="20">
      <t>バンキン</t>
    </rPh>
    <rPh sb="20" eb="21">
      <t>コウ</t>
    </rPh>
    <rPh sb="23" eb="25">
      <t>ケンチク</t>
    </rPh>
    <rPh sb="25" eb="27">
      <t>バンキン</t>
    </rPh>
    <rPh sb="27" eb="29">
      <t>サギョウ</t>
    </rPh>
    <rPh sb="33" eb="34">
      <t>キュウ</t>
    </rPh>
    <phoneticPr fontId="9"/>
  </si>
  <si>
    <t>１８６</t>
    <phoneticPr fontId="9"/>
  </si>
  <si>
    <t>かわらぶき・スレート施工（１級）</t>
    <rPh sb="10" eb="12">
      <t>セコウ</t>
    </rPh>
    <rPh sb="14" eb="15">
      <t>キュウ</t>
    </rPh>
    <phoneticPr fontId="9"/>
  </si>
  <si>
    <t>１９６</t>
    <phoneticPr fontId="9"/>
  </si>
  <si>
    <t>造園（１級）</t>
    <rPh sb="0" eb="2">
      <t>ゾウエン</t>
    </rPh>
    <rPh sb="4" eb="5">
      <t>キュウ</t>
    </rPh>
    <phoneticPr fontId="9"/>
  </si>
  <si>
    <t>０４０</t>
    <phoneticPr fontId="9"/>
  </si>
  <si>
    <t>基礎施工士</t>
    <rPh sb="0" eb="2">
      <t>キソ</t>
    </rPh>
    <rPh sb="2" eb="4">
      <t>セコウ</t>
    </rPh>
    <rPh sb="4" eb="5">
      <t>シ</t>
    </rPh>
    <phoneticPr fontId="9"/>
  </si>
  <si>
    <t>０６０</t>
    <phoneticPr fontId="9"/>
  </si>
  <si>
    <t>解体工事施工技士</t>
    <rPh sb="0" eb="2">
      <t>カイタイ</t>
    </rPh>
    <rPh sb="2" eb="4">
      <t>コウジ</t>
    </rPh>
    <rPh sb="4" eb="6">
      <t>セコウ</t>
    </rPh>
    <rPh sb="6" eb="8">
      <t>ギシ</t>
    </rPh>
    <phoneticPr fontId="9"/>
  </si>
  <si>
    <t>１９９</t>
    <phoneticPr fontId="9"/>
  </si>
  <si>
    <t>舗装施工管理技術者（１級）</t>
    <phoneticPr fontId="9"/>
  </si>
  <si>
    <t>２９９</t>
    <phoneticPr fontId="9"/>
  </si>
  <si>
    <t>舗装施工管理技術者（２級）</t>
    <rPh sb="0" eb="2">
      <t>ホソウ</t>
    </rPh>
    <rPh sb="2" eb="4">
      <t>セコウ</t>
    </rPh>
    <rPh sb="4" eb="6">
      <t>カンリ</t>
    </rPh>
    <rPh sb="6" eb="8">
      <t>ギジュツ</t>
    </rPh>
    <rPh sb="8" eb="9">
      <t>シャ</t>
    </rPh>
    <rPh sb="11" eb="12">
      <t>キュウ</t>
    </rPh>
    <phoneticPr fontId="9"/>
  </si>
  <si>
    <t>３９９</t>
    <phoneticPr fontId="9"/>
  </si>
  <si>
    <t>舗装診断士</t>
    <rPh sb="0" eb="2">
      <t>ホソウ</t>
    </rPh>
    <rPh sb="2" eb="5">
      <t>シンダンシ</t>
    </rPh>
    <phoneticPr fontId="9"/>
  </si>
  <si>
    <t>西之表市</t>
    <rPh sb="0" eb="4">
      <t>ニシノオモテシ</t>
    </rPh>
    <phoneticPr fontId="9"/>
  </si>
  <si>
    <t>熊毛郡屋久島町</t>
    <rPh sb="0" eb="3">
      <t>クマゲグン</t>
    </rPh>
    <rPh sb="3" eb="7">
      <t>ヤクシマチョウ</t>
    </rPh>
    <phoneticPr fontId="9"/>
  </si>
  <si>
    <t>熊毛郡中種子町</t>
    <rPh sb="0" eb="3">
      <t>クマゲグン</t>
    </rPh>
    <rPh sb="3" eb="7">
      <t>ナカタネチョウ</t>
    </rPh>
    <phoneticPr fontId="9"/>
  </si>
  <si>
    <t>熊毛郡南種子町</t>
    <rPh sb="0" eb="3">
      <t>クマゲグン</t>
    </rPh>
    <rPh sb="3" eb="6">
      <t>ミナミタネ</t>
    </rPh>
    <rPh sb="6" eb="7">
      <t>チョウ</t>
    </rPh>
    <phoneticPr fontId="9"/>
  </si>
  <si>
    <t>奄美市</t>
    <rPh sb="0" eb="3">
      <t>アマミシ</t>
    </rPh>
    <phoneticPr fontId="9"/>
  </si>
  <si>
    <t>大島郡伊仙町</t>
    <rPh sb="0" eb="2">
      <t>オオシマ</t>
    </rPh>
    <rPh sb="2" eb="3">
      <t>グン</t>
    </rPh>
    <rPh sb="3" eb="6">
      <t>イセンチョウ</t>
    </rPh>
    <phoneticPr fontId="9"/>
  </si>
  <si>
    <t>大島郡宇検村</t>
    <rPh sb="3" eb="6">
      <t>ウケンソン</t>
    </rPh>
    <phoneticPr fontId="9"/>
  </si>
  <si>
    <t>大島郡喜界町</t>
    <rPh sb="3" eb="6">
      <t>キカイチョウ</t>
    </rPh>
    <phoneticPr fontId="9"/>
  </si>
  <si>
    <t>大島郡瀬戸内町</t>
    <rPh sb="3" eb="6">
      <t>セトウチ</t>
    </rPh>
    <rPh sb="6" eb="7">
      <t>チョウ</t>
    </rPh>
    <phoneticPr fontId="9"/>
  </si>
  <si>
    <t>大島郡大和村</t>
    <rPh sb="3" eb="6">
      <t>ヤマトソン</t>
    </rPh>
    <phoneticPr fontId="9"/>
  </si>
  <si>
    <t>大島郡知名町</t>
    <rPh sb="3" eb="5">
      <t>チナ</t>
    </rPh>
    <rPh sb="5" eb="6">
      <t>チョウ</t>
    </rPh>
    <phoneticPr fontId="9"/>
  </si>
  <si>
    <t>大島郡天城町</t>
    <rPh sb="3" eb="5">
      <t>アマギ</t>
    </rPh>
    <rPh sb="5" eb="6">
      <t>チョウ</t>
    </rPh>
    <phoneticPr fontId="9"/>
  </si>
  <si>
    <t>大島郡徳之島町</t>
    <rPh sb="3" eb="7">
      <t>トクノシマチョウ</t>
    </rPh>
    <phoneticPr fontId="9"/>
  </si>
  <si>
    <t>大島郡与論町</t>
    <rPh sb="3" eb="6">
      <t>ヨロンチョウ</t>
    </rPh>
    <phoneticPr fontId="9"/>
  </si>
  <si>
    <t>大島郡龍郷町</t>
    <rPh sb="3" eb="6">
      <t>タツゴウチョウ</t>
    </rPh>
    <phoneticPr fontId="9"/>
  </si>
  <si>
    <t>大島郡和泊町</t>
    <rPh sb="3" eb="6">
      <t>ワドマリチョウ</t>
    </rPh>
    <phoneticPr fontId="9"/>
  </si>
  <si>
    <t>下甑町</t>
    <rPh sb="0" eb="3">
      <t>シモコシキチョウ</t>
    </rPh>
    <phoneticPr fontId="9"/>
  </si>
  <si>
    <t>上甑町</t>
    <rPh sb="0" eb="3">
      <t>カミコシキチョウ</t>
    </rPh>
    <phoneticPr fontId="9"/>
  </si>
  <si>
    <t>里町里</t>
    <rPh sb="0" eb="1">
      <t>サト</t>
    </rPh>
    <rPh sb="1" eb="2">
      <t>マチ</t>
    </rPh>
    <rPh sb="2" eb="3">
      <t>サト</t>
    </rPh>
    <phoneticPr fontId="9"/>
  </si>
  <si>
    <t>年度</t>
    <rPh sb="0" eb="2">
      <t>ネンド</t>
    </rPh>
    <phoneticPr fontId="13"/>
  </si>
  <si>
    <t>今年度</t>
    <rPh sb="0" eb="3">
      <t>コンネンド</t>
    </rPh>
    <phoneticPr fontId="13"/>
  </si>
  <si>
    <t>前年度</t>
    <rPh sb="0" eb="3">
      <t>ゼンネンド</t>
    </rPh>
    <phoneticPr fontId="13"/>
  </si>
  <si>
    <t>前々年度</t>
    <rPh sb="0" eb="4">
      <t>ゼンゼンネンド</t>
    </rPh>
    <phoneticPr fontId="13"/>
  </si>
  <si>
    <t>前々々年度</t>
    <rPh sb="0" eb="2">
      <t>ゼンゼン</t>
    </rPh>
    <rPh sb="3" eb="5">
      <t>ネンド</t>
    </rPh>
    <phoneticPr fontId="13"/>
  </si>
  <si>
    <t>設定値１</t>
    <rPh sb="0" eb="3">
      <t>セッテイチ</t>
    </rPh>
    <phoneticPr fontId="13"/>
  </si>
  <si>
    <t>設定値２</t>
    <rPh sb="0" eb="3">
      <t>セッテイチ</t>
    </rPh>
    <phoneticPr fontId="13"/>
  </si>
  <si>
    <t>現元号</t>
    <rPh sb="0" eb="1">
      <t>ゲン</t>
    </rPh>
    <rPh sb="1" eb="3">
      <t>ゲンゴウ</t>
    </rPh>
    <phoneticPr fontId="13"/>
  </si>
  <si>
    <t>前元号</t>
    <rPh sb="0" eb="1">
      <t>ゼン</t>
    </rPh>
    <rPh sb="1" eb="3">
      <t>ゲンゴウ</t>
    </rPh>
    <phoneticPr fontId="13"/>
  </si>
  <si>
    <t>有資格区分コード</t>
    <phoneticPr fontId="9"/>
  </si>
  <si>
    <t>１級技術者の合計
（◎の数）</t>
    <phoneticPr fontId="9"/>
  </si>
  <si>
    <t>２級技術者の合計
（○の数）</t>
    <phoneticPr fontId="9"/>
  </si>
  <si>
    <t>設定値３</t>
    <rPh sb="0" eb="3">
      <t>セッテイチ</t>
    </rPh>
    <phoneticPr fontId="13"/>
  </si>
  <si>
    <t>年月日</t>
    <rPh sb="0" eb="3">
      <t>ネンガッピ</t>
    </rPh>
    <phoneticPr fontId="9"/>
  </si>
  <si>
    <t>採用年月日</t>
    <rPh sb="0" eb="2">
      <t>サイヨウ</t>
    </rPh>
    <rPh sb="2" eb="5">
      <t>ネンガッピ</t>
    </rPh>
    <phoneticPr fontId="9"/>
  </si>
  <si>
    <t>住所（一部）</t>
    <rPh sb="0" eb="2">
      <t>ジュウショ</t>
    </rPh>
    <rPh sb="3" eb="5">
      <t>イチブ</t>
    </rPh>
    <phoneticPr fontId="9"/>
  </si>
  <si>
    <t>1桁</t>
    <rPh sb="1" eb="2">
      <t>ケタ</t>
    </rPh>
    <phoneticPr fontId="13"/>
  </si>
  <si>
    <t>2桁</t>
    <rPh sb="1" eb="2">
      <t>ケタ</t>
    </rPh>
    <phoneticPr fontId="9"/>
  </si>
  <si>
    <t>3桁</t>
    <rPh sb="1" eb="2">
      <t>ケタ</t>
    </rPh>
    <phoneticPr fontId="9"/>
  </si>
  <si>
    <t>4桁</t>
    <rPh sb="1" eb="2">
      <t>ケタ</t>
    </rPh>
    <phoneticPr fontId="9"/>
  </si>
  <si>
    <t>最大値</t>
    <rPh sb="0" eb="2">
      <t>サイダイ</t>
    </rPh>
    <phoneticPr fontId="13"/>
  </si>
  <si>
    <t>設定値</t>
    <phoneticPr fontId="13"/>
  </si>
  <si>
    <t>ＣＰＤＳ等単位取得期間_From</t>
    <rPh sb="9" eb="11">
      <t>キカン</t>
    </rPh>
    <phoneticPr fontId="9"/>
  </si>
  <si>
    <t>ＣＰＤＳ等単位取得期間_To</t>
    <rPh sb="9" eb="11">
      <t>キカン</t>
    </rPh>
    <phoneticPr fontId="9"/>
  </si>
  <si>
    <t>ＩＳＯ９０００認証取得期限</t>
    <rPh sb="11" eb="13">
      <t>キゲン</t>
    </rPh>
    <phoneticPr fontId="9"/>
  </si>
  <si>
    <t>建設業表彰実績機関_From</t>
    <rPh sb="7" eb="9">
      <t>キカン</t>
    </rPh>
    <phoneticPr fontId="9"/>
  </si>
  <si>
    <t>建設業表彰実績機関_To</t>
    <rPh sb="7" eb="9">
      <t>キカン</t>
    </rPh>
    <phoneticPr fontId="9"/>
  </si>
  <si>
    <t>⑥</t>
    <phoneticPr fontId="9"/>
  </si>
  <si>
    <t>⑦</t>
    <phoneticPr fontId="9"/>
  </si>
  <si>
    <t>⑧</t>
    <phoneticPr fontId="9"/>
  </si>
  <si>
    <t>⑨</t>
    <phoneticPr fontId="9"/>
  </si>
  <si>
    <t>⑩</t>
    <phoneticPr fontId="9"/>
  </si>
  <si>
    <t>建設工事業種</t>
    <rPh sb="0" eb="4">
      <t>ケンセツコウジ</t>
    </rPh>
    <rPh sb="4" eb="6">
      <t>ギョウシュ</t>
    </rPh>
    <phoneticPr fontId="13"/>
  </si>
  <si>
    <t>土</t>
    <phoneticPr fontId="9"/>
  </si>
  <si>
    <t>建</t>
    <phoneticPr fontId="9"/>
  </si>
  <si>
    <t>土木系</t>
    <rPh sb="0" eb="2">
      <t>ドボク</t>
    </rPh>
    <rPh sb="2" eb="3">
      <t>ケイ</t>
    </rPh>
    <phoneticPr fontId="9"/>
  </si>
  <si>
    <t>建築系</t>
    <rPh sb="0" eb="2">
      <t>ケンチク</t>
    </rPh>
    <rPh sb="2" eb="3">
      <t>ケイ</t>
    </rPh>
    <phoneticPr fontId="9"/>
  </si>
  <si>
    <t>労働安全衛生マネジメントシステム取得期限</t>
    <rPh sb="16" eb="18">
      <t>シュトク</t>
    </rPh>
    <rPh sb="18" eb="20">
      <t>キゲン</t>
    </rPh>
    <phoneticPr fontId="9"/>
  </si>
  <si>
    <t>アスファルトフィニッシャー保有期限</t>
    <rPh sb="13" eb="15">
      <t>ホユウ</t>
    </rPh>
    <rPh sb="15" eb="17">
      <t>キゲン</t>
    </rPh>
    <phoneticPr fontId="9"/>
  </si>
  <si>
    <r>
      <t>ボランティア活動期間_</t>
    </r>
    <r>
      <rPr>
        <sz val="11"/>
        <color theme="1"/>
        <rFont val="ＭＳ Ｐゴシック"/>
        <family val="2"/>
        <charset val="128"/>
        <scheme val="minor"/>
      </rPr>
      <t>From</t>
    </r>
    <rPh sb="8" eb="10">
      <t>キカン</t>
    </rPh>
    <phoneticPr fontId="9"/>
  </si>
  <si>
    <t>ボランティア活動期間_To</t>
    <rPh sb="8" eb="10">
      <t>キカン</t>
    </rPh>
    <phoneticPr fontId="9"/>
  </si>
  <si>
    <t>災害支援協定又は緊急防疫協定締結期限</t>
    <rPh sb="16" eb="18">
      <t>キゲン</t>
    </rPh>
    <phoneticPr fontId="9"/>
  </si>
  <si>
    <r>
      <t>災害支援活動期間_</t>
    </r>
    <r>
      <rPr>
        <sz val="11"/>
        <color theme="1"/>
        <rFont val="ＭＳ Ｐゴシック"/>
        <family val="2"/>
        <charset val="128"/>
        <scheme val="minor"/>
      </rPr>
      <t>From</t>
    </r>
    <rPh sb="6" eb="8">
      <t>キカン</t>
    </rPh>
    <phoneticPr fontId="9"/>
  </si>
  <si>
    <t>災害支援活動期間_To</t>
    <rPh sb="6" eb="8">
      <t>キカン</t>
    </rPh>
    <phoneticPr fontId="9"/>
  </si>
  <si>
    <t>消防団員雇用期限</t>
    <rPh sb="6" eb="8">
      <t>キゲン</t>
    </rPh>
    <phoneticPr fontId="9"/>
  </si>
  <si>
    <t>障がい者等雇用期限</t>
    <rPh sb="7" eb="9">
      <t>キゲン</t>
    </rPh>
    <phoneticPr fontId="9"/>
  </si>
  <si>
    <t>男女共同参画支援・子育て支援期限</t>
    <rPh sb="14" eb="16">
      <t>キゲン</t>
    </rPh>
    <phoneticPr fontId="9"/>
  </si>
  <si>
    <t>ＩＳＯ１４０００認証取得期限</t>
    <rPh sb="12" eb="14">
      <t>キゲン</t>
    </rPh>
    <phoneticPr fontId="9"/>
  </si>
  <si>
    <t>エコアクション２１等認証取得期限</t>
    <rPh sb="14" eb="16">
      <t>キゲン</t>
    </rPh>
    <phoneticPr fontId="9"/>
  </si>
  <si>
    <t>新分野進出の手法</t>
    <phoneticPr fontId="9"/>
  </si>
  <si>
    <t>A</t>
    <phoneticPr fontId="9"/>
  </si>
  <si>
    <t>B</t>
    <phoneticPr fontId="9"/>
  </si>
  <si>
    <t>A：自らの会社における新分野進出</t>
    <phoneticPr fontId="9"/>
  </si>
  <si>
    <t>B：単独又は共同出資により，県内に本店を有する新分野の会社を設立</t>
    <phoneticPr fontId="9"/>
  </si>
  <si>
    <t>県産品使用期限</t>
    <rPh sb="5" eb="7">
      <t>キゲン</t>
    </rPh>
    <phoneticPr fontId="9"/>
  </si>
  <si>
    <t>保護観察対象者雇用支援期限</t>
    <rPh sb="11" eb="13">
      <t>キゲン</t>
    </rPh>
    <phoneticPr fontId="9"/>
  </si>
  <si>
    <t>暴力団排除活動期間_From</t>
    <rPh sb="7" eb="9">
      <t>キカン</t>
    </rPh>
    <phoneticPr fontId="9"/>
  </si>
  <si>
    <t>暴力団排除活動期間_To</t>
    <rPh sb="7" eb="9">
      <t>キカン</t>
    </rPh>
    <phoneticPr fontId="9"/>
  </si>
  <si>
    <t>福利厚生期限</t>
    <rPh sb="4" eb="6">
      <t>キゲン</t>
    </rPh>
    <phoneticPr fontId="9"/>
  </si>
  <si>
    <t>県管理道路維持管理委託受注実績機関_From</t>
    <rPh sb="15" eb="17">
      <t>キカン</t>
    </rPh>
    <phoneticPr fontId="9"/>
  </si>
  <si>
    <t>県管理道路維持管理委託受注実績機関_To</t>
    <rPh sb="15" eb="17">
      <t>キカン</t>
    </rPh>
    <phoneticPr fontId="9"/>
  </si>
  <si>
    <t>申請区分</t>
    <rPh sb="0" eb="4">
      <t>シンセイクブン</t>
    </rPh>
    <phoneticPr fontId="13"/>
  </si>
  <si>
    <t>修正</t>
    <rPh sb="0" eb="2">
      <t>シュウセイ</t>
    </rPh>
    <phoneticPr fontId="9"/>
  </si>
  <si>
    <t>削除</t>
    <rPh sb="0" eb="2">
      <t>サクジョ</t>
    </rPh>
    <phoneticPr fontId="9"/>
  </si>
  <si>
    <t>判定</t>
    <rPh sb="0" eb="2">
      <t>ハンテイ</t>
    </rPh>
    <phoneticPr fontId="9"/>
  </si>
  <si>
    <t>性別</t>
    <rPh sb="0" eb="2">
      <t>セイベツ</t>
    </rPh>
    <phoneticPr fontId="13"/>
  </si>
  <si>
    <t>男性</t>
    <rPh sb="0" eb="2">
      <t>ダンセイ</t>
    </rPh>
    <phoneticPr fontId="9"/>
  </si>
  <si>
    <t>女性</t>
    <rPh sb="0" eb="2">
      <t>ジョセイ</t>
    </rPh>
    <phoneticPr fontId="9"/>
  </si>
  <si>
    <t>男</t>
    <rPh sb="0" eb="1">
      <t>オトコ</t>
    </rPh>
    <phoneticPr fontId="9"/>
  </si>
  <si>
    <t>女</t>
    <rPh sb="0" eb="1">
      <t>オンナ</t>
    </rPh>
    <phoneticPr fontId="9"/>
  </si>
  <si>
    <t>■テキストデータ</t>
    <phoneticPr fontId="9"/>
  </si>
  <si>
    <t>■項番毎のデータ</t>
    <rPh sb="1" eb="3">
      <t>コウバン</t>
    </rPh>
    <rPh sb="3" eb="4">
      <t>ゴト</t>
    </rPh>
    <phoneticPr fontId="9"/>
  </si>
  <si>
    <t>基幹技能者</t>
    <phoneticPr fontId="9"/>
  </si>
  <si>
    <t>０６４０１</t>
  </si>
  <si>
    <t>０６４０２</t>
  </si>
  <si>
    <t>０６４０３</t>
  </si>
  <si>
    <t>０６４０４</t>
  </si>
  <si>
    <t>０６４０５</t>
  </si>
  <si>
    <t>０６４０６</t>
  </si>
  <si>
    <t>０６４０７</t>
  </si>
  <si>
    <t>０６４０８</t>
  </si>
  <si>
    <t>０６４０９</t>
  </si>
  <si>
    <t>０６４１０</t>
  </si>
  <si>
    <t>０６４１１</t>
  </si>
  <si>
    <t>０６４１２</t>
  </si>
  <si>
    <t>０６４１３</t>
  </si>
  <si>
    <t>０６４１４</t>
  </si>
  <si>
    <t>０６４１５</t>
  </si>
  <si>
    <t>０６４１６</t>
  </si>
  <si>
    <t>０６４１７</t>
  </si>
  <si>
    <t>０６４１８</t>
  </si>
  <si>
    <t>０６４１９</t>
  </si>
  <si>
    <t>０６４２０</t>
  </si>
  <si>
    <t>０６４２１</t>
  </si>
  <si>
    <t>０６４２２</t>
  </si>
  <si>
    <t>登録電気工事基幹技能者</t>
    <phoneticPr fontId="9"/>
  </si>
  <si>
    <t>登録橋梁基幹技能者</t>
    <phoneticPr fontId="9"/>
  </si>
  <si>
    <t>登録造園基幹技能者</t>
    <phoneticPr fontId="9"/>
  </si>
  <si>
    <t>登録コンクリート圧送基幹技能者</t>
    <phoneticPr fontId="9"/>
  </si>
  <si>
    <t>登録トンネル基幹技能者</t>
    <phoneticPr fontId="9"/>
  </si>
  <si>
    <t>登録機械土工基幹技能者</t>
    <phoneticPr fontId="9"/>
  </si>
  <si>
    <t>登録海上起重基幹技能者</t>
    <phoneticPr fontId="9"/>
  </si>
  <si>
    <t>登録PC基幹技能者</t>
    <phoneticPr fontId="9"/>
  </si>
  <si>
    <t>登録型枠基幹技能者</t>
    <phoneticPr fontId="9"/>
  </si>
  <si>
    <t>登録配管基幹技能者</t>
    <phoneticPr fontId="9"/>
  </si>
  <si>
    <t>登録鳶・土工基幹技能者</t>
    <phoneticPr fontId="9"/>
  </si>
  <si>
    <t>登録登録切断穿孔基幹技能者</t>
    <phoneticPr fontId="9"/>
  </si>
  <si>
    <t>登録エクステリア基幹技能者</t>
    <phoneticPr fontId="9"/>
  </si>
  <si>
    <t>登録建築板金基幹技能者</t>
    <phoneticPr fontId="9"/>
  </si>
  <si>
    <t>登録ダクト基幹技能者</t>
    <phoneticPr fontId="9"/>
  </si>
  <si>
    <t>登録グラウト基幹技能者</t>
    <phoneticPr fontId="9"/>
  </si>
  <si>
    <t>登録冷凍空調基幹技能者</t>
    <phoneticPr fontId="9"/>
  </si>
  <si>
    <t>登録運動施設基幹技能者</t>
    <phoneticPr fontId="9"/>
  </si>
  <si>
    <t>登録基礎工基幹技能者</t>
    <phoneticPr fontId="9"/>
  </si>
  <si>
    <t>登録標識・路面標示基幹技能者</t>
    <phoneticPr fontId="9"/>
  </si>
  <si>
    <t>登録建築大工基幹技能者</t>
    <phoneticPr fontId="9"/>
  </si>
  <si>
    <t>登録土工基幹技能者</t>
    <phoneticPr fontId="9"/>
  </si>
  <si>
    <t>○</t>
  </si>
  <si>
    <t>令和５</t>
    <rPh sb="0" eb="2">
      <t>レイワ</t>
    </rPh>
    <phoneticPr fontId="13"/>
  </si>
  <si>
    <t>※　黄色セルを変更したら自動反映</t>
    <rPh sb="2" eb="4">
      <t>キイロ</t>
    </rPh>
    <rPh sb="7" eb="9">
      <t>ヘンコウ</t>
    </rPh>
    <rPh sb="12" eb="14">
      <t>ジドウ</t>
    </rPh>
    <rPh sb="14" eb="16">
      <t>ハンエイ</t>
    </rPh>
    <phoneticPr fontId="9"/>
  </si>
  <si>
    <t>※　左記の「年度」の黄色セルを変更したら自動反映</t>
    <rPh sb="2" eb="4">
      <t>サキ</t>
    </rPh>
    <rPh sb="6" eb="8">
      <t>ネンド</t>
    </rPh>
    <rPh sb="10" eb="12">
      <t>キイロ</t>
    </rPh>
    <rPh sb="15" eb="17">
      <t>ヘンコウ</t>
    </rPh>
    <rPh sb="20" eb="22">
      <t>ジドウ</t>
    </rPh>
    <rPh sb="22" eb="24">
      <t>ハンエイ</t>
    </rPh>
    <phoneticPr fontId="9"/>
  </si>
  <si>
    <t>05</t>
    <phoneticPr fontId="9"/>
  </si>
  <si>
    <t>04</t>
    <phoneticPr fontId="9"/>
  </si>
  <si>
    <t>02</t>
    <phoneticPr fontId="9"/>
  </si>
  <si>
    <t>29</t>
    <phoneticPr fontId="9"/>
  </si>
  <si>
    <t>※　先頭が「0」である必要があり文字列で表示しているため手入力で更新する</t>
    <rPh sb="2" eb="4">
      <t>セントウ</t>
    </rPh>
    <rPh sb="11" eb="13">
      <t>ヒツヨウ</t>
    </rPh>
    <rPh sb="16" eb="19">
      <t>モジレツ</t>
    </rPh>
    <rPh sb="20" eb="22">
      <t>ヒョウジ</t>
    </rPh>
    <rPh sb="28" eb="31">
      <t>テニュウリョク</t>
    </rPh>
    <rPh sb="32" eb="34">
      <t>コウシン</t>
    </rPh>
    <phoneticPr fontId="9"/>
  </si>
  <si>
    <t>鹿島町藺牟田</t>
    <rPh sb="0" eb="3">
      <t>カシマチョウ</t>
    </rPh>
    <rPh sb="3" eb="6">
      <t>イムタ</t>
    </rPh>
    <phoneticPr fontId="9"/>
  </si>
  <si>
    <t>＜注意事項＞</t>
    <rPh sb="1" eb="3">
      <t>チュウイ</t>
    </rPh>
    <rPh sb="3" eb="5">
      <t>ジコウ</t>
    </rPh>
    <phoneticPr fontId="9"/>
  </si>
  <si>
    <t>＜注意事項＞　各年度１件で，本項目は満点となるため，各年度２件以内の入力としてください。</t>
    <rPh sb="1" eb="3">
      <t>チュウイ</t>
    </rPh>
    <rPh sb="3" eb="5">
      <t>ジコウ</t>
    </rPh>
    <phoneticPr fontId="9"/>
  </si>
  <si>
    <t>氏名(カナ)</t>
    <rPh sb="0" eb="2">
      <t>シメイ</t>
    </rPh>
    <phoneticPr fontId="9"/>
  </si>
  <si>
    <t>氏名(漢字)</t>
    <rPh sb="0" eb="2">
      <t>シメイ</t>
    </rPh>
    <rPh sb="3" eb="5">
      <t>カンジ</t>
    </rPh>
    <phoneticPr fontId="9"/>
  </si>
  <si>
    <t>生年月日</t>
    <rPh sb="0" eb="2">
      <t>セイネン</t>
    </rPh>
    <rPh sb="2" eb="4">
      <t>ガッピ</t>
    </rPh>
    <phoneticPr fontId="9"/>
  </si>
  <si>
    <t>年</t>
    <rPh sb="0" eb="1">
      <t>ネン</t>
    </rPh>
    <phoneticPr fontId="9"/>
  </si>
  <si>
    <t>月</t>
    <rPh sb="0" eb="1">
      <t>ツキ</t>
    </rPh>
    <phoneticPr fontId="9"/>
  </si>
  <si>
    <t>日</t>
    <rPh sb="0" eb="1">
      <t>ヒ</t>
    </rPh>
    <phoneticPr fontId="9"/>
  </si>
  <si>
    <t>性別</t>
    <rPh sb="0" eb="2">
      <t>セイベツ</t>
    </rPh>
    <phoneticPr fontId="9"/>
  </si>
  <si>
    <t>住所</t>
    <rPh sb="0" eb="2">
      <t>ジュウショ</t>
    </rPh>
    <phoneticPr fontId="9"/>
  </si>
  <si>
    <t>許可番号</t>
    <rPh sb="0" eb="2">
      <t>キョカ</t>
    </rPh>
    <rPh sb="2" eb="4">
      <t>バンゴウ</t>
    </rPh>
    <phoneticPr fontId="9"/>
  </si>
  <si>
    <t>年号</t>
    <rPh sb="0" eb="2">
      <t>ネンゴウ</t>
    </rPh>
    <phoneticPr fontId="9"/>
  </si>
  <si>
    <r>
      <t>　・　各年度３件で，本項目は満点となるため，</t>
    </r>
    <r>
      <rPr>
        <b/>
        <u val="double"/>
        <sz val="12"/>
        <color rgb="FFFF0000"/>
        <rFont val="BIZ UD明朝 Medium"/>
        <family val="1"/>
        <charset val="128"/>
      </rPr>
      <t>各年度４件以内の入力</t>
    </r>
    <r>
      <rPr>
        <b/>
        <sz val="12"/>
        <color rgb="FFFF0000"/>
        <rFont val="BIZ UD明朝 Medium"/>
        <family val="1"/>
        <charset val="128"/>
      </rPr>
      <t>としてください。</t>
    </r>
    <rPh sb="3" eb="6">
      <t>カクネンド</t>
    </rPh>
    <rPh sb="7" eb="8">
      <t>ケン</t>
    </rPh>
    <rPh sb="10" eb="13">
      <t>ホンコウモク</t>
    </rPh>
    <rPh sb="14" eb="16">
      <t>マンテン</t>
    </rPh>
    <rPh sb="22" eb="25">
      <t>カクネンド</t>
    </rPh>
    <rPh sb="26" eb="27">
      <t>ケン</t>
    </rPh>
    <rPh sb="27" eb="29">
      <t>イナイ</t>
    </rPh>
    <rPh sb="30" eb="32">
      <t>ニュウリョク</t>
    </rPh>
    <phoneticPr fontId="9"/>
  </si>
  <si>
    <r>
      <t>③建築関係
　</t>
    </r>
    <r>
      <rPr>
        <sz val="6"/>
        <rFont val="BIZ UD明朝 Medium"/>
        <family val="1"/>
        <charset val="128"/>
      </rPr>
      <t>技術者研修会</t>
    </r>
    <phoneticPr fontId="9"/>
  </si>
  <si>
    <r>
      <t xml:space="preserve">ＣＰＤＳ等
</t>
    </r>
    <r>
      <rPr>
        <sz val="5"/>
        <rFont val="BIZ UD明朝 Medium"/>
        <family val="1"/>
        <charset val="128"/>
      </rPr>
      <t>単位取得の状況</t>
    </r>
    <rPh sb="6" eb="8">
      <t>タンイ</t>
    </rPh>
    <rPh sb="8" eb="10">
      <t>シュトク</t>
    </rPh>
    <rPh sb="11" eb="13">
      <t>ジョウキョウ</t>
    </rPh>
    <phoneticPr fontId="9"/>
  </si>
  <si>
    <r>
      <rPr>
        <sz val="10"/>
        <rFont val="BIZ UD明朝 Medium"/>
        <family val="1"/>
        <charset val="128"/>
      </rPr>
      <t>表彰</t>
    </r>
    <r>
      <rPr>
        <sz val="6"/>
        <rFont val="BIZ UD明朝 Medium"/>
        <family val="1"/>
        <charset val="128"/>
      </rPr>
      <t>（業種区分できないもの）</t>
    </r>
    <rPh sb="0" eb="2">
      <t>ヒョウショウ</t>
    </rPh>
    <rPh sb="3" eb="5">
      <t>ギョウシュ</t>
    </rPh>
    <rPh sb="5" eb="7">
      <t>クブン</t>
    </rPh>
    <phoneticPr fontId="9"/>
  </si>
  <si>
    <r>
      <t>対する表彰</t>
    </r>
    <r>
      <rPr>
        <sz val="6"/>
        <rFont val="BIZ UD明朝 Medium"/>
        <family val="1"/>
        <charset val="128"/>
      </rPr>
      <t>（業種区分できるもの）</t>
    </r>
    <phoneticPr fontId="9"/>
  </si>
  <si>
    <r>
      <t>災害支援・緊急
防疫協定</t>
    </r>
    <r>
      <rPr>
        <sz val="6"/>
        <rFont val="BIZ UD明朝 Medium"/>
        <family val="1"/>
        <charset val="128"/>
      </rPr>
      <t>の
締結状況</t>
    </r>
    <rPh sb="5" eb="7">
      <t>キンキュウ</t>
    </rPh>
    <rPh sb="8" eb="10">
      <t>ボウエキ</t>
    </rPh>
    <rPh sb="10" eb="12">
      <t>キョウテイ</t>
    </rPh>
    <phoneticPr fontId="9"/>
  </si>
  <si>
    <r>
      <t xml:space="preserve">③一般事業主
 </t>
    </r>
    <r>
      <rPr>
        <sz val="6"/>
        <rFont val="BIZ UD明朝 Medium"/>
        <family val="1"/>
        <charset val="128"/>
      </rPr>
      <t>行動計画の有無</t>
    </r>
    <rPh sb="8" eb="10">
      <t>コウドウ</t>
    </rPh>
    <phoneticPr fontId="9"/>
  </si>
  <si>
    <r>
      <t>環境マネジメント</t>
    </r>
    <r>
      <rPr>
        <sz val="6"/>
        <rFont val="BIZ UD明朝 Medium"/>
        <family val="1"/>
        <charset val="128"/>
      </rPr>
      <t xml:space="preserve">
システム認証
取得の状況</t>
    </r>
    <phoneticPr fontId="9"/>
  </si>
  <si>
    <r>
      <t xml:space="preserve">①ＩＳＯ
　 </t>
    </r>
    <r>
      <rPr>
        <sz val="6"/>
        <rFont val="BIZ UD明朝 Medium"/>
        <family val="1"/>
        <charset val="128"/>
      </rPr>
      <t>１４０００ｓ</t>
    </r>
    <phoneticPr fontId="9"/>
  </si>
  <si>
    <r>
      <t xml:space="preserve">ＩＳＯ
</t>
    </r>
    <r>
      <rPr>
        <sz val="7"/>
        <rFont val="BIZ UD明朝 Medium"/>
        <family val="1"/>
        <charset val="128"/>
      </rPr>
      <t>４５０００ｓ等</t>
    </r>
    <rPh sb="10" eb="11">
      <t>トウ</t>
    </rPh>
    <phoneticPr fontId="9"/>
  </si>
  <si>
    <r>
      <t xml:space="preserve">  ４　</t>
    </r>
    <r>
      <rPr>
        <b/>
        <u/>
        <sz val="11"/>
        <rFont val="BIZ UD明朝 Medium"/>
        <family val="1"/>
        <charset val="128"/>
      </rPr>
      <t>監査役は記入不要。</t>
    </r>
    <rPh sb="4" eb="7">
      <t>カンサヤク</t>
    </rPh>
    <rPh sb="8" eb="10">
      <t>キニュウ</t>
    </rPh>
    <rPh sb="10" eb="12">
      <t>フヨウ</t>
    </rPh>
    <phoneticPr fontId="9"/>
  </si>
  <si>
    <t>〔記入要領はＰ１，記入例はＰ１〕</t>
    <rPh sb="9" eb="11">
      <t>キニュウ</t>
    </rPh>
    <rPh sb="11" eb="12">
      <t>レイ</t>
    </rPh>
    <phoneticPr fontId="9"/>
  </si>
  <si>
    <t>〔記入要領はＰ２，記入例はＰ２〕</t>
    <rPh sb="11" eb="12">
      <t>レイ</t>
    </rPh>
    <phoneticPr fontId="1"/>
  </si>
  <si>
    <t>〔記入要領はＰ２，記入例はＰ３〕</t>
    <phoneticPr fontId="9"/>
  </si>
  <si>
    <t>〔記入要領はＰ３，記入例はＰ３〕</t>
    <phoneticPr fontId="9"/>
  </si>
  <si>
    <t>〔記入要領はＰ３，記入例はＰ４〕</t>
    <phoneticPr fontId="9"/>
  </si>
  <si>
    <r>
      <t xml:space="preserve">（注）業種欄には，表彰対象の工事について，「土木系」か「建築系」を選択し，「土」か「建」の記入をすること。
</t>
    </r>
    <r>
      <rPr>
        <sz val="10"/>
        <rFont val="BIZ UD明朝 Medium"/>
        <family val="1"/>
        <charset val="128"/>
      </rPr>
      <t>　　</t>
    </r>
    <r>
      <rPr>
        <u/>
        <sz val="10"/>
        <rFont val="BIZ UD明朝 Medium"/>
        <family val="1"/>
        <charset val="128"/>
      </rPr>
      <t xml:space="preserve">入札参加資格審査を申請する格付業種のうち「土」を選択した場合は「土，舗，園」に，「建」を選択した場合は「建，電，管」について加点されます。
</t>
    </r>
    <r>
      <rPr>
        <sz val="10"/>
        <rFont val="BIZ UD明朝 Medium"/>
        <family val="1"/>
        <charset val="128"/>
      </rPr>
      <t>　                                                                                                                    〔記入要領はＰ３，記入例はＰ５〕</t>
    </r>
    <rPh sb="38" eb="39">
      <t>ド</t>
    </rPh>
    <rPh sb="42" eb="43">
      <t>ケン</t>
    </rPh>
    <rPh sb="77" eb="78">
      <t>ド</t>
    </rPh>
    <rPh sb="90" eb="91">
      <t>ホ</t>
    </rPh>
    <rPh sb="97" eb="98">
      <t>ケン</t>
    </rPh>
    <rPh sb="110" eb="111">
      <t>デン</t>
    </rPh>
    <rPh sb="112" eb="113">
      <t>カン</t>
    </rPh>
    <phoneticPr fontId="9"/>
  </si>
  <si>
    <t>〔記入要領はＰ３，記入例はＰ６〕</t>
    <phoneticPr fontId="9"/>
  </si>
  <si>
    <t>〔記入要領はＰ４，記入例はＰ６〕</t>
    <phoneticPr fontId="9"/>
  </si>
  <si>
    <t>〔記入要領はＰ５，記入例はＰ７〕</t>
    <phoneticPr fontId="9"/>
  </si>
  <si>
    <t>〔記入要領はＰ５，記入例はＰ８〕</t>
    <phoneticPr fontId="9"/>
  </si>
  <si>
    <t>〔記入要領はＰ６，記入例はＰ８〕</t>
  </si>
  <si>
    <t>〔記入要領はＰ６～７，記入例はＰ９〕</t>
    <phoneticPr fontId="9"/>
  </si>
  <si>
    <t>〔記入要領はＰ７，記入例はＰ９〕</t>
    <phoneticPr fontId="9"/>
  </si>
  <si>
    <t>〔記入要領はＰ７，記入例はＰ10〕</t>
    <phoneticPr fontId="9"/>
  </si>
  <si>
    <t>〔記入要領はＰ８，記入例はＰ10〕</t>
    <phoneticPr fontId="9"/>
  </si>
  <si>
    <t>〔記入要領はＰ８，記入例はＰ11〕</t>
  </si>
  <si>
    <t>〔記入要領はＰ８～９，記入例はＰ11〕</t>
  </si>
  <si>
    <t>〔記入要領はＰ９，記入例はＰ12〕</t>
  </si>
  <si>
    <r>
      <t xml:space="preserve">(注）会社に対する表彰のうち業種ごとに区分できない表彰については，格付業種(土,建,舗,電,管,園)の中で入札参加資格審査を申請する
</t>
    </r>
    <r>
      <rPr>
        <sz val="10"/>
        <rFont val="BIZ UD明朝 Medium"/>
        <family val="1"/>
        <charset val="128"/>
      </rPr>
      <t xml:space="preserve">   </t>
    </r>
    <r>
      <rPr>
        <u/>
        <sz val="10"/>
        <rFont val="BIZ UD明朝 Medium"/>
        <family val="1"/>
        <charset val="128"/>
      </rPr>
      <t>業種全てにおいて加点されます。</t>
    </r>
    <rPh sb="1" eb="2">
      <t>チュウ</t>
    </rPh>
    <rPh sb="3" eb="5">
      <t>カイシャ</t>
    </rPh>
    <rPh sb="6" eb="7">
      <t>タイ</t>
    </rPh>
    <rPh sb="9" eb="11">
      <t>ヒョウショウ</t>
    </rPh>
    <rPh sb="14" eb="16">
      <t>ギョウシュ</t>
    </rPh>
    <rPh sb="19" eb="21">
      <t>クブン</t>
    </rPh>
    <rPh sb="25" eb="27">
      <t>ヒョウショウ</t>
    </rPh>
    <rPh sb="33" eb="35">
      <t>カクヅケ</t>
    </rPh>
    <rPh sb="35" eb="37">
      <t>ギョウシュ</t>
    </rPh>
    <rPh sb="38" eb="39">
      <t>ツチ</t>
    </rPh>
    <rPh sb="40" eb="41">
      <t>ケン</t>
    </rPh>
    <rPh sb="42" eb="43">
      <t>ホ</t>
    </rPh>
    <rPh sb="44" eb="45">
      <t>デン</t>
    </rPh>
    <rPh sb="46" eb="47">
      <t>カン</t>
    </rPh>
    <rPh sb="48" eb="49">
      <t>エン</t>
    </rPh>
    <rPh sb="51" eb="52">
      <t>ナカ</t>
    </rPh>
    <rPh sb="53" eb="55">
      <t>ニュウサツ</t>
    </rPh>
    <rPh sb="55" eb="57">
      <t>サンカ</t>
    </rPh>
    <rPh sb="57" eb="59">
      <t>シカク</t>
    </rPh>
    <rPh sb="59" eb="61">
      <t>シンサ</t>
    </rPh>
    <rPh sb="62" eb="63">
      <t>サル</t>
    </rPh>
    <rPh sb="63" eb="64">
      <t>シン</t>
    </rPh>
    <rPh sb="70" eb="72">
      <t>ギョウシュ</t>
    </rPh>
    <rPh sb="72" eb="73">
      <t>スベ</t>
    </rPh>
    <rPh sb="78" eb="80">
      <t>カテン</t>
    </rPh>
    <phoneticPr fontId="9"/>
  </si>
  <si>
    <t>　　３　「役員等」とは，要綱第１条の２第４号のとおりです。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</si>
</sst>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0_ "/>
    <numFmt numFmtId="178" formatCode="[$-411]ggge&quot;年&quot;m&quot;月&quot;d&quot;日&quot;;@"/>
    <numFmt numFmtId="179" formatCode="000000"/>
    <numFmt numFmtId="180" formatCode="0_ "/>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ゴシック"/>
      <family val="3"/>
      <charset val="128"/>
    </font>
    <font>
      <sz val="8"/>
      <name val="ＭＳ ゴシック"/>
      <family val="3"/>
      <charset val="128"/>
    </font>
    <font>
      <sz val="6"/>
      <name val="ＭＳ Ｐゴシック"/>
      <family val="2"/>
      <charset val="128"/>
      <scheme val="minor"/>
    </font>
    <font>
      <sz val="9"/>
      <name val="ＭＳ ゴシック"/>
      <family val="3"/>
      <charset val="128"/>
    </font>
    <font>
      <sz val="8.8000000000000007"/>
      <name val="ＭＳ ゴシック"/>
      <family val="3"/>
      <charset val="128"/>
    </font>
    <font>
      <sz val="8"/>
      <name val="ＭＳ Ｐゴシック"/>
      <family val="3"/>
      <charset val="128"/>
    </font>
    <font>
      <sz val="8.8000000000000007"/>
      <color rgb="FFFF0000"/>
      <name val="ＭＳ ゴシック"/>
      <family val="3"/>
      <charset val="128"/>
    </font>
    <font>
      <sz val="9"/>
      <color rgb="FFFF0000"/>
      <name val="ＭＳ ゴシック"/>
      <family val="3"/>
      <charset val="128"/>
    </font>
    <font>
      <sz val="16"/>
      <name val="BIZ UD明朝 Medium"/>
      <family val="1"/>
      <charset val="128"/>
    </font>
    <font>
      <sz val="14"/>
      <name val="BIZ UD明朝 Medium"/>
      <family val="1"/>
      <charset val="128"/>
    </font>
    <font>
      <sz val="10"/>
      <name val="BIZ UD明朝 Medium"/>
      <family val="1"/>
      <charset val="128"/>
    </font>
    <font>
      <sz val="12"/>
      <name val="BIZ UD明朝 Medium"/>
      <family val="1"/>
      <charset val="128"/>
    </font>
    <font>
      <sz val="11"/>
      <name val="BIZ UD明朝 Medium"/>
      <family val="1"/>
      <charset val="128"/>
    </font>
    <font>
      <sz val="9"/>
      <name val="BIZ UD明朝 Medium"/>
      <family val="1"/>
      <charset val="128"/>
    </font>
    <font>
      <b/>
      <sz val="10"/>
      <name val="BIZ UD明朝 Medium"/>
      <family val="1"/>
      <charset val="128"/>
    </font>
    <font>
      <b/>
      <sz val="16"/>
      <name val="BIZ UD明朝 Medium"/>
      <family val="1"/>
      <charset val="128"/>
    </font>
    <font>
      <u/>
      <sz val="10"/>
      <name val="BIZ UD明朝 Medium"/>
      <family val="1"/>
      <charset val="128"/>
    </font>
    <font>
      <sz val="6"/>
      <name val="BIZ UD明朝 Medium"/>
      <family val="1"/>
      <charset val="128"/>
    </font>
    <font>
      <b/>
      <sz val="12"/>
      <color rgb="FFFF0000"/>
      <name val="BIZ UD明朝 Medium"/>
      <family val="1"/>
      <charset val="128"/>
    </font>
    <font>
      <b/>
      <u val="double"/>
      <sz val="12"/>
      <color rgb="FFFF0000"/>
      <name val="BIZ UD明朝 Medium"/>
      <family val="1"/>
      <charset val="128"/>
    </font>
    <font>
      <sz val="8"/>
      <name val="BIZ UD明朝 Medium"/>
      <family val="1"/>
      <charset val="128"/>
    </font>
    <font>
      <b/>
      <sz val="8"/>
      <name val="BIZ UD明朝 Medium"/>
      <family val="1"/>
      <charset val="128"/>
    </font>
    <font>
      <u/>
      <sz val="14"/>
      <name val="BIZ UD明朝 Medium"/>
      <family val="1"/>
      <charset val="128"/>
    </font>
    <font>
      <sz val="5"/>
      <name val="BIZ UD明朝 Medium"/>
      <family val="1"/>
      <charset val="128"/>
    </font>
    <font>
      <sz val="7"/>
      <name val="BIZ UD明朝 Medium"/>
      <family val="1"/>
      <charset val="128"/>
    </font>
    <font>
      <sz val="4"/>
      <name val="BIZ UD明朝 Medium"/>
      <family val="1"/>
      <charset val="128"/>
    </font>
    <font>
      <sz val="3"/>
      <name val="BIZ UD明朝 Medium"/>
      <family val="1"/>
      <charset val="128"/>
    </font>
    <font>
      <b/>
      <u/>
      <sz val="11"/>
      <name val="BIZ UD明朝 Medium"/>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2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ck">
        <color indexed="64"/>
      </top>
      <bottom/>
      <diagonal/>
    </border>
    <border>
      <left/>
      <right style="thick">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ck">
        <color indexed="64"/>
      </bottom>
      <diagonal/>
    </border>
    <border>
      <left/>
      <right/>
      <top/>
      <bottom style="thin">
        <color indexed="64"/>
      </bottom>
      <diagonal/>
    </border>
    <border>
      <left/>
      <right style="thick">
        <color indexed="64"/>
      </right>
      <top/>
      <bottom style="thin">
        <color indexed="64"/>
      </bottom>
      <diagonal/>
    </border>
    <border>
      <left/>
      <right style="thick">
        <color indexed="64"/>
      </right>
      <top/>
      <bottom/>
      <diagonal/>
    </border>
    <border>
      <left style="thin">
        <color indexed="64"/>
      </left>
      <right/>
      <top/>
      <bottom/>
      <diagonal/>
    </border>
    <border>
      <left style="thin">
        <color indexed="64"/>
      </left>
      <right style="thin">
        <color indexed="64"/>
      </right>
      <top/>
      <bottom/>
      <diagonal/>
    </border>
    <border>
      <left/>
      <right style="thick">
        <color indexed="64"/>
      </right>
      <top style="thick">
        <color indexed="64"/>
      </top>
      <bottom style="medium">
        <color indexed="64"/>
      </bottom>
      <diagonal/>
    </border>
    <border>
      <left style="dotted">
        <color indexed="64"/>
      </left>
      <right style="dott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ck">
        <color indexed="64"/>
      </left>
      <right/>
      <top style="thin">
        <color indexed="64"/>
      </top>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ck">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thick">
        <color indexed="64"/>
      </top>
      <bottom/>
      <diagonal/>
    </border>
    <border>
      <left style="thin">
        <color indexed="64"/>
      </left>
      <right/>
      <top style="thick">
        <color indexed="64"/>
      </top>
      <bottom/>
      <diagonal/>
    </border>
    <border>
      <left style="thick">
        <color indexed="64"/>
      </left>
      <right/>
      <top style="thin">
        <color indexed="64"/>
      </top>
      <bottom style="thin">
        <color indexed="64"/>
      </bottom>
      <diagonal/>
    </border>
    <border>
      <left/>
      <right style="thick">
        <color indexed="64"/>
      </right>
      <top style="thick">
        <color indexed="64"/>
      </top>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double">
        <color indexed="64"/>
      </right>
      <top style="mediumDashDot">
        <color indexed="64"/>
      </top>
      <bottom style="thin">
        <color indexed="64"/>
      </bottom>
      <diagonal/>
    </border>
    <border>
      <left style="dashed">
        <color indexed="64"/>
      </left>
      <right style="double">
        <color indexed="64"/>
      </right>
      <top style="thin">
        <color indexed="64"/>
      </top>
      <bottom style="double">
        <color indexed="64"/>
      </bottom>
      <diagonal/>
    </border>
    <border>
      <left style="double">
        <color indexed="64"/>
      </left>
      <right style="double">
        <color indexed="64"/>
      </right>
      <top style="mediumDashDot">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style="dashed">
        <color indexed="64"/>
      </right>
      <top style="mediumDashDot">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mediumDashDot">
        <color indexed="64"/>
      </top>
      <bottom style="thin">
        <color indexed="64"/>
      </bottom>
      <diagonal/>
    </border>
    <border>
      <left style="dashed">
        <color indexed="64"/>
      </left>
      <right style="dashed">
        <color indexed="64"/>
      </right>
      <top style="thin">
        <color indexed="64"/>
      </top>
      <bottom style="double">
        <color indexed="64"/>
      </bottom>
      <diagonal/>
    </border>
    <border>
      <left style="double">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diagonal/>
    </border>
    <border>
      <left style="dashed">
        <color indexed="64"/>
      </left>
      <right style="dashed">
        <color indexed="64"/>
      </right>
      <top style="double">
        <color indexed="64"/>
      </top>
      <bottom style="thin">
        <color indexed="64"/>
      </bottom>
      <diagonal/>
    </border>
    <border>
      <left style="dashed">
        <color indexed="64"/>
      </left>
      <right style="dashed">
        <color indexed="64"/>
      </right>
      <top style="thin">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dashed">
        <color indexed="64"/>
      </left>
      <right style="double">
        <color indexed="64"/>
      </right>
      <top style="double">
        <color indexed="64"/>
      </top>
      <bottom style="thin">
        <color indexed="64"/>
      </bottom>
      <diagonal/>
    </border>
    <border>
      <left style="dashed">
        <color indexed="64"/>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DashDot">
        <color indexed="64"/>
      </top>
      <bottom style="thin">
        <color indexed="64"/>
      </bottom>
      <diagonal/>
    </border>
    <border>
      <left style="thin">
        <color indexed="64"/>
      </left>
      <right style="double">
        <color indexed="64"/>
      </right>
      <top style="mediumDashDot">
        <color indexed="64"/>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style="thick">
        <color indexed="64"/>
      </top>
      <bottom/>
      <diagonal/>
    </border>
    <border diagonalUp="1">
      <left/>
      <right/>
      <top style="thin">
        <color indexed="64"/>
      </top>
      <bottom/>
      <diagonal style="thin">
        <color indexed="64"/>
      </diagonal>
    </border>
    <border diagonalUp="1">
      <left/>
      <right/>
      <top/>
      <bottom/>
      <diagonal style="thin">
        <color indexed="64"/>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thick">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ck">
        <color indexed="64"/>
      </bottom>
      <diagonal/>
    </border>
    <border>
      <left/>
      <right style="dashed">
        <color indexed="64"/>
      </right>
      <top style="double">
        <color indexed="64"/>
      </top>
      <bottom style="thick">
        <color indexed="64"/>
      </bottom>
      <diagonal/>
    </border>
    <border>
      <left/>
      <right style="thick">
        <color indexed="64"/>
      </right>
      <top style="double">
        <color indexed="64"/>
      </top>
      <bottom style="thick">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thin">
        <color indexed="64"/>
      </top>
      <bottom style="double">
        <color indexed="64"/>
      </bottom>
      <diagonal/>
    </border>
    <border>
      <left style="thin">
        <color indexed="64"/>
      </left>
      <right/>
      <top style="thick">
        <color indexed="64"/>
      </top>
      <bottom style="thin">
        <color indexed="64"/>
      </bottom>
      <diagonal/>
    </border>
    <border diagonalDown="1">
      <left style="thin">
        <color indexed="64"/>
      </left>
      <right/>
      <top style="double">
        <color indexed="64"/>
      </top>
      <bottom style="thick">
        <color indexed="64"/>
      </bottom>
      <diagonal style="thin">
        <color indexed="64"/>
      </diagonal>
    </border>
    <border diagonalDown="1">
      <left/>
      <right/>
      <top style="double">
        <color indexed="64"/>
      </top>
      <bottom style="thick">
        <color indexed="64"/>
      </bottom>
      <diagonal style="thin">
        <color indexed="64"/>
      </diagonal>
    </border>
    <border diagonalDown="1">
      <left/>
      <right style="thick">
        <color indexed="64"/>
      </right>
      <top style="double">
        <color indexed="64"/>
      </top>
      <bottom style="thick">
        <color indexed="64"/>
      </bottom>
      <diagonal style="thin">
        <color indexed="64"/>
      </diagonal>
    </border>
    <border>
      <left style="thick">
        <color indexed="64"/>
      </left>
      <right/>
      <top style="thick">
        <color indexed="64"/>
      </top>
      <bottom style="thick">
        <color indexed="64"/>
      </bottom>
      <diagonal/>
    </border>
    <border>
      <left style="thick">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left style="medium">
        <color indexed="64"/>
      </left>
      <right/>
      <top style="thin">
        <color indexed="64"/>
      </top>
      <bottom/>
      <diagonal/>
    </border>
    <border>
      <left style="medium">
        <color indexed="64"/>
      </left>
      <right/>
      <top/>
      <bottom style="thick">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mediumDashed">
        <color indexed="64"/>
      </left>
      <right style="mediumDashed">
        <color indexed="64"/>
      </right>
      <top style="mediumDashed">
        <color indexed="64"/>
      </top>
      <bottom/>
      <diagonal/>
    </border>
    <border>
      <left style="mediumDashed">
        <color indexed="64"/>
      </left>
      <right style="mediumDashed">
        <color indexed="64"/>
      </right>
      <top/>
      <bottom style="mediumDashed">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ck">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xf numFmtId="38" fontId="10" fillId="0" borderId="0" applyFont="0" applyFill="0" applyBorder="0" applyAlignment="0" applyProtection="0"/>
    <xf numFmtId="0" fontId="8" fillId="0" borderId="0">
      <alignment vertical="center"/>
    </xf>
    <xf numFmtId="0" fontId="10" fillId="0" borderId="0">
      <alignment vertical="center"/>
    </xf>
  </cellStyleXfs>
  <cellXfs count="1036">
    <xf numFmtId="0" fontId="0" fillId="0" borderId="0" xfId="0"/>
    <xf numFmtId="0" fontId="8" fillId="0" borderId="0" xfId="2">
      <alignment vertical="center"/>
    </xf>
    <xf numFmtId="0" fontId="8" fillId="0" borderId="63" xfId="2" applyBorder="1">
      <alignment vertical="center"/>
    </xf>
    <xf numFmtId="49" fontId="8" fillId="0" borderId="63" xfId="2" applyNumberFormat="1" applyBorder="1">
      <alignment vertical="center"/>
    </xf>
    <xf numFmtId="0" fontId="14" fillId="0" borderId="0" xfId="0" applyFont="1" applyAlignment="1">
      <alignment vertical="center"/>
    </xf>
    <xf numFmtId="0" fontId="14" fillId="0" borderId="0" xfId="0" applyFont="1" applyAlignment="1">
      <alignment horizontal="left" vertical="center"/>
    </xf>
    <xf numFmtId="49" fontId="14" fillId="0" borderId="172" xfId="0" applyNumberFormat="1" applyFont="1" applyBorder="1" applyAlignment="1">
      <alignment horizontal="distributed" vertical="center" justifyLastLine="1"/>
    </xf>
    <xf numFmtId="0" fontId="15" fillId="0" borderId="173" xfId="0" applyFont="1" applyBorder="1" applyAlignment="1">
      <alignment horizontal="center" vertical="center"/>
    </xf>
    <xf numFmtId="0" fontId="15" fillId="0" borderId="174" xfId="0" applyFont="1" applyBorder="1" applyAlignment="1">
      <alignment horizontal="center" vertical="center"/>
    </xf>
    <xf numFmtId="0" fontId="15" fillId="0" borderId="175" xfId="0" applyFont="1" applyBorder="1" applyAlignment="1">
      <alignment horizontal="center" vertical="center"/>
    </xf>
    <xf numFmtId="0" fontId="15" fillId="0" borderId="176" xfId="0" applyFont="1" applyBorder="1" applyAlignment="1">
      <alignment horizontal="center" vertical="center"/>
    </xf>
    <xf numFmtId="0" fontId="15" fillId="0" borderId="2" xfId="0" applyFont="1" applyBorder="1" applyAlignment="1">
      <alignment horizontal="center" vertical="center"/>
    </xf>
    <xf numFmtId="0" fontId="15" fillId="0" borderId="177" xfId="0" applyFont="1" applyBorder="1" applyAlignment="1">
      <alignment horizontal="center" vertical="center"/>
    </xf>
    <xf numFmtId="0" fontId="15" fillId="0" borderId="178" xfId="0" applyFont="1" applyBorder="1" applyAlignment="1">
      <alignment horizontal="center" vertical="center"/>
    </xf>
    <xf numFmtId="49" fontId="14" fillId="0" borderId="179" xfId="0" applyNumberFormat="1" applyFont="1" applyBorder="1" applyAlignment="1">
      <alignment horizontal="distributed" vertical="center" justifyLastLine="1"/>
    </xf>
    <xf numFmtId="0" fontId="15" fillId="0" borderId="180" xfId="0" applyFont="1" applyBorder="1" applyAlignment="1">
      <alignment horizontal="center" vertical="center"/>
    </xf>
    <xf numFmtId="0" fontId="15" fillId="0" borderId="181" xfId="0" applyFont="1" applyBorder="1" applyAlignment="1">
      <alignment horizontal="center" vertical="center"/>
    </xf>
    <xf numFmtId="0" fontId="15" fillId="0" borderId="182" xfId="0" applyFont="1" applyBorder="1" applyAlignment="1">
      <alignment horizontal="center" vertical="center"/>
    </xf>
    <xf numFmtId="0" fontId="15" fillId="0" borderId="183" xfId="0" applyFont="1" applyBorder="1" applyAlignment="1">
      <alignment horizontal="center" vertical="center"/>
    </xf>
    <xf numFmtId="0" fontId="15" fillId="0" borderId="43" xfId="0" applyFont="1" applyBorder="1" applyAlignment="1">
      <alignment horizontal="center" vertical="center"/>
    </xf>
    <xf numFmtId="0" fontId="15" fillId="0" borderId="184" xfId="0" applyFont="1" applyBorder="1" applyAlignment="1">
      <alignment horizontal="center" vertical="center"/>
    </xf>
    <xf numFmtId="0" fontId="15" fillId="0" borderId="185" xfId="0" applyFont="1" applyBorder="1" applyAlignment="1">
      <alignment horizontal="center" vertical="center"/>
    </xf>
    <xf numFmtId="0" fontId="14" fillId="0" borderId="187" xfId="0" applyFont="1" applyBorder="1" applyAlignment="1">
      <alignment horizontal="left" vertical="center"/>
    </xf>
    <xf numFmtId="49" fontId="14" fillId="0" borderId="32" xfId="0" applyNumberFormat="1" applyFont="1" applyBorder="1" applyAlignment="1">
      <alignment horizontal="distributed" vertical="center" justifyLastLine="1"/>
    </xf>
    <xf numFmtId="0" fontId="15" fillId="0" borderId="188" xfId="0" applyFont="1" applyBorder="1" applyAlignment="1">
      <alignment horizontal="center" vertical="center"/>
    </xf>
    <xf numFmtId="0" fontId="15" fillId="0" borderId="189" xfId="0" applyFont="1" applyBorder="1" applyAlignment="1">
      <alignment horizontal="center" vertical="center"/>
    </xf>
    <xf numFmtId="0" fontId="15" fillId="0" borderId="190" xfId="0" applyFont="1" applyBorder="1" applyAlignment="1">
      <alignment horizontal="center" vertical="center"/>
    </xf>
    <xf numFmtId="0" fontId="15" fillId="0" borderId="191" xfId="0" applyFont="1" applyBorder="1" applyAlignment="1">
      <alignment horizontal="center" vertical="center"/>
    </xf>
    <xf numFmtId="0" fontId="15" fillId="0" borderId="1" xfId="0" applyFont="1" applyBorder="1" applyAlignment="1">
      <alignment horizontal="center" vertical="center"/>
    </xf>
    <xf numFmtId="0" fontId="15" fillId="0" borderId="192" xfId="0" applyFont="1" applyBorder="1" applyAlignment="1">
      <alignment horizontal="center" vertical="center"/>
    </xf>
    <xf numFmtId="0" fontId="15" fillId="0" borderId="193" xfId="0" applyFont="1" applyBorder="1" applyAlignment="1">
      <alignment horizontal="center" vertical="center"/>
    </xf>
    <xf numFmtId="49" fontId="14" fillId="0" borderId="31" xfId="0" applyNumberFormat="1" applyFont="1" applyBorder="1" applyAlignment="1">
      <alignment horizontal="distributed" vertical="center" justifyLastLine="1"/>
    </xf>
    <xf numFmtId="0" fontId="15" fillId="0" borderId="156" xfId="0" applyFont="1" applyBorder="1" applyAlignment="1">
      <alignment horizontal="center" vertical="center"/>
    </xf>
    <xf numFmtId="0" fontId="15" fillId="0" borderId="161" xfId="0" applyFont="1" applyBorder="1" applyAlignment="1">
      <alignment horizontal="center" vertical="center"/>
    </xf>
    <xf numFmtId="0" fontId="15" fillId="0" borderId="157" xfId="0" applyFont="1" applyBorder="1" applyAlignment="1">
      <alignment horizontal="center" vertical="center"/>
    </xf>
    <xf numFmtId="0" fontId="15" fillId="0" borderId="159" xfId="0" applyFont="1" applyBorder="1" applyAlignment="1">
      <alignment horizontal="center" vertical="center"/>
    </xf>
    <xf numFmtId="0" fontId="15" fillId="0" borderId="158" xfId="0" applyFont="1" applyBorder="1" applyAlignment="1">
      <alignment horizontal="center" vertical="center"/>
    </xf>
    <xf numFmtId="0" fontId="15" fillId="0" borderId="160" xfId="0" applyFont="1" applyBorder="1" applyAlignment="1">
      <alignment horizontal="center" vertical="center"/>
    </xf>
    <xf numFmtId="0" fontId="15" fillId="0" borderId="162" xfId="0" applyFont="1" applyBorder="1" applyAlignment="1">
      <alignment horizontal="center" vertical="center"/>
    </xf>
    <xf numFmtId="49" fontId="14" fillId="0" borderId="33" xfId="0" applyNumberFormat="1" applyFont="1" applyBorder="1" applyAlignment="1">
      <alignment horizontal="distributed" vertical="center" justifyLastLine="1"/>
    </xf>
    <xf numFmtId="0" fontId="15" fillId="0" borderId="164" xfId="0" applyFont="1" applyBorder="1" applyAlignment="1">
      <alignment horizontal="center" vertical="center"/>
    </xf>
    <xf numFmtId="0" fontId="15" fillId="0" borderId="170" xfId="0" applyFont="1" applyBorder="1" applyAlignment="1">
      <alignment horizontal="center" vertical="center"/>
    </xf>
    <xf numFmtId="0" fontId="15" fillId="0" borderId="166" xfId="0" applyFont="1" applyBorder="1" applyAlignment="1">
      <alignment horizontal="center" vertical="center"/>
    </xf>
    <xf numFmtId="0" fontId="15" fillId="0" borderId="168" xfId="0" applyFont="1" applyBorder="1" applyAlignment="1">
      <alignment horizontal="center" vertical="center"/>
    </xf>
    <xf numFmtId="0" fontId="15" fillId="0" borderId="57" xfId="0" applyFont="1" applyBorder="1" applyAlignment="1">
      <alignment horizontal="center" vertical="center"/>
    </xf>
    <xf numFmtId="0" fontId="15" fillId="0" borderId="169" xfId="0" applyFont="1" applyBorder="1" applyAlignment="1">
      <alignment horizontal="center" vertical="center"/>
    </xf>
    <xf numFmtId="0" fontId="15" fillId="0" borderId="171" xfId="0" applyFont="1" applyBorder="1" applyAlignment="1">
      <alignment horizontal="center" vertical="center"/>
    </xf>
    <xf numFmtId="49" fontId="14" fillId="0" borderId="195" xfId="0" applyNumberFormat="1" applyFont="1" applyBorder="1" applyAlignment="1">
      <alignment horizontal="distributed" vertical="center" justifyLastLine="1"/>
    </xf>
    <xf numFmtId="49" fontId="14" fillId="0" borderId="195" xfId="0" applyNumberFormat="1" applyFont="1" applyBorder="1" applyAlignment="1">
      <alignment horizontal="center" vertical="distributed" textRotation="255" wrapText="1" justifyLastLine="1"/>
    </xf>
    <xf numFmtId="0" fontId="15" fillId="0" borderId="196" xfId="0" applyFont="1" applyBorder="1" applyAlignment="1">
      <alignment horizontal="center" vertical="center"/>
    </xf>
    <xf numFmtId="0" fontId="15" fillId="0" borderId="197" xfId="0" applyFont="1" applyBorder="1" applyAlignment="1">
      <alignment horizontal="center" vertical="center"/>
    </xf>
    <xf numFmtId="0" fontId="15" fillId="0" borderId="198" xfId="0" applyFont="1" applyBorder="1" applyAlignment="1">
      <alignment horizontal="center" vertical="center"/>
    </xf>
    <xf numFmtId="0" fontId="15" fillId="0" borderId="199" xfId="0" applyFont="1" applyBorder="1" applyAlignment="1">
      <alignment horizontal="center" vertical="center"/>
    </xf>
    <xf numFmtId="0" fontId="15" fillId="0" borderId="200" xfId="0" applyFont="1" applyBorder="1" applyAlignment="1">
      <alignment horizontal="center" vertical="center"/>
    </xf>
    <xf numFmtId="0" fontId="15" fillId="0" borderId="201" xfId="0" applyFont="1" applyBorder="1" applyAlignment="1">
      <alignment horizontal="center" vertical="center"/>
    </xf>
    <xf numFmtId="0" fontId="15" fillId="0" borderId="202" xfId="0" applyFont="1" applyBorder="1" applyAlignment="1">
      <alignment horizontal="center" vertical="center"/>
    </xf>
    <xf numFmtId="49" fontId="14" fillId="0" borderId="194" xfId="0" applyNumberFormat="1" applyFont="1" applyBorder="1" applyAlignment="1">
      <alignment horizontal="distributed" vertical="center" justifyLastLine="1"/>
    </xf>
    <xf numFmtId="0" fontId="15" fillId="0" borderId="203" xfId="0" applyFont="1" applyBorder="1" applyAlignment="1">
      <alignment horizontal="center" vertical="center"/>
    </xf>
    <xf numFmtId="0" fontId="15" fillId="0" borderId="204" xfId="0" applyFont="1" applyBorder="1" applyAlignment="1">
      <alignment horizontal="center" vertical="center"/>
    </xf>
    <xf numFmtId="0" fontId="15" fillId="0" borderId="205" xfId="0" applyFont="1" applyBorder="1" applyAlignment="1">
      <alignment horizontal="center" vertical="center"/>
    </xf>
    <xf numFmtId="0" fontId="15" fillId="0" borderId="206" xfId="0" applyFont="1" applyBorder="1" applyAlignment="1">
      <alignment horizontal="center" vertical="center"/>
    </xf>
    <xf numFmtId="0" fontId="15" fillId="0" borderId="207" xfId="0" applyFont="1" applyBorder="1" applyAlignment="1">
      <alignment horizontal="center" vertical="center"/>
    </xf>
    <xf numFmtId="0" fontId="17" fillId="0" borderId="183" xfId="0" applyFont="1" applyBorder="1" applyAlignment="1">
      <alignment horizontal="center" vertical="center"/>
    </xf>
    <xf numFmtId="0" fontId="15" fillId="0" borderId="19" xfId="0" applyFont="1" applyBorder="1" applyAlignment="1">
      <alignment horizontal="center" vertical="center"/>
    </xf>
    <xf numFmtId="0" fontId="15" fillId="0" borderId="208" xfId="0" applyFont="1" applyBorder="1" applyAlignment="1">
      <alignment horizontal="center" vertical="center"/>
    </xf>
    <xf numFmtId="49" fontId="14" fillId="0" borderId="163" xfId="0" applyNumberFormat="1" applyFont="1" applyBorder="1" applyAlignment="1">
      <alignment horizontal="distributed" vertical="center" justifyLastLine="1"/>
    </xf>
    <xf numFmtId="0" fontId="15" fillId="0" borderId="209" xfId="0" applyFont="1" applyBorder="1" applyAlignment="1">
      <alignment horizontal="center" vertical="center"/>
    </xf>
    <xf numFmtId="0" fontId="15" fillId="0" borderId="165" xfId="0" applyFont="1" applyBorder="1" applyAlignment="1">
      <alignment horizontal="center" vertical="center"/>
    </xf>
    <xf numFmtId="0" fontId="15" fillId="0" borderId="210" xfId="0" applyFont="1" applyBorder="1" applyAlignment="1">
      <alignment horizontal="center" vertical="center"/>
    </xf>
    <xf numFmtId="0" fontId="17" fillId="0" borderId="167" xfId="0" applyFont="1" applyBorder="1" applyAlignment="1">
      <alignment horizontal="center" vertical="center"/>
    </xf>
    <xf numFmtId="0" fontId="15" fillId="0" borderId="144" xfId="0" applyFont="1" applyBorder="1" applyAlignment="1">
      <alignment horizontal="center" vertical="center"/>
    </xf>
    <xf numFmtId="0" fontId="15" fillId="0" borderId="167" xfId="0" applyFont="1" applyBorder="1" applyAlignment="1">
      <alignment horizontal="center" vertical="center"/>
    </xf>
    <xf numFmtId="0" fontId="15" fillId="0" borderId="211" xfId="0" applyFont="1" applyBorder="1" applyAlignment="1">
      <alignment horizontal="center" vertical="center"/>
    </xf>
    <xf numFmtId="0" fontId="15" fillId="0" borderId="212" xfId="0" applyFont="1" applyBorder="1" applyAlignment="1">
      <alignment horizontal="center"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0" fontId="18" fillId="0" borderId="0" xfId="0" applyFont="1" applyAlignment="1">
      <alignment horizontal="center" vertical="center"/>
    </xf>
    <xf numFmtId="49" fontId="14" fillId="0" borderId="195" xfId="0" applyNumberFormat="1" applyFont="1" applyBorder="1" applyAlignment="1">
      <alignment horizontal="center" vertical="center" justifyLastLine="1"/>
    </xf>
    <xf numFmtId="0" fontId="14" fillId="0" borderId="196" xfId="0" applyFont="1" applyBorder="1" applyAlignment="1">
      <alignment horizontal="center" vertical="center" justifyLastLine="1"/>
    </xf>
    <xf numFmtId="0" fontId="14" fillId="0" borderId="197" xfId="0" applyFont="1" applyBorder="1" applyAlignment="1">
      <alignment horizontal="center" vertical="center" justifyLastLine="1"/>
    </xf>
    <xf numFmtId="0" fontId="14" fillId="0" borderId="198" xfId="0" applyFont="1" applyBorder="1" applyAlignment="1">
      <alignment horizontal="center" vertical="center"/>
    </xf>
    <xf numFmtId="0" fontId="14" fillId="0" borderId="199" xfId="0" applyFont="1" applyBorder="1" applyAlignment="1">
      <alignment horizontal="center" vertical="center" textRotation="255" justifyLastLine="1"/>
    </xf>
    <xf numFmtId="0" fontId="14" fillId="0" borderId="200" xfId="0" applyFont="1" applyBorder="1" applyAlignment="1">
      <alignment horizontal="center" vertical="center" justifyLastLine="1"/>
    </xf>
    <xf numFmtId="0" fontId="14" fillId="0" borderId="199" xfId="0" applyFont="1" applyBorder="1" applyAlignment="1">
      <alignment horizontal="center" vertical="center" justifyLastLine="1"/>
    </xf>
    <xf numFmtId="0" fontId="14" fillId="0" borderId="201" xfId="0" applyFont="1" applyBorder="1" applyAlignment="1">
      <alignment horizontal="center" vertical="center" justifyLastLine="1"/>
    </xf>
    <xf numFmtId="0" fontId="14" fillId="0" borderId="202" xfId="0" applyFont="1" applyBorder="1" applyAlignment="1">
      <alignment horizontal="center" vertical="center" justifyLastLine="1"/>
    </xf>
    <xf numFmtId="0" fontId="7" fillId="0" borderId="0" xfId="2" applyFont="1">
      <alignment vertical="center"/>
    </xf>
    <xf numFmtId="0" fontId="7" fillId="0" borderId="63" xfId="2" applyFont="1" applyBorder="1">
      <alignment vertical="center"/>
    </xf>
    <xf numFmtId="0" fontId="0" fillId="0" borderId="63" xfId="0" applyBorder="1" applyAlignment="1">
      <alignment horizontal="center"/>
    </xf>
    <xf numFmtId="0" fontId="0" fillId="0" borderId="63" xfId="0" applyBorder="1"/>
    <xf numFmtId="0" fontId="6" fillId="0" borderId="0" xfId="2" applyFont="1">
      <alignment vertical="center"/>
    </xf>
    <xf numFmtId="0" fontId="6" fillId="0" borderId="63" xfId="2" applyFont="1" applyBorder="1">
      <alignment vertical="center"/>
    </xf>
    <xf numFmtId="0" fontId="5" fillId="0" borderId="0" xfId="2" applyFont="1">
      <alignment vertical="center"/>
    </xf>
    <xf numFmtId="0" fontId="5" fillId="0" borderId="63" xfId="2" applyFont="1" applyBorder="1">
      <alignment vertical="center"/>
    </xf>
    <xf numFmtId="58" fontId="8" fillId="0" borderId="63" xfId="2" applyNumberFormat="1" applyBorder="1">
      <alignment vertical="center"/>
    </xf>
    <xf numFmtId="0" fontId="4" fillId="0" borderId="63" xfId="2" applyFont="1" applyBorder="1">
      <alignment vertical="center"/>
    </xf>
    <xf numFmtId="0" fontId="3" fillId="0" borderId="0" xfId="2" applyFont="1">
      <alignment vertical="center"/>
    </xf>
    <xf numFmtId="0" fontId="3" fillId="0" borderId="63" xfId="2" applyFont="1" applyBorder="1">
      <alignment vertical="center"/>
    </xf>
    <xf numFmtId="0" fontId="2" fillId="0" borderId="0" xfId="2" applyFont="1">
      <alignment vertical="center"/>
    </xf>
    <xf numFmtId="0" fontId="2" fillId="0" borderId="63" xfId="2" applyFont="1" applyBorder="1">
      <alignment vertical="center"/>
    </xf>
    <xf numFmtId="0" fontId="1" fillId="4" borderId="63" xfId="2" applyFont="1" applyFill="1" applyBorder="1">
      <alignment vertical="center"/>
    </xf>
    <xf numFmtId="0" fontId="1" fillId="0" borderId="0" xfId="2" applyFont="1">
      <alignment vertical="center"/>
    </xf>
    <xf numFmtId="49" fontId="1" fillId="4" borderId="63" xfId="2" applyNumberFormat="1" applyFont="1" applyFill="1" applyBorder="1">
      <alignment vertical="center"/>
    </xf>
    <xf numFmtId="0" fontId="20" fillId="2" borderId="0" xfId="0" applyFont="1" applyFill="1" applyAlignment="1">
      <alignment vertical="center"/>
    </xf>
    <xf numFmtId="0" fontId="21" fillId="2" borderId="0" xfId="0" applyFont="1" applyFill="1" applyAlignment="1">
      <alignment vertical="center"/>
    </xf>
    <xf numFmtId="0" fontId="21" fillId="2" borderId="0" xfId="0" applyFont="1" applyFill="1" applyAlignment="1">
      <alignment horizontal="distributed" vertical="center"/>
    </xf>
    <xf numFmtId="0" fontId="22" fillId="2" borderId="0" xfId="0" applyFont="1" applyFill="1" applyAlignment="1">
      <alignment vertical="center"/>
    </xf>
    <xf numFmtId="0" fontId="22" fillId="2" borderId="0" xfId="0" applyFont="1" applyFill="1" applyAlignment="1">
      <alignment horizontal="left" vertical="center"/>
    </xf>
    <xf numFmtId="0" fontId="21" fillId="2" borderId="0" xfId="0" applyFont="1" applyFill="1" applyAlignment="1">
      <alignment horizontal="left" vertical="center"/>
    </xf>
    <xf numFmtId="0" fontId="20" fillId="2" borderId="0" xfId="0" applyFont="1" applyFill="1" applyAlignment="1">
      <alignment horizontal="distributed" vertical="center"/>
    </xf>
    <xf numFmtId="0" fontId="21" fillId="2" borderId="0" xfId="0" applyFont="1" applyFill="1" applyAlignment="1">
      <alignment horizontal="center" vertical="center"/>
    </xf>
    <xf numFmtId="0" fontId="21" fillId="0" borderId="0" xfId="0" applyFont="1" applyAlignment="1">
      <alignment vertical="center"/>
    </xf>
    <xf numFmtId="0" fontId="21" fillId="0" borderId="213" xfId="0" applyFont="1" applyBorder="1" applyAlignment="1">
      <alignment horizontal="distributed" vertical="center" justifyLastLine="1"/>
    </xf>
    <xf numFmtId="0" fontId="21" fillId="0" borderId="73" xfId="0" applyFont="1" applyBorder="1" applyAlignment="1">
      <alignment horizontal="distributed" vertical="center" justifyLastLine="1"/>
    </xf>
    <xf numFmtId="0" fontId="21" fillId="0" borderId="114" xfId="0" applyFont="1" applyBorder="1" applyAlignment="1">
      <alignment horizontal="distributed" vertical="center" justifyLastLine="1"/>
    </xf>
    <xf numFmtId="0" fontId="21" fillId="0" borderId="214" xfId="0" applyFont="1" applyBorder="1" applyAlignment="1">
      <alignment horizontal="distributed" vertical="center" justifyLastLine="1"/>
    </xf>
    <xf numFmtId="0" fontId="21" fillId="0" borderId="0" xfId="0" applyFont="1" applyAlignment="1" applyProtection="1">
      <alignment vertical="center"/>
      <protection hidden="1"/>
    </xf>
    <xf numFmtId="0" fontId="21" fillId="0" borderId="5" xfId="0" applyFont="1" applyBorder="1" applyAlignment="1">
      <alignment horizontal="left" vertical="center" wrapText="1"/>
    </xf>
    <xf numFmtId="0" fontId="21" fillId="0" borderId="5" xfId="0" applyFont="1" applyBorder="1" applyAlignment="1">
      <alignment horizontal="center" vertical="center"/>
    </xf>
    <xf numFmtId="0" fontId="21" fillId="0" borderId="23" xfId="0" applyFont="1" applyBorder="1" applyAlignment="1">
      <alignment horizontal="distributed" vertical="center" justifyLastLine="1"/>
    </xf>
    <xf numFmtId="0" fontId="21" fillId="0" borderId="24" xfId="0" applyFont="1" applyBorder="1" applyAlignment="1">
      <alignment horizontal="distributed" vertical="center" justifyLastLine="1"/>
    </xf>
    <xf numFmtId="0" fontId="21" fillId="0" borderId="25" xfId="0" applyFont="1" applyBorder="1" applyAlignment="1">
      <alignment horizontal="distributed" vertical="center" justifyLastLine="1"/>
    </xf>
    <xf numFmtId="0" fontId="21" fillId="0" borderId="31" xfId="0" applyFont="1" applyBorder="1" applyAlignment="1">
      <alignment horizontal="distributed" vertical="center" justifyLastLine="1"/>
    </xf>
    <xf numFmtId="0" fontId="21" fillId="0" borderId="26" xfId="0" applyFont="1" applyBorder="1" applyAlignment="1" applyProtection="1">
      <alignment horizontal="center" vertical="center"/>
      <protection hidden="1"/>
    </xf>
    <xf numFmtId="0" fontId="21" fillId="0" borderId="22"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21" fillId="0" borderId="179" xfId="0" applyFont="1" applyBorder="1" applyAlignment="1" applyProtection="1">
      <alignment horizontal="center" vertical="center"/>
      <protection hidden="1"/>
    </xf>
    <xf numFmtId="0" fontId="23" fillId="0" borderId="0" xfId="0" applyFont="1" applyAlignment="1">
      <alignment vertical="center"/>
    </xf>
    <xf numFmtId="0" fontId="21" fillId="0" borderId="28" xfId="0" applyFont="1" applyBorder="1" applyAlignment="1" applyProtection="1">
      <alignment horizontal="center" vertical="center"/>
      <protection hidden="1"/>
    </xf>
    <xf numFmtId="0" fontId="21" fillId="0" borderId="29" xfId="0" applyFont="1" applyBorder="1" applyAlignment="1" applyProtection="1">
      <alignment horizontal="center" vertical="center"/>
      <protection hidden="1"/>
    </xf>
    <xf numFmtId="0" fontId="21" fillId="0" borderId="30" xfId="0" applyFont="1" applyBorder="1" applyAlignment="1" applyProtection="1">
      <alignment horizontal="center" vertical="center"/>
      <protection hidden="1"/>
    </xf>
    <xf numFmtId="0" fontId="21" fillId="0" borderId="33" xfId="0" applyFont="1" applyBorder="1" applyAlignment="1" applyProtection="1">
      <alignment horizontal="center" vertical="center"/>
      <protection hidden="1"/>
    </xf>
    <xf numFmtId="0" fontId="25" fillId="0" borderId="0" xfId="0" applyFont="1" applyAlignment="1">
      <alignment vertical="center"/>
    </xf>
    <xf numFmtId="0" fontId="21" fillId="0" borderId="0" xfId="0" applyFont="1" applyAlignment="1">
      <alignment vertical="center" justifyLastLine="1"/>
    </xf>
    <xf numFmtId="0" fontId="21" fillId="0" borderId="6" xfId="0" applyFont="1" applyBorder="1" applyAlignment="1">
      <alignment vertical="center"/>
    </xf>
    <xf numFmtId="0" fontId="23" fillId="0" borderId="0" xfId="0" applyFont="1" applyAlignment="1">
      <alignment vertical="center" wrapText="1"/>
    </xf>
    <xf numFmtId="0" fontId="24" fillId="0" borderId="0" xfId="0" applyFont="1" applyAlignment="1">
      <alignment vertical="center"/>
    </xf>
    <xf numFmtId="0" fontId="21" fillId="0" borderId="0" xfId="0" applyFont="1" applyAlignment="1">
      <alignment horizontal="left" vertical="center" wrapText="1"/>
    </xf>
    <xf numFmtId="0" fontId="21" fillId="0" borderId="5" xfId="0" applyFont="1" applyBorder="1" applyAlignment="1">
      <alignment vertical="center"/>
    </xf>
    <xf numFmtId="0" fontId="21" fillId="0" borderId="5" xfId="0" applyFont="1" applyBorder="1" applyAlignment="1">
      <alignment vertical="center" shrinkToFit="1"/>
    </xf>
    <xf numFmtId="0" fontId="23" fillId="0" borderId="5" xfId="0" applyFont="1" applyBorder="1"/>
    <xf numFmtId="0" fontId="23" fillId="0" borderId="7" xfId="0" applyFont="1" applyBorder="1"/>
    <xf numFmtId="0" fontId="23" fillId="0" borderId="8" xfId="0" applyFont="1" applyBorder="1"/>
    <xf numFmtId="0" fontId="23" fillId="0" borderId="9" xfId="0" applyFont="1" applyBorder="1"/>
    <xf numFmtId="0" fontId="23" fillId="0" borderId="9" xfId="0" applyFont="1" applyBorder="1" applyAlignment="1">
      <alignment vertical="center"/>
    </xf>
    <xf numFmtId="0" fontId="23" fillId="0" borderId="10" xfId="0" applyFont="1" applyBorder="1"/>
    <xf numFmtId="0" fontId="21" fillId="0" borderId="0" xfId="0" applyFont="1" applyAlignment="1">
      <alignment horizontal="distributed" vertical="center" justifyLastLine="1"/>
    </xf>
    <xf numFmtId="0" fontId="21" fillId="3" borderId="11" xfId="0" applyFont="1" applyFill="1" applyBorder="1" applyAlignment="1" applyProtection="1">
      <alignment vertical="center" shrinkToFit="1"/>
      <protection locked="0"/>
    </xf>
    <xf numFmtId="0" fontId="21" fillId="0" borderId="11" xfId="0" applyFont="1" applyBorder="1" applyAlignment="1">
      <alignment vertical="center" justifyLastLine="1"/>
    </xf>
    <xf numFmtId="0" fontId="21" fillId="0" borderId="12" xfId="0" applyFont="1" applyBorder="1" applyAlignment="1">
      <alignment vertical="center" justifyLastLine="1"/>
    </xf>
    <xf numFmtId="0" fontId="21" fillId="0" borderId="6" xfId="0" applyFont="1" applyBorder="1" applyAlignment="1">
      <alignment horizontal="center" vertical="center" justifyLastLine="1"/>
    </xf>
    <xf numFmtId="0" fontId="22" fillId="0" borderId="6" xfId="0" applyFont="1" applyBorder="1" applyAlignment="1">
      <alignment horizontal="center" vertical="center" justifyLastLine="1"/>
    </xf>
    <xf numFmtId="0" fontId="22" fillId="0" borderId="6" xfId="0" applyFont="1" applyBorder="1" applyAlignment="1">
      <alignment vertical="center" justifyLastLine="1"/>
    </xf>
    <xf numFmtId="0" fontId="22" fillId="0" borderId="0" xfId="0" applyFont="1" applyAlignment="1">
      <alignment horizontal="center" vertical="center" justifyLastLine="1"/>
    </xf>
    <xf numFmtId="0" fontId="21" fillId="0" borderId="0" xfId="0" applyFont="1" applyAlignment="1">
      <alignment horizontal="left" vertical="top" wrapText="1"/>
    </xf>
    <xf numFmtId="0" fontId="21" fillId="0" borderId="0" xfId="0" applyFont="1" applyAlignment="1">
      <alignment horizontal="center" vertical="center" justifyLastLine="1"/>
    </xf>
    <xf numFmtId="0" fontId="22" fillId="0" borderId="0" xfId="0" applyFont="1" applyAlignment="1">
      <alignment vertical="center" justifyLastLine="1"/>
    </xf>
    <xf numFmtId="0" fontId="21"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distributed" vertical="center"/>
    </xf>
    <xf numFmtId="0" fontId="21" fillId="0" borderId="18" xfId="0" applyFont="1" applyBorder="1" applyAlignment="1">
      <alignment vertical="center"/>
    </xf>
    <xf numFmtId="0" fontId="21" fillId="0" borderId="1" xfId="0" applyFont="1" applyBorder="1" applyAlignment="1">
      <alignment vertical="center"/>
    </xf>
    <xf numFmtId="0" fontId="21" fillId="0" borderId="7" xfId="0" applyFont="1" applyBorder="1" applyAlignment="1">
      <alignment vertical="center"/>
    </xf>
    <xf numFmtId="0" fontId="21" fillId="0" borderId="19" xfId="0" applyFont="1" applyBorder="1" applyAlignment="1">
      <alignment vertical="center"/>
    </xf>
    <xf numFmtId="0" fontId="29" fillId="0" borderId="0" xfId="0" applyFont="1" applyAlignment="1">
      <alignment vertical="center"/>
    </xf>
    <xf numFmtId="0" fontId="20" fillId="0" borderId="0" xfId="0" applyFont="1" applyAlignment="1">
      <alignment horizontal="distributed" vertical="center"/>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justifyLastLine="1"/>
    </xf>
    <xf numFmtId="0" fontId="22" fillId="0" borderId="4" xfId="0" applyFont="1" applyBorder="1" applyAlignment="1">
      <alignment horizontal="center" vertical="center" justifyLastLine="1"/>
    </xf>
    <xf numFmtId="0" fontId="22" fillId="0" borderId="8" xfId="0" applyFont="1" applyBorder="1" applyAlignment="1">
      <alignment horizontal="center" vertical="center" justifyLastLine="1"/>
    </xf>
    <xf numFmtId="0" fontId="22" fillId="0" borderId="15" xfId="0" applyFont="1" applyBorder="1" applyAlignment="1">
      <alignment horizontal="center" vertical="center" justifyLastLine="1"/>
    </xf>
    <xf numFmtId="0" fontId="23" fillId="0" borderId="0" xfId="0" applyFont="1" applyAlignment="1">
      <alignment vertical="center" justifyLastLine="1"/>
    </xf>
    <xf numFmtId="0" fontId="27" fillId="0" borderId="0" xfId="0" applyFont="1" applyAlignment="1">
      <alignment vertical="center" justifyLastLine="1"/>
    </xf>
    <xf numFmtId="0" fontId="21" fillId="0" borderId="21" xfId="0" applyFont="1" applyBorder="1" applyAlignment="1">
      <alignment vertical="center"/>
    </xf>
    <xf numFmtId="0" fontId="21" fillId="0" borderId="0" xfId="0" applyFont="1" applyAlignment="1"/>
    <xf numFmtId="0" fontId="23" fillId="0" borderId="0" xfId="0" applyFont="1" applyAlignment="1">
      <alignment vertical="center" shrinkToFit="1"/>
    </xf>
    <xf numFmtId="0" fontId="21" fillId="0" borderId="0" xfId="0" applyFont="1" applyAlignment="1">
      <alignment vertical="center" wrapText="1"/>
    </xf>
    <xf numFmtId="0" fontId="23" fillId="0" borderId="2" xfId="0" applyFont="1" applyBorder="1"/>
    <xf numFmtId="0" fontId="23" fillId="0" borderId="16" xfId="0" applyFont="1" applyBorder="1"/>
    <xf numFmtId="0" fontId="23" fillId="0" borderId="17" xfId="0" applyFont="1" applyBorder="1"/>
    <xf numFmtId="0" fontId="21" fillId="0" borderId="0" xfId="0" applyFont="1" applyAlignment="1">
      <alignment vertical="center" shrinkToFit="1"/>
    </xf>
    <xf numFmtId="0" fontId="23" fillId="0" borderId="0" xfId="0" applyFont="1"/>
    <xf numFmtId="0" fontId="23" fillId="0" borderId="18" xfId="0" applyFont="1" applyBorder="1"/>
    <xf numFmtId="0" fontId="27" fillId="0" borderId="0" xfId="0" applyFont="1" applyAlignment="1">
      <alignment vertical="center"/>
    </xf>
    <xf numFmtId="0" fontId="22" fillId="0" borderId="19" xfId="0" applyFont="1" applyBorder="1" applyAlignment="1">
      <alignment vertical="center"/>
    </xf>
    <xf numFmtId="0" fontId="21" fillId="0" borderId="7" xfId="0" applyFont="1" applyBorder="1" applyAlignment="1">
      <alignment vertical="center" shrinkToFit="1"/>
    </xf>
    <xf numFmtId="0" fontId="22" fillId="0" borderId="2" xfId="0" applyFont="1" applyBorder="1" applyAlignment="1">
      <alignment vertical="center"/>
    </xf>
    <xf numFmtId="0" fontId="22" fillId="0" borderId="1" xfId="0" applyFont="1" applyBorder="1" applyAlignment="1">
      <alignment vertical="center"/>
    </xf>
    <xf numFmtId="0" fontId="22" fillId="0" borderId="8" xfId="0" applyFont="1" applyBorder="1" applyAlignment="1">
      <alignment vertical="center"/>
    </xf>
    <xf numFmtId="0" fontId="21" fillId="0" borderId="0" xfId="0" applyFont="1"/>
    <xf numFmtId="0" fontId="21" fillId="0" borderId="6" xfId="0" applyFont="1" applyBorder="1" applyAlignment="1"/>
    <xf numFmtId="0" fontId="21" fillId="0" borderId="0" xfId="0" quotePrefix="1" applyFont="1" applyAlignment="1">
      <alignment vertical="center"/>
    </xf>
    <xf numFmtId="0" fontId="21" fillId="0" borderId="0" xfId="0" applyFont="1" applyAlignment="1" applyProtection="1">
      <alignment horizontal="center" vertical="center"/>
      <protection hidden="1"/>
    </xf>
    <xf numFmtId="0" fontId="31"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31" fillId="0" borderId="0" xfId="0" applyFont="1" applyAlignment="1">
      <alignment horizontal="distributed" vertical="center"/>
    </xf>
    <xf numFmtId="0" fontId="31" fillId="0" borderId="0" xfId="0" applyFont="1" applyAlignment="1">
      <alignment horizontal="center" vertical="center"/>
    </xf>
    <xf numFmtId="0" fontId="21" fillId="0" borderId="0" xfId="0" quotePrefix="1" applyFont="1" applyAlignment="1">
      <alignment horizontal="center" vertical="center" shrinkToFit="1"/>
    </xf>
    <xf numFmtId="0" fontId="28" fillId="0" borderId="0" xfId="0" applyFont="1" applyAlignment="1">
      <alignment horizontal="distributed" vertical="center" wrapText="1"/>
    </xf>
    <xf numFmtId="0" fontId="31" fillId="0" borderId="0" xfId="0" applyFont="1" applyAlignment="1" applyProtection="1">
      <alignment horizontal="center" vertical="center"/>
      <protection hidden="1"/>
    </xf>
    <xf numFmtId="0" fontId="34" fillId="0" borderId="0" xfId="0" applyFont="1" applyAlignment="1">
      <alignment horizontal="distributed" vertical="center" wrapText="1"/>
    </xf>
    <xf numFmtId="0" fontId="31" fillId="0" borderId="0" xfId="0" applyFont="1" applyAlignment="1">
      <alignment horizontal="left" vertical="center"/>
    </xf>
    <xf numFmtId="0" fontId="21" fillId="0" borderId="20" xfId="0" applyFont="1" applyBorder="1" applyAlignment="1">
      <alignment vertical="center"/>
    </xf>
    <xf numFmtId="0" fontId="28" fillId="0" borderId="0" xfId="0" applyFont="1" applyAlignment="1">
      <alignment vertical="center" shrinkToFit="1"/>
    </xf>
    <xf numFmtId="0" fontId="28" fillId="0" borderId="0" xfId="0" applyFont="1" applyAlignment="1">
      <alignment horizontal="center" vertical="center" shrinkToFit="1"/>
    </xf>
    <xf numFmtId="0" fontId="34" fillId="0" borderId="0" xfId="0" applyFont="1" applyAlignment="1">
      <alignment horizontal="center" vertical="center" shrinkToFit="1"/>
    </xf>
    <xf numFmtId="0" fontId="37" fillId="0" borderId="0" xfId="0" applyFont="1" applyAlignment="1">
      <alignment horizontal="center" vertical="center" shrinkToFit="1"/>
    </xf>
    <xf numFmtId="0" fontId="34" fillId="0" borderId="0" xfId="0" applyFont="1" applyAlignment="1">
      <alignment vertical="center" shrinkToFit="1"/>
    </xf>
    <xf numFmtId="0" fontId="35" fillId="0" borderId="0" xfId="0" applyFont="1" applyAlignment="1">
      <alignment vertical="center" wrapText="1"/>
    </xf>
    <xf numFmtId="0" fontId="35" fillId="0" borderId="0" xfId="0" applyFont="1" applyAlignment="1">
      <alignment vertical="center"/>
    </xf>
    <xf numFmtId="0" fontId="31" fillId="0" borderId="0" xfId="0" applyFont="1" applyAlignment="1">
      <alignment vertical="center" wrapText="1"/>
    </xf>
    <xf numFmtId="0" fontId="23" fillId="0" borderId="0" xfId="0" applyFont="1" applyAlignment="1" applyProtection="1">
      <alignment vertical="center"/>
      <protection hidden="1"/>
    </xf>
    <xf numFmtId="0" fontId="21" fillId="0" borderId="0" xfId="0" applyFont="1" applyBorder="1" applyAlignment="1">
      <alignment horizontal="center" vertical="center"/>
    </xf>
    <xf numFmtId="0" fontId="22" fillId="0" borderId="0" xfId="0" applyFont="1" applyBorder="1" applyAlignment="1" applyProtection="1">
      <alignment horizontal="center" vertical="center"/>
      <protection hidden="1"/>
    </xf>
    <xf numFmtId="0" fontId="22" fillId="0" borderId="0" xfId="0" applyFont="1" applyBorder="1" applyAlignment="1">
      <alignment horizontal="center" vertical="center"/>
    </xf>
    <xf numFmtId="0" fontId="23" fillId="0" borderId="0" xfId="0" applyFont="1" applyAlignment="1">
      <alignment horizontal="left" vertical="center"/>
    </xf>
    <xf numFmtId="0" fontId="23" fillId="0" borderId="1" xfId="0" applyFont="1" applyBorder="1" applyAlignment="1">
      <alignment vertical="center"/>
    </xf>
    <xf numFmtId="0" fontId="23" fillId="0" borderId="4"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0" xfId="0" quotePrefix="1" applyFont="1" applyAlignment="1">
      <alignment vertical="center"/>
    </xf>
    <xf numFmtId="0" fontId="21" fillId="0" borderId="0" xfId="0" applyFont="1" applyAlignment="1">
      <alignment horizontal="right" vertical="center"/>
    </xf>
    <xf numFmtId="0" fontId="21" fillId="0" borderId="6" xfId="0" applyFont="1" applyBorder="1" applyAlignment="1">
      <alignment horizontal="right" vertical="center"/>
    </xf>
    <xf numFmtId="0" fontId="21" fillId="0" borderId="0" xfId="0" applyFont="1" applyAlignment="1">
      <alignment horizontal="left" vertical="top"/>
    </xf>
    <xf numFmtId="0" fontId="21" fillId="0" borderId="0" xfId="0" applyFont="1" applyAlignment="1">
      <alignment horizontal="right" vertical="top"/>
    </xf>
    <xf numFmtId="0" fontId="21" fillId="0" borderId="0" xfId="0" applyFont="1" applyAlignment="1">
      <alignment horizontal="right" vertical="center" justifyLastLine="1"/>
    </xf>
    <xf numFmtId="0" fontId="21" fillId="0" borderId="0" xfId="0" applyFont="1" applyAlignment="1">
      <alignment horizontal="right"/>
    </xf>
    <xf numFmtId="0" fontId="21" fillId="0" borderId="6" xfId="0" applyFont="1" applyBorder="1" applyAlignment="1">
      <alignment horizontal="right"/>
    </xf>
    <xf numFmtId="0" fontId="21" fillId="2" borderId="0" xfId="0" applyFont="1" applyFill="1" applyBorder="1" applyAlignment="1">
      <alignment horizontal="right" vertical="center"/>
    </xf>
    <xf numFmtId="0" fontId="20" fillId="3" borderId="0" xfId="0" applyFont="1" applyFill="1" applyAlignment="1" applyProtection="1">
      <alignment horizontal="distributed" vertical="center"/>
      <protection locked="0"/>
    </xf>
    <xf numFmtId="0" fontId="22" fillId="3" borderId="49" xfId="0"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22" fillId="3" borderId="12" xfId="0" applyFont="1" applyFill="1" applyBorder="1" applyAlignment="1" applyProtection="1">
      <alignment horizontal="center" vertical="center"/>
      <protection locked="0"/>
    </xf>
    <xf numFmtId="0" fontId="23" fillId="2" borderId="43" xfId="0" quotePrefix="1" applyFont="1" applyFill="1" applyBorder="1" applyAlignment="1">
      <alignment horizontal="center" vertical="center"/>
    </xf>
    <xf numFmtId="0" fontId="23" fillId="2" borderId="11" xfId="0" quotePrefix="1" applyFont="1" applyFill="1" applyBorder="1" applyAlignment="1">
      <alignment horizontal="center" vertical="center"/>
    </xf>
    <xf numFmtId="0" fontId="23" fillId="2" borderId="11" xfId="0" applyFont="1" applyFill="1" applyBorder="1" applyAlignment="1">
      <alignment horizontal="distributed" vertical="center"/>
    </xf>
    <xf numFmtId="0" fontId="23" fillId="2" borderId="37" xfId="0" applyFont="1" applyFill="1" applyBorder="1" applyAlignment="1">
      <alignment horizontal="distributed" vertical="center"/>
    </xf>
    <xf numFmtId="0" fontId="23" fillId="2" borderId="1" xfId="0" quotePrefix="1" applyFont="1" applyFill="1" applyBorder="1" applyAlignment="1">
      <alignment horizontal="center" vertical="center"/>
    </xf>
    <xf numFmtId="0" fontId="23" fillId="2" borderId="5" xfId="0" quotePrefix="1" applyFont="1" applyFill="1" applyBorder="1" applyAlignment="1">
      <alignment horizontal="center" vertical="center"/>
    </xf>
    <xf numFmtId="0" fontId="22" fillId="3" borderId="35" xfId="0" applyFont="1" applyFill="1" applyBorder="1" applyAlignment="1" applyProtection="1">
      <alignment horizontal="center" vertical="center"/>
      <protection locked="0"/>
    </xf>
    <xf numFmtId="0" fontId="22" fillId="3" borderId="5"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2" fillId="3" borderId="54" xfId="0" applyFont="1" applyFill="1" applyBorder="1" applyAlignment="1" applyProtection="1">
      <alignment horizontal="center" vertical="center"/>
      <protection locked="0"/>
    </xf>
    <xf numFmtId="0" fontId="22" fillId="3" borderId="55" xfId="0" applyFont="1" applyFill="1" applyBorder="1" applyAlignment="1" applyProtection="1">
      <alignment horizontal="center" vertical="center"/>
      <protection locked="0"/>
    </xf>
    <xf numFmtId="0" fontId="22" fillId="3" borderId="56" xfId="0" applyFont="1" applyFill="1" applyBorder="1" applyAlignment="1" applyProtection="1">
      <alignment horizontal="center" vertical="center"/>
      <protection locked="0"/>
    </xf>
    <xf numFmtId="0" fontId="23" fillId="2" borderId="57" xfId="0" quotePrefix="1" applyFont="1" applyFill="1" applyBorder="1" applyAlignment="1">
      <alignment horizontal="center" vertical="center"/>
    </xf>
    <xf numFmtId="0" fontId="23" fillId="2" borderId="55" xfId="0" quotePrefix="1" applyFont="1" applyFill="1" applyBorder="1" applyAlignment="1">
      <alignment horizontal="center" vertical="center"/>
    </xf>
    <xf numFmtId="0" fontId="23" fillId="2" borderId="55" xfId="0" applyFont="1" applyFill="1" applyBorder="1" applyAlignment="1">
      <alignment horizontal="distributed" vertical="center"/>
    </xf>
    <xf numFmtId="0" fontId="23" fillId="2" borderId="58" xfId="0" applyFont="1" applyFill="1" applyBorder="1" applyAlignment="1">
      <alignment horizontal="distributed" vertical="center"/>
    </xf>
    <xf numFmtId="0" fontId="23" fillId="2" borderId="5" xfId="0" applyFont="1" applyFill="1" applyBorder="1" applyAlignment="1">
      <alignment horizontal="distributed" vertical="center"/>
    </xf>
    <xf numFmtId="0" fontId="23" fillId="2" borderId="16" xfId="0" applyFont="1" applyFill="1" applyBorder="1" applyAlignment="1">
      <alignment horizontal="distributed" vertical="center"/>
    </xf>
    <xf numFmtId="0" fontId="22" fillId="3" borderId="152" xfId="0" applyFont="1" applyFill="1" applyBorder="1" applyAlignment="1" applyProtection="1">
      <alignment horizontal="center" vertical="center"/>
      <protection locked="0"/>
    </xf>
    <xf numFmtId="0" fontId="22" fillId="3" borderId="153" xfId="0" applyFont="1" applyFill="1" applyBorder="1" applyAlignment="1" applyProtection="1">
      <alignment horizontal="center" vertical="center"/>
      <protection locked="0"/>
    </xf>
    <xf numFmtId="0" fontId="22" fillId="3" borderId="154" xfId="0" applyFont="1" applyFill="1" applyBorder="1" applyAlignment="1" applyProtection="1">
      <alignment horizontal="center" vertical="center"/>
      <protection locked="0"/>
    </xf>
    <xf numFmtId="0" fontId="24" fillId="2" borderId="11" xfId="0" applyFont="1" applyFill="1" applyBorder="1" applyAlignment="1">
      <alignment horizontal="distributed" vertical="center"/>
    </xf>
    <xf numFmtId="0" fontId="22" fillId="3" borderId="52" xfId="0" applyFont="1" applyFill="1" applyBorder="1" applyAlignment="1" applyProtection="1">
      <alignment horizontal="center" vertical="center"/>
      <protection locked="0"/>
    </xf>
    <xf numFmtId="0" fontId="22" fillId="3" borderId="42" xfId="0" applyFont="1" applyFill="1" applyBorder="1" applyAlignment="1" applyProtection="1">
      <alignment horizontal="center" vertical="center"/>
      <protection locked="0"/>
    </xf>
    <xf numFmtId="0" fontId="22" fillId="3" borderId="51" xfId="0" applyFont="1" applyFill="1" applyBorder="1" applyAlignment="1" applyProtection="1">
      <alignment horizontal="center" vertical="center"/>
      <protection locked="0"/>
    </xf>
    <xf numFmtId="0" fontId="23" fillId="2" borderId="8" xfId="0" quotePrefix="1" applyFont="1" applyFill="1" applyBorder="1" applyAlignment="1">
      <alignment horizontal="center" vertical="center"/>
    </xf>
    <xf numFmtId="0" fontId="23" fillId="2" borderId="9" xfId="0" quotePrefix="1" applyFont="1" applyFill="1" applyBorder="1" applyAlignment="1">
      <alignment horizontal="center" vertical="center"/>
    </xf>
    <xf numFmtId="0" fontId="23" fillId="2" borderId="41" xfId="0" quotePrefix="1" applyFont="1" applyFill="1" applyBorder="1" applyAlignment="1">
      <alignment horizontal="center" vertical="center"/>
    </xf>
    <xf numFmtId="0" fontId="23" fillId="2" borderId="42" xfId="0" quotePrefix="1" applyFont="1" applyFill="1" applyBorder="1" applyAlignment="1">
      <alignment horizontal="center" vertical="center"/>
    </xf>
    <xf numFmtId="0" fontId="22" fillId="3" borderId="38" xfId="0" applyFont="1" applyFill="1" applyBorder="1" applyAlignment="1" applyProtection="1">
      <alignment horizontal="center" vertical="center"/>
      <protection locked="0"/>
    </xf>
    <xf numFmtId="0" fontId="22" fillId="3" borderId="16"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locked="0"/>
    </xf>
    <xf numFmtId="0" fontId="23" fillId="2" borderId="42" xfId="0" applyFont="1" applyFill="1" applyBorder="1" applyAlignment="1">
      <alignment horizontal="distributed" vertical="center"/>
    </xf>
    <xf numFmtId="0" fontId="23" fillId="2" borderId="44" xfId="0" quotePrefix="1" applyFont="1" applyFill="1" applyBorder="1" applyAlignment="1">
      <alignment horizontal="center" vertical="center"/>
    </xf>
    <xf numFmtId="0" fontId="23" fillId="2" borderId="13" xfId="0" quotePrefix="1" applyFont="1" applyFill="1" applyBorder="1" applyAlignment="1">
      <alignment horizontal="center" vertical="center"/>
    </xf>
    <xf numFmtId="0" fontId="23" fillId="2" borderId="0" xfId="0" applyFont="1" applyFill="1" applyAlignment="1">
      <alignment horizontal="distributed" vertical="center"/>
    </xf>
    <xf numFmtId="0" fontId="24" fillId="2" borderId="37" xfId="0" applyFont="1" applyFill="1" applyBorder="1" applyAlignment="1">
      <alignment horizontal="distributed" vertical="center"/>
    </xf>
    <xf numFmtId="0" fontId="22" fillId="2" borderId="36" xfId="0" applyFont="1" applyFill="1" applyBorder="1" applyAlignment="1">
      <alignment horizontal="center" vertical="center"/>
    </xf>
    <xf numFmtId="0" fontId="22" fillId="2" borderId="0" xfId="0" applyFont="1" applyFill="1" applyAlignment="1">
      <alignment horizontal="center" vertical="center"/>
    </xf>
    <xf numFmtId="0" fontId="23" fillId="2" borderId="53" xfId="0" applyFont="1" applyFill="1" applyBorder="1" applyAlignment="1">
      <alignment horizontal="distributed" vertical="center"/>
    </xf>
    <xf numFmtId="0" fontId="23" fillId="2" borderId="6" xfId="0" applyFont="1" applyFill="1" applyBorder="1" applyAlignment="1">
      <alignment horizontal="distributed" vertical="center"/>
    </xf>
    <xf numFmtId="0" fontId="22" fillId="2" borderId="47" xfId="0" applyFont="1" applyFill="1" applyBorder="1" applyAlignment="1">
      <alignment horizontal="center" vertical="center"/>
    </xf>
    <xf numFmtId="0" fontId="22" fillId="2" borderId="6" xfId="0" applyFont="1" applyFill="1" applyBorder="1" applyAlignment="1">
      <alignment horizontal="center" vertical="center"/>
    </xf>
    <xf numFmtId="0" fontId="23" fillId="2" borderId="0" xfId="0" quotePrefix="1" applyFont="1" applyFill="1" applyAlignment="1">
      <alignment horizontal="center" vertical="center"/>
    </xf>
    <xf numFmtId="0" fontId="23" fillId="2" borderId="6" xfId="0" quotePrefix="1" applyFont="1" applyFill="1" applyBorder="1" applyAlignment="1">
      <alignment horizontal="center" vertical="center"/>
    </xf>
    <xf numFmtId="0" fontId="21" fillId="3" borderId="0" xfId="0" applyFont="1" applyFill="1" applyAlignment="1" applyProtection="1">
      <alignment horizontal="center" vertical="center"/>
      <protection locked="0"/>
    </xf>
    <xf numFmtId="0" fontId="22" fillId="3" borderId="0" xfId="0" applyFont="1" applyFill="1" applyAlignment="1" applyProtection="1">
      <alignment horizontal="left" vertical="center" shrinkToFit="1"/>
      <protection locked="0"/>
    </xf>
    <xf numFmtId="0" fontId="21" fillId="2" borderId="0" xfId="0" quotePrefix="1" applyFont="1" applyFill="1" applyAlignment="1">
      <alignment horizontal="center" vertical="center"/>
    </xf>
    <xf numFmtId="0" fontId="22" fillId="2" borderId="0" xfId="0" applyFont="1" applyFill="1" applyAlignment="1">
      <alignment horizontal="left" vertical="center"/>
    </xf>
    <xf numFmtId="0" fontId="23" fillId="2" borderId="13" xfId="0" applyFont="1" applyFill="1" applyBorder="1" applyAlignment="1">
      <alignment horizontal="distributed" vertical="center"/>
    </xf>
    <xf numFmtId="0" fontId="23" fillId="2" borderId="46" xfId="0" applyFont="1" applyFill="1" applyBorder="1" applyAlignment="1">
      <alignment horizontal="distributed" vertical="center"/>
    </xf>
    <xf numFmtId="0" fontId="20" fillId="2" borderId="0" xfId="0" applyFont="1" applyFill="1" applyAlignment="1">
      <alignment horizontal="center" vertical="center"/>
    </xf>
    <xf numFmtId="0" fontId="20" fillId="2" borderId="0" xfId="0" applyFont="1" applyFill="1" applyAlignment="1">
      <alignment horizontal="distributed" vertical="center"/>
    </xf>
    <xf numFmtId="179" fontId="19" fillId="3" borderId="0" xfId="0" applyNumberFormat="1" applyFont="1" applyFill="1" applyAlignment="1" applyProtection="1">
      <alignment horizontal="center" vertical="center"/>
      <protection locked="0"/>
    </xf>
    <xf numFmtId="0" fontId="23" fillId="2" borderId="2" xfId="0" quotePrefix="1" applyFont="1" applyFill="1" applyBorder="1" applyAlignment="1">
      <alignment horizontal="center" vertical="center"/>
    </xf>
    <xf numFmtId="0" fontId="23" fillId="2" borderId="16" xfId="0" quotePrefix="1" applyFont="1" applyFill="1" applyBorder="1" applyAlignment="1">
      <alignment horizontal="center" vertical="center"/>
    </xf>
    <xf numFmtId="0" fontId="22" fillId="3" borderId="45" xfId="0" applyFont="1" applyFill="1" applyBorder="1" applyAlignment="1" applyProtection="1">
      <alignment horizontal="center" vertical="center"/>
      <protection locked="0"/>
    </xf>
    <xf numFmtId="0" fontId="22" fillId="3" borderId="13" xfId="0" applyFont="1" applyFill="1" applyBorder="1" applyAlignment="1" applyProtection="1">
      <alignment horizontal="center" vertical="center"/>
      <protection locked="0"/>
    </xf>
    <xf numFmtId="0" fontId="22" fillId="3" borderId="14" xfId="0" applyFont="1" applyFill="1" applyBorder="1" applyAlignment="1" applyProtection="1">
      <alignment horizontal="center" vertical="center"/>
      <protection locked="0"/>
    </xf>
    <xf numFmtId="0" fontId="23" fillId="2" borderId="39" xfId="0" applyFont="1" applyFill="1" applyBorder="1" applyAlignment="1">
      <alignment horizontal="distributed" vertical="center"/>
    </xf>
    <xf numFmtId="0" fontId="23" fillId="2" borderId="40" xfId="0" applyFont="1" applyFill="1" applyBorder="1" applyAlignment="1">
      <alignment horizontal="distributed" vertical="center"/>
    </xf>
    <xf numFmtId="0" fontId="26" fillId="2" borderId="0" xfId="0" applyFont="1" applyFill="1" applyAlignment="1">
      <alignment horizontal="center" vertical="center"/>
    </xf>
    <xf numFmtId="0" fontId="20" fillId="2" borderId="0" xfId="0" applyFont="1" applyFill="1" applyAlignment="1">
      <alignment horizontal="left" vertical="center"/>
    </xf>
    <xf numFmtId="49" fontId="22" fillId="3" borderId="0" xfId="0" applyNumberFormat="1" applyFont="1" applyFill="1" applyAlignment="1" applyProtection="1">
      <alignment horizontal="center" vertical="center"/>
      <protection locked="0"/>
    </xf>
    <xf numFmtId="0" fontId="23" fillId="2" borderId="0" xfId="0" applyFont="1" applyFill="1" applyAlignment="1">
      <alignment horizontal="left" vertical="center" wrapText="1"/>
    </xf>
    <xf numFmtId="0" fontId="21" fillId="2" borderId="48"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50" xfId="0" applyFont="1" applyFill="1" applyBorder="1" applyAlignment="1">
      <alignment horizontal="distributed" vertical="center" justifyLastLine="1"/>
    </xf>
    <xf numFmtId="0" fontId="21" fillId="2" borderId="2" xfId="0" applyFont="1" applyFill="1" applyBorder="1" applyAlignment="1">
      <alignment horizontal="distributed" vertical="center" justifyLastLine="1"/>
    </xf>
    <xf numFmtId="0" fontId="21" fillId="2" borderId="16" xfId="0" applyFont="1" applyFill="1" applyBorder="1" applyAlignment="1">
      <alignment horizontal="distributed" vertical="center" justifyLastLine="1"/>
    </xf>
    <xf numFmtId="0" fontId="21" fillId="2" borderId="17" xfId="0" applyFont="1" applyFill="1" applyBorder="1" applyAlignment="1">
      <alignment horizontal="distributed" vertical="center" justifyLastLine="1"/>
    </xf>
    <xf numFmtId="0" fontId="21" fillId="2" borderId="47" xfId="0" applyFont="1" applyFill="1" applyBorder="1" applyAlignment="1">
      <alignment horizontal="distributed" vertical="center" justifyLastLine="1"/>
    </xf>
    <xf numFmtId="0" fontId="21" fillId="2" borderId="38" xfId="0" applyFont="1" applyFill="1" applyBorder="1" applyAlignment="1">
      <alignment horizontal="distributed" vertical="center" justifyLastLine="1"/>
    </xf>
    <xf numFmtId="0" fontId="20" fillId="3" borderId="0" xfId="0" applyFont="1" applyFill="1" applyAlignment="1" applyProtection="1">
      <alignment horizontal="center" vertical="center" shrinkToFit="1"/>
      <protection locked="0"/>
    </xf>
    <xf numFmtId="49" fontId="19" fillId="3" borderId="0" xfId="0" applyNumberFormat="1" applyFont="1" applyFill="1" applyAlignment="1" applyProtection="1">
      <alignment horizontal="center" vertical="center"/>
      <protection locked="0"/>
    </xf>
    <xf numFmtId="0" fontId="21" fillId="2" borderId="0" xfId="0" applyFont="1" applyFill="1" applyAlignment="1">
      <alignment horizontal="distributed" vertical="center" wrapText="1"/>
    </xf>
    <xf numFmtId="0" fontId="21" fillId="0" borderId="1" xfId="0" applyFont="1" applyBorder="1" applyAlignment="1">
      <alignment horizontal="distributed" vertical="center" justifyLastLine="1"/>
    </xf>
    <xf numFmtId="0" fontId="21" fillId="0" borderId="5" xfId="0" applyFont="1" applyBorder="1" applyAlignment="1">
      <alignment horizontal="distributed" vertical="center" justifyLastLine="1"/>
    </xf>
    <xf numFmtId="0" fontId="21" fillId="0" borderId="4" xfId="0" applyFont="1" applyBorder="1" applyAlignment="1">
      <alignment horizontal="distributed" vertical="center" justifyLastLine="1"/>
    </xf>
    <xf numFmtId="0" fontId="21" fillId="0" borderId="2" xfId="0" applyFont="1" applyBorder="1" applyAlignment="1">
      <alignment horizontal="distributed" vertical="center" justifyLastLine="1"/>
    </xf>
    <xf numFmtId="0" fontId="21" fillId="0" borderId="16" xfId="0" applyFont="1" applyBorder="1" applyAlignment="1">
      <alignment horizontal="distributed" vertical="center" justifyLastLine="1"/>
    </xf>
    <xf numFmtId="0" fontId="21" fillId="0" borderId="3" xfId="0" applyFont="1" applyBorder="1" applyAlignment="1">
      <alignment horizontal="distributed" vertical="center" justifyLastLine="1"/>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Alignment="1">
      <alignment horizontal="center" vertical="center"/>
    </xf>
    <xf numFmtId="0" fontId="21" fillId="0" borderId="34" xfId="0" applyFont="1" applyBorder="1" applyAlignment="1">
      <alignment horizontal="center" vertical="center"/>
    </xf>
    <xf numFmtId="0" fontId="21" fillId="0" borderId="2" xfId="0" applyFont="1" applyBorder="1" applyAlignment="1">
      <alignment horizontal="center" vertical="center"/>
    </xf>
    <xf numFmtId="0" fontId="21" fillId="0" borderId="16" xfId="0" applyFont="1" applyBorder="1" applyAlignment="1">
      <alignment horizontal="center" vertical="center"/>
    </xf>
    <xf numFmtId="0" fontId="21" fillId="0" borderId="3" xfId="0" applyFont="1" applyBorder="1" applyAlignment="1">
      <alignment horizontal="center" vertical="center"/>
    </xf>
    <xf numFmtId="0" fontId="23" fillId="2" borderId="7" xfId="0" applyFont="1" applyFill="1" applyBorder="1" applyAlignment="1">
      <alignment horizontal="distributed" vertical="center"/>
    </xf>
    <xf numFmtId="0" fontId="23" fillId="2" borderId="0" xfId="0" applyFont="1" applyFill="1" applyAlignment="1">
      <alignment horizontal="left" vertical="center"/>
    </xf>
    <xf numFmtId="0" fontId="25" fillId="2" borderId="0" xfId="0" applyFont="1" applyFill="1" applyAlignment="1">
      <alignment horizontal="left" vertical="center" wrapText="1"/>
    </xf>
    <xf numFmtId="0" fontId="21" fillId="0" borderId="43" xfId="0" applyFont="1" applyBorder="1" applyAlignment="1">
      <alignment horizontal="center" vertical="center"/>
    </xf>
    <xf numFmtId="0" fontId="21" fillId="0" borderId="12" xfId="0" applyFont="1" applyBorder="1" applyAlignment="1">
      <alignment horizontal="center" vertical="center"/>
    </xf>
    <xf numFmtId="0" fontId="22" fillId="3" borderId="43" xfId="0" applyFont="1" applyFill="1" applyBorder="1" applyAlignment="1" applyProtection="1">
      <alignment horizontal="left" vertical="center" shrinkToFit="1"/>
      <protection locked="0"/>
    </xf>
    <xf numFmtId="0" fontId="22" fillId="3" borderId="11" xfId="0" applyFont="1" applyFill="1" applyBorder="1" applyAlignment="1" applyProtection="1">
      <alignment horizontal="left" vertical="center" shrinkToFit="1"/>
      <protection locked="0"/>
    </xf>
    <xf numFmtId="0" fontId="22" fillId="3" borderId="12" xfId="0" applyFont="1" applyFill="1" applyBorder="1" applyAlignment="1" applyProtection="1">
      <alignment horizontal="left" vertical="center" shrinkToFit="1"/>
      <protection locked="0"/>
    </xf>
    <xf numFmtId="49" fontId="21" fillId="3" borderId="43" xfId="0" applyNumberFormat="1" applyFont="1" applyFill="1" applyBorder="1" applyAlignment="1" applyProtection="1">
      <alignment horizontal="center" vertical="center"/>
      <protection locked="0"/>
    </xf>
    <xf numFmtId="49" fontId="21" fillId="3" borderId="11" xfId="0" applyNumberFormat="1" applyFont="1" applyFill="1" applyBorder="1" applyAlignment="1" applyProtection="1">
      <alignment horizontal="center" vertical="center"/>
      <protection locked="0"/>
    </xf>
    <xf numFmtId="49" fontId="21" fillId="3" borderId="187" xfId="0" applyNumberFormat="1" applyFont="1" applyFill="1" applyBorder="1" applyAlignment="1" applyProtection="1">
      <alignment horizontal="center" vertical="center"/>
      <protection locked="0"/>
    </xf>
    <xf numFmtId="178" fontId="21" fillId="3" borderId="186" xfId="0" applyNumberFormat="1" applyFont="1" applyFill="1" applyBorder="1" applyAlignment="1" applyProtection="1">
      <alignment horizontal="center" vertical="center"/>
      <protection locked="0"/>
    </xf>
    <xf numFmtId="178" fontId="21" fillId="3" borderId="11" xfId="0" applyNumberFormat="1" applyFont="1" applyFill="1" applyBorder="1" applyAlignment="1" applyProtection="1">
      <alignment horizontal="center" vertical="center"/>
      <protection locked="0"/>
    </xf>
    <xf numFmtId="178" fontId="21" fillId="3" borderId="12" xfId="0" applyNumberFormat="1" applyFont="1" applyFill="1" applyBorder="1" applyAlignment="1" applyProtection="1">
      <alignment horizontal="center" vertical="center"/>
      <protection locked="0"/>
    </xf>
    <xf numFmtId="0" fontId="21" fillId="0" borderId="78" xfId="0" applyFont="1" applyBorder="1" applyAlignment="1" applyProtection="1">
      <alignment horizontal="center" vertical="center"/>
      <protection hidden="1"/>
    </xf>
    <xf numFmtId="0" fontId="21" fillId="0" borderId="79" xfId="0" applyFont="1" applyBorder="1" applyAlignment="1" applyProtection="1">
      <alignment horizontal="center" vertical="center"/>
      <protection hidden="1"/>
    </xf>
    <xf numFmtId="0" fontId="21" fillId="0" borderId="74" xfId="0" applyFont="1" applyBorder="1" applyAlignment="1" applyProtection="1">
      <alignment horizontal="center" vertical="center"/>
      <protection hidden="1"/>
    </xf>
    <xf numFmtId="0" fontId="21" fillId="0" borderId="75" xfId="0" applyFont="1" applyBorder="1" applyAlignment="1" applyProtection="1">
      <alignment horizontal="center" vertical="center"/>
      <protection hidden="1"/>
    </xf>
    <xf numFmtId="49" fontId="21" fillId="3" borderId="12" xfId="0" applyNumberFormat="1" applyFont="1" applyFill="1" applyBorder="1" applyAlignment="1" applyProtection="1">
      <alignment horizontal="center" vertical="center"/>
      <protection locked="0"/>
    </xf>
    <xf numFmtId="0" fontId="21" fillId="0" borderId="80" xfId="0" applyFont="1" applyBorder="1" applyAlignment="1" applyProtection="1">
      <alignment horizontal="center" vertical="center"/>
      <protection hidden="1"/>
    </xf>
    <xf numFmtId="0" fontId="21" fillId="0" borderId="81" xfId="0" applyFont="1" applyBorder="1" applyAlignment="1" applyProtection="1">
      <alignment horizontal="center" vertical="center"/>
      <protection hidden="1"/>
    </xf>
    <xf numFmtId="0" fontId="21" fillId="0" borderId="76" xfId="0" applyFont="1" applyBorder="1" applyAlignment="1" applyProtection="1">
      <alignment horizontal="center" vertical="center"/>
      <protection hidden="1"/>
    </xf>
    <xf numFmtId="0" fontId="21" fillId="0" borderId="77" xfId="0" applyFont="1" applyBorder="1" applyAlignment="1" applyProtection="1">
      <alignment horizontal="center" vertical="center"/>
      <protection hidden="1"/>
    </xf>
    <xf numFmtId="0" fontId="21" fillId="0" borderId="72" xfId="0" applyFont="1" applyBorder="1" applyAlignment="1" applyProtection="1">
      <alignment horizontal="center" vertical="center"/>
      <protection hidden="1"/>
    </xf>
    <xf numFmtId="0" fontId="21" fillId="0" borderId="73" xfId="0" applyFont="1" applyBorder="1" applyAlignment="1" applyProtection="1">
      <alignment horizontal="center" vertical="center"/>
      <protection hidden="1"/>
    </xf>
    <xf numFmtId="0" fontId="21" fillId="0" borderId="61" xfId="0" applyFont="1" applyBorder="1" applyAlignment="1" applyProtection="1">
      <alignment horizontal="center" vertical="center"/>
      <protection hidden="1"/>
    </xf>
    <xf numFmtId="0" fontId="21" fillId="0" borderId="62" xfId="0" applyFont="1" applyBorder="1" applyAlignment="1" applyProtection="1">
      <alignment horizontal="center" vertical="center"/>
      <protection hidden="1"/>
    </xf>
    <xf numFmtId="0" fontId="21" fillId="0" borderId="59" xfId="0" applyFont="1" applyBorder="1" applyAlignment="1" applyProtection="1">
      <alignment horizontal="center" vertical="center"/>
      <protection hidden="1"/>
    </xf>
    <xf numFmtId="0" fontId="21" fillId="0" borderId="60" xfId="0" applyFont="1" applyBorder="1" applyAlignment="1" applyProtection="1">
      <alignment horizontal="center" vertical="center"/>
      <protection hidden="1"/>
    </xf>
    <xf numFmtId="0" fontId="20" fillId="0" borderId="64" xfId="0" applyFont="1" applyBorder="1" applyAlignment="1">
      <alignment horizontal="distributed" vertical="center"/>
    </xf>
    <xf numFmtId="0" fontId="20" fillId="0" borderId="65" xfId="0" applyFont="1" applyBorder="1" applyAlignment="1">
      <alignment horizontal="distributed" vertical="center"/>
    </xf>
    <xf numFmtId="0" fontId="20" fillId="0" borderId="66" xfId="0" applyFont="1" applyBorder="1" applyAlignment="1">
      <alignment horizontal="distributed" vertical="center"/>
    </xf>
    <xf numFmtId="0" fontId="20" fillId="0" borderId="67" xfId="0" applyFont="1" applyBorder="1" applyAlignment="1">
      <alignment horizontal="distributed" vertical="center"/>
    </xf>
    <xf numFmtId="0" fontId="20" fillId="0" borderId="68" xfId="0" applyFont="1" applyBorder="1" applyAlignment="1">
      <alignment horizontal="distributed" vertical="center"/>
    </xf>
    <xf numFmtId="0" fontId="20" fillId="0" borderId="69" xfId="0" applyFont="1" applyBorder="1" applyAlignment="1">
      <alignment horizontal="distributed" vertical="center"/>
    </xf>
    <xf numFmtId="0" fontId="21" fillId="0" borderId="83" xfId="0" applyFont="1" applyBorder="1" applyAlignment="1">
      <alignment horizontal="left" vertical="center" wrapText="1"/>
    </xf>
    <xf numFmtId="0" fontId="21" fillId="0" borderId="84" xfId="0" applyFont="1" applyBorder="1" applyAlignment="1">
      <alignment horizontal="left" vertical="center" wrapText="1"/>
    </xf>
    <xf numFmtId="0" fontId="21" fillId="0" borderId="63" xfId="0" applyFont="1" applyBorder="1" applyAlignment="1">
      <alignment horizontal="left" vertical="center" wrapText="1"/>
    </xf>
    <xf numFmtId="0" fontId="21" fillId="0" borderId="85" xfId="0" applyFont="1" applyBorder="1" applyAlignment="1">
      <alignment horizontal="left" vertical="center" wrapText="1"/>
    </xf>
    <xf numFmtId="0" fontId="21" fillId="0" borderId="70" xfId="0" applyFont="1" applyBorder="1" applyAlignment="1" applyProtection="1">
      <alignment horizontal="center" vertical="center"/>
      <protection hidden="1"/>
    </xf>
    <xf numFmtId="0" fontId="21" fillId="0" borderId="71" xfId="0" applyFont="1" applyBorder="1" applyAlignment="1" applyProtection="1">
      <alignment horizontal="center" vertical="center"/>
      <protection hidden="1"/>
    </xf>
    <xf numFmtId="0" fontId="21" fillId="0" borderId="43" xfId="0" applyFont="1" applyBorder="1" applyAlignment="1">
      <alignment horizontal="left" vertical="center" wrapText="1"/>
    </xf>
    <xf numFmtId="0" fontId="21" fillId="0" borderId="82" xfId="0" applyFont="1" applyBorder="1" applyAlignment="1">
      <alignment horizontal="left" vertical="center" wrapText="1"/>
    </xf>
    <xf numFmtId="0" fontId="21" fillId="0" borderId="1" xfId="0" applyFont="1" applyBorder="1" applyAlignment="1">
      <alignment horizontal="left" vertical="center" wrapText="1"/>
    </xf>
    <xf numFmtId="0" fontId="21" fillId="0" borderId="0" xfId="0" applyFont="1" applyAlignment="1" applyProtection="1">
      <alignment horizontal="left" shrinkToFit="1"/>
      <protection hidden="1"/>
    </xf>
    <xf numFmtId="0" fontId="21" fillId="0" borderId="16" xfId="0" applyFont="1" applyBorder="1" applyAlignment="1" applyProtection="1">
      <alignment horizontal="left" shrinkToFit="1"/>
      <protection hidden="1"/>
    </xf>
    <xf numFmtId="0" fontId="21" fillId="0" borderId="0" xfId="0" applyFont="1" applyAlignment="1">
      <alignment horizontal="center"/>
    </xf>
    <xf numFmtId="0" fontId="21" fillId="0" borderId="16" xfId="0" applyFont="1" applyBorder="1" applyAlignment="1">
      <alignment horizontal="center"/>
    </xf>
    <xf numFmtId="0" fontId="22" fillId="3" borderId="5" xfId="0" applyFont="1" applyFill="1" applyBorder="1" applyAlignment="1" applyProtection="1">
      <alignment horizontal="left" vertical="center" justifyLastLine="1"/>
      <protection locked="0"/>
    </xf>
    <xf numFmtId="0" fontId="22" fillId="3" borderId="7" xfId="0" applyFont="1" applyFill="1" applyBorder="1" applyAlignment="1" applyProtection="1">
      <alignment horizontal="left" vertical="center" justifyLastLine="1"/>
      <protection locked="0"/>
    </xf>
    <xf numFmtId="0" fontId="22" fillId="3" borderId="0" xfId="0" applyFont="1" applyFill="1" applyAlignment="1" applyProtection="1">
      <alignment horizontal="left" vertical="center" justifyLastLine="1"/>
      <protection locked="0"/>
    </xf>
    <xf numFmtId="0" fontId="22" fillId="3" borderId="18" xfId="0" applyFont="1" applyFill="1" applyBorder="1" applyAlignment="1" applyProtection="1">
      <alignment horizontal="left" vertical="center" justifyLastLine="1"/>
      <protection locked="0"/>
    </xf>
    <xf numFmtId="0" fontId="22" fillId="3" borderId="16" xfId="0" applyFont="1" applyFill="1" applyBorder="1" applyAlignment="1" applyProtection="1">
      <alignment horizontal="left" vertical="center" justifyLastLine="1"/>
      <protection locked="0"/>
    </xf>
    <xf numFmtId="0" fontId="22" fillId="3" borderId="17" xfId="0" applyFont="1" applyFill="1" applyBorder="1" applyAlignment="1" applyProtection="1">
      <alignment horizontal="left" vertical="center" justifyLastLine="1"/>
      <protection locked="0"/>
    </xf>
    <xf numFmtId="0" fontId="21" fillId="0" borderId="1" xfId="0" applyFont="1" applyBorder="1" applyAlignment="1">
      <alignment horizontal="center" vertical="center" wrapText="1" justifyLastLine="1"/>
    </xf>
    <xf numFmtId="0" fontId="21" fillId="0" borderId="5" xfId="0" applyFont="1" applyBorder="1" applyAlignment="1">
      <alignment horizontal="center" vertical="center" wrapText="1" justifyLastLine="1"/>
    </xf>
    <xf numFmtId="0" fontId="21" fillId="0" borderId="19" xfId="0" applyFont="1" applyBorder="1" applyAlignment="1">
      <alignment horizontal="center" vertical="center" wrapText="1" justifyLastLine="1"/>
    </xf>
    <xf numFmtId="0" fontId="21" fillId="0" borderId="0" xfId="0" applyFont="1" applyAlignment="1">
      <alignment horizontal="center" vertical="center" wrapText="1" justifyLastLine="1"/>
    </xf>
    <xf numFmtId="0" fontId="21" fillId="0" borderId="2" xfId="0" applyFont="1" applyBorder="1" applyAlignment="1">
      <alignment horizontal="center" vertical="center" wrapText="1" justifyLastLine="1"/>
    </xf>
    <xf numFmtId="0" fontId="21" fillId="0" borderId="16" xfId="0" applyFont="1" applyBorder="1" applyAlignment="1">
      <alignment horizontal="center" vertical="center" wrapText="1" justifyLastLine="1"/>
    </xf>
    <xf numFmtId="0" fontId="22" fillId="3" borderId="48" xfId="0" applyFont="1" applyFill="1" applyBorder="1" applyAlignment="1" applyProtection="1">
      <alignment horizontal="right" vertical="center" indent="1"/>
      <protection locked="0"/>
    </xf>
    <xf numFmtId="0" fontId="22" fillId="3" borderId="6" xfId="0" applyFont="1" applyFill="1" applyBorder="1" applyAlignment="1" applyProtection="1">
      <alignment horizontal="right" vertical="center" indent="1"/>
      <protection locked="0"/>
    </xf>
    <xf numFmtId="0" fontId="22" fillId="3" borderId="8" xfId="0" applyFont="1" applyFill="1" applyBorder="1" applyAlignment="1" applyProtection="1">
      <alignment horizontal="right" vertical="center" indent="1"/>
      <protection locked="0"/>
    </xf>
    <xf numFmtId="0" fontId="22" fillId="3" borderId="9" xfId="0" applyFont="1" applyFill="1" applyBorder="1" applyAlignment="1" applyProtection="1">
      <alignment horizontal="right" vertical="center" indent="1"/>
      <protection locked="0"/>
    </xf>
    <xf numFmtId="0" fontId="22" fillId="3" borderId="9" xfId="0" applyFont="1" applyFill="1" applyBorder="1" applyAlignment="1" applyProtection="1">
      <alignment horizontal="left" vertical="center" justifyLastLine="1"/>
      <protection locked="0"/>
    </xf>
    <xf numFmtId="0" fontId="22" fillId="3" borderId="10" xfId="0" applyFont="1" applyFill="1" applyBorder="1" applyAlignment="1" applyProtection="1">
      <alignment horizontal="left" vertical="center" justifyLastLine="1"/>
      <protection locked="0"/>
    </xf>
    <xf numFmtId="0" fontId="21" fillId="0" borderId="8" xfId="0" applyFont="1" applyBorder="1" applyAlignment="1">
      <alignment horizontal="center" vertical="center" wrapText="1" justifyLastLine="1"/>
    </xf>
    <xf numFmtId="0" fontId="21" fillId="0" borderId="9" xfId="0" applyFont="1" applyBorder="1" applyAlignment="1">
      <alignment horizontal="center" vertical="center" wrapText="1" justifyLastLine="1"/>
    </xf>
    <xf numFmtId="0" fontId="22" fillId="3" borderId="4" xfId="0" applyFont="1" applyFill="1" applyBorder="1" applyAlignment="1" applyProtection="1">
      <alignment horizontal="left" vertical="center" justifyLastLine="1"/>
      <protection locked="0"/>
    </xf>
    <xf numFmtId="0" fontId="22" fillId="3" borderId="34" xfId="0" applyFont="1" applyFill="1" applyBorder="1" applyAlignment="1" applyProtection="1">
      <alignment horizontal="left" vertical="center" justifyLastLine="1"/>
      <protection locked="0"/>
    </xf>
    <xf numFmtId="0" fontId="22" fillId="3" borderId="15" xfId="0" applyFont="1" applyFill="1" applyBorder="1" applyAlignment="1" applyProtection="1">
      <alignment horizontal="left" vertical="center" justifyLastLine="1"/>
      <protection locked="0"/>
    </xf>
    <xf numFmtId="0" fontId="21" fillId="0" borderId="48" xfId="0" applyFont="1" applyBorder="1" applyAlignment="1" applyProtection="1">
      <alignment horizontal="center" vertical="center" justifyLastLine="1"/>
      <protection hidden="1"/>
    </xf>
    <xf numFmtId="0" fontId="21" fillId="0" borderId="6" xfId="0" applyFont="1" applyBorder="1" applyAlignment="1" applyProtection="1">
      <alignment horizontal="center" vertical="center" justifyLastLine="1"/>
      <protection hidden="1"/>
    </xf>
    <xf numFmtId="0" fontId="21" fillId="0" borderId="50" xfId="0" applyFont="1" applyBorder="1" applyAlignment="1" applyProtection="1">
      <alignment horizontal="center" vertical="center" justifyLastLine="1"/>
      <protection hidden="1"/>
    </xf>
    <xf numFmtId="0" fontId="21" fillId="0" borderId="2" xfId="0" applyFont="1" applyBorder="1" applyAlignment="1" applyProtection="1">
      <alignment horizontal="center" vertical="center" justifyLastLine="1"/>
      <protection hidden="1"/>
    </xf>
    <xf numFmtId="0" fontId="21" fillId="0" borderId="16" xfId="0" applyFont="1" applyBorder="1" applyAlignment="1" applyProtection="1">
      <alignment horizontal="center" vertical="center" justifyLastLine="1"/>
      <protection hidden="1"/>
    </xf>
    <xf numFmtId="0" fontId="21" fillId="0" borderId="17" xfId="0" applyFont="1" applyBorder="1" applyAlignment="1" applyProtection="1">
      <alignment horizontal="center" vertical="center" justifyLastLine="1"/>
      <protection hidden="1"/>
    </xf>
    <xf numFmtId="0" fontId="21" fillId="0" borderId="5" xfId="0" applyFont="1" applyBorder="1" applyAlignment="1">
      <alignment horizontal="distributed" vertical="center"/>
    </xf>
    <xf numFmtId="0" fontId="21" fillId="0" borderId="0" xfId="0" applyFont="1" applyAlignment="1">
      <alignment horizontal="distributed" vertical="center"/>
    </xf>
    <xf numFmtId="0" fontId="21" fillId="0" borderId="16" xfId="0" applyFont="1" applyBorder="1" applyAlignment="1">
      <alignment horizontal="distributed" vertical="center"/>
    </xf>
    <xf numFmtId="0" fontId="21" fillId="0" borderId="86" xfId="0" applyFont="1" applyBorder="1" applyAlignment="1">
      <alignment horizontal="left" vertical="center"/>
    </xf>
    <xf numFmtId="0" fontId="21" fillId="0" borderId="82" xfId="0" applyFont="1" applyBorder="1" applyAlignment="1">
      <alignment horizontal="left" vertical="center"/>
    </xf>
    <xf numFmtId="0" fontId="21" fillId="0" borderId="87" xfId="0" applyFont="1" applyBorder="1" applyAlignment="1">
      <alignment horizontal="left" vertical="center"/>
    </xf>
    <xf numFmtId="0" fontId="21" fillId="0" borderId="88" xfId="0" applyFont="1" applyBorder="1" applyAlignment="1">
      <alignment horizontal="left" vertical="center"/>
    </xf>
    <xf numFmtId="0" fontId="22" fillId="3" borderId="82" xfId="0" applyFont="1" applyFill="1" applyBorder="1" applyAlignment="1" applyProtection="1">
      <alignment horizontal="right" vertical="center" indent="1"/>
      <protection locked="0"/>
    </xf>
    <xf numFmtId="0" fontId="22" fillId="3" borderId="1" xfId="0" applyFont="1" applyFill="1" applyBorder="1" applyAlignment="1" applyProtection="1">
      <alignment horizontal="right" vertical="center" indent="1"/>
      <protection locked="0"/>
    </xf>
    <xf numFmtId="0" fontId="22" fillId="3" borderId="88" xfId="0" applyFont="1" applyFill="1" applyBorder="1" applyAlignment="1" applyProtection="1">
      <alignment horizontal="right" vertical="center" indent="1"/>
      <protection locked="0"/>
    </xf>
    <xf numFmtId="0" fontId="21" fillId="0" borderId="9" xfId="0" applyFont="1" applyBorder="1" applyAlignment="1">
      <alignment horizontal="center" vertical="center"/>
    </xf>
    <xf numFmtId="0" fontId="21" fillId="0" borderId="0" xfId="0" applyFont="1" applyAlignment="1" applyProtection="1">
      <alignment horizontal="left" vertical="center" wrapText="1"/>
      <protection hidden="1"/>
    </xf>
    <xf numFmtId="0" fontId="23" fillId="0" borderId="48" xfId="0" applyFont="1" applyBorder="1" applyAlignment="1">
      <alignment horizontal="left" vertical="center"/>
    </xf>
    <xf numFmtId="0" fontId="23" fillId="0" borderId="6" xfId="0" applyFont="1" applyBorder="1" applyAlignment="1">
      <alignment horizontal="left" vertical="center"/>
    </xf>
    <xf numFmtId="0" fontId="23" fillId="0" borderId="89"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22" fillId="3" borderId="3" xfId="0" applyFont="1" applyFill="1" applyBorder="1" applyAlignment="1" applyProtection="1">
      <alignment horizontal="left" vertical="center" justifyLastLine="1"/>
      <protection locked="0"/>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8" xfId="0" applyFont="1" applyBorder="1" applyAlignment="1">
      <alignment horizontal="center" vertical="center"/>
    </xf>
    <xf numFmtId="0" fontId="21" fillId="0" borderId="4" xfId="0" applyFont="1" applyBorder="1" applyAlignment="1">
      <alignment horizontal="distributed" vertical="center"/>
    </xf>
    <xf numFmtId="0" fontId="21" fillId="0" borderId="34" xfId="0" applyFont="1" applyBorder="1" applyAlignment="1">
      <alignment horizontal="distributed" vertical="center"/>
    </xf>
    <xf numFmtId="0" fontId="21" fillId="0" borderId="3" xfId="0" applyFont="1" applyBorder="1" applyAlignment="1">
      <alignment horizontal="distributed" vertical="center"/>
    </xf>
    <xf numFmtId="0" fontId="22" fillId="0" borderId="90" xfId="0" applyFont="1" applyFill="1" applyBorder="1" applyAlignment="1" applyProtection="1">
      <alignment horizontal="left" vertical="center" justifyLastLine="1"/>
      <protection locked="0"/>
    </xf>
    <xf numFmtId="0" fontId="22" fillId="0" borderId="218" xfId="0" applyFont="1" applyFill="1" applyBorder="1" applyAlignment="1" applyProtection="1">
      <alignment horizontal="left" vertical="center" justifyLastLine="1"/>
      <protection locked="0"/>
    </xf>
    <xf numFmtId="0" fontId="22" fillId="0" borderId="91" xfId="0" applyFont="1" applyFill="1" applyBorder="1" applyAlignment="1" applyProtection="1">
      <alignment horizontal="left" vertical="center" justifyLastLine="1"/>
      <protection locked="0"/>
    </xf>
    <xf numFmtId="0" fontId="22" fillId="0" borderId="219" xfId="0" applyFont="1" applyFill="1" applyBorder="1" applyAlignment="1" applyProtection="1">
      <alignment horizontal="left" vertical="center" justifyLastLine="1"/>
      <protection locked="0"/>
    </xf>
    <xf numFmtId="0" fontId="22" fillId="0" borderId="220" xfId="0" applyFont="1" applyFill="1" applyBorder="1" applyAlignment="1" applyProtection="1">
      <alignment horizontal="left" vertical="center" justifyLastLine="1"/>
      <protection locked="0"/>
    </xf>
    <xf numFmtId="0" fontId="22" fillId="0" borderId="221" xfId="0" applyFont="1" applyFill="1" applyBorder="1" applyAlignment="1" applyProtection="1">
      <alignment horizontal="left" vertical="center" justifyLastLine="1"/>
      <protection locked="0"/>
    </xf>
    <xf numFmtId="0" fontId="21" fillId="0" borderId="47" xfId="0" applyFont="1" applyBorder="1" applyAlignment="1">
      <alignment horizontal="distributed" vertical="center" justifyLastLine="1"/>
    </xf>
    <xf numFmtId="0" fontId="21" fillId="0" borderId="6" xfId="0" applyFont="1" applyBorder="1" applyAlignment="1">
      <alignment horizontal="distributed" vertical="center" justifyLastLine="1"/>
    </xf>
    <xf numFmtId="0" fontId="21" fillId="0" borderId="89" xfId="0" applyFont="1" applyBorder="1" applyAlignment="1">
      <alignment horizontal="distributed" vertical="center" justifyLastLine="1"/>
    </xf>
    <xf numFmtId="0" fontId="21" fillId="0" borderId="38" xfId="0" applyFont="1" applyBorder="1" applyAlignment="1">
      <alignment horizontal="distributed" vertical="center" justifyLastLine="1"/>
    </xf>
    <xf numFmtId="0" fontId="21" fillId="0" borderId="89" xfId="0" applyFont="1" applyBorder="1" applyAlignment="1" applyProtection="1">
      <alignment horizontal="center" vertical="center" justifyLastLine="1"/>
      <protection hidden="1"/>
    </xf>
    <xf numFmtId="0" fontId="21" fillId="0" borderId="3" xfId="0" applyFont="1" applyBorder="1" applyAlignment="1" applyProtection="1">
      <alignment horizontal="center" vertical="center" justifyLastLine="1"/>
      <protection hidden="1"/>
    </xf>
    <xf numFmtId="0" fontId="21" fillId="0" borderId="96" xfId="0" applyFont="1" applyBorder="1" applyAlignment="1">
      <alignment horizontal="center" vertical="center"/>
    </xf>
    <xf numFmtId="0" fontId="21" fillId="0" borderId="35" xfId="0" applyFont="1" applyBorder="1" applyAlignment="1">
      <alignment horizontal="center" vertical="center" justifyLastLine="1"/>
    </xf>
    <xf numFmtId="0" fontId="21" fillId="0" borderId="5" xfId="0" applyFont="1" applyBorder="1" applyAlignment="1">
      <alignment horizontal="center" vertical="center" justifyLastLine="1"/>
    </xf>
    <xf numFmtId="0" fontId="21" fillId="0" borderId="4" xfId="0" applyFont="1" applyBorder="1" applyAlignment="1">
      <alignment horizontal="center" vertical="center" justifyLastLine="1"/>
    </xf>
    <xf numFmtId="0" fontId="21" fillId="0" borderId="96" xfId="0" applyFont="1" applyBorder="1" applyAlignment="1">
      <alignment horizontal="center" vertical="center" justifyLastLine="1"/>
    </xf>
    <xf numFmtId="0" fontId="21" fillId="0" borderId="9" xfId="0" applyFont="1" applyBorder="1" applyAlignment="1">
      <alignment horizontal="center" vertical="center" justifyLastLine="1"/>
    </xf>
    <xf numFmtId="0" fontId="21" fillId="0" borderId="15" xfId="0" applyFont="1" applyBorder="1" applyAlignment="1">
      <alignment horizontal="center" vertical="center" justifyLastLine="1"/>
    </xf>
    <xf numFmtId="0" fontId="24" fillId="0" borderId="5" xfId="0" applyFont="1" applyBorder="1" applyAlignment="1">
      <alignment horizontal="distributed" vertical="center"/>
    </xf>
    <xf numFmtId="0" fontId="24" fillId="0" borderId="0" xfId="0" applyFont="1" applyAlignment="1">
      <alignment horizontal="distributed" vertical="center"/>
    </xf>
    <xf numFmtId="0" fontId="24" fillId="0" borderId="9" xfId="0" applyFont="1" applyBorder="1" applyAlignment="1">
      <alignment horizontal="distributed" vertical="center"/>
    </xf>
    <xf numFmtId="0" fontId="21" fillId="0" borderId="9" xfId="0" applyFont="1" applyBorder="1" applyAlignment="1">
      <alignment horizontal="distributed" vertical="center"/>
    </xf>
    <xf numFmtId="0" fontId="21" fillId="0" borderId="15" xfId="0" applyFont="1" applyBorder="1" applyAlignment="1">
      <alignment horizontal="distributed" vertical="center"/>
    </xf>
    <xf numFmtId="0" fontId="21" fillId="0" borderId="97" xfId="0" applyFont="1" applyBorder="1" applyAlignment="1">
      <alignment horizontal="distributed" vertical="center" justifyLastLine="1"/>
    </xf>
    <xf numFmtId="0" fontId="21" fillId="0" borderId="92" xfId="0" applyFont="1" applyBorder="1" applyAlignment="1">
      <alignment horizontal="distributed" vertical="center" justifyLastLine="1"/>
    </xf>
    <xf numFmtId="0" fontId="21" fillId="0" borderId="98" xfId="0" applyFont="1" applyBorder="1" applyAlignment="1">
      <alignment horizontal="distributed" vertical="center" justifyLastLine="1"/>
    </xf>
    <xf numFmtId="0" fontId="21" fillId="0" borderId="63" xfId="0" applyFont="1" applyBorder="1" applyAlignment="1">
      <alignment horizontal="distributed" vertical="center" justifyLastLine="1"/>
    </xf>
    <xf numFmtId="0" fontId="22" fillId="3" borderId="63" xfId="0" applyFont="1" applyFill="1" applyBorder="1" applyAlignment="1" applyProtection="1">
      <alignment horizontal="center" vertical="center"/>
      <protection locked="0"/>
    </xf>
    <xf numFmtId="0" fontId="22" fillId="3" borderId="93" xfId="0" applyFont="1" applyFill="1" applyBorder="1" applyAlignment="1" applyProtection="1">
      <alignment horizontal="center" vertical="center"/>
      <protection locked="0"/>
    </xf>
    <xf numFmtId="0" fontId="21" fillId="0" borderId="0" xfId="0" applyFont="1" applyAlignment="1" applyProtection="1">
      <alignment vertical="center" wrapText="1"/>
      <protection hidden="1"/>
    </xf>
    <xf numFmtId="0" fontId="23" fillId="0" borderId="47" xfId="0" applyFont="1" applyBorder="1" applyAlignment="1">
      <alignment horizontal="left" vertical="center"/>
    </xf>
    <xf numFmtId="0" fontId="23" fillId="0" borderId="38" xfId="0" applyFont="1" applyBorder="1" applyAlignment="1">
      <alignment horizontal="left" vertical="center"/>
    </xf>
    <xf numFmtId="0" fontId="23" fillId="0" borderId="16" xfId="0" applyFont="1" applyBorder="1" applyAlignment="1">
      <alignment horizontal="left" vertical="center"/>
    </xf>
    <xf numFmtId="0" fontId="23" fillId="0" borderId="3" xfId="0" applyFont="1" applyBorder="1" applyAlignment="1">
      <alignment horizontal="left" vertical="center"/>
    </xf>
    <xf numFmtId="0" fontId="21" fillId="0" borderId="48" xfId="0" applyFont="1" applyBorder="1" applyAlignment="1">
      <alignment horizontal="center" vertical="center" justifyLastLine="1"/>
    </xf>
    <xf numFmtId="0" fontId="21" fillId="0" borderId="6" xfId="0" applyFont="1" applyBorder="1" applyAlignment="1">
      <alignment horizontal="center" vertical="center" justifyLastLine="1"/>
    </xf>
    <xf numFmtId="0" fontId="21" fillId="0" borderId="50" xfId="0" applyFont="1" applyBorder="1" applyAlignment="1">
      <alignment horizontal="center" vertical="center" justifyLastLine="1"/>
    </xf>
    <xf numFmtId="0" fontId="21" fillId="0" borderId="2" xfId="0" applyFont="1" applyBorder="1" applyAlignment="1">
      <alignment horizontal="center" vertical="center" justifyLastLine="1"/>
    </xf>
    <xf numFmtId="0" fontId="21" fillId="0" borderId="16" xfId="0" applyFont="1" applyBorder="1" applyAlignment="1">
      <alignment horizontal="center" vertical="center" justifyLastLine="1"/>
    </xf>
    <xf numFmtId="0" fontId="21" fillId="0" borderId="17" xfId="0" applyFont="1" applyBorder="1" applyAlignment="1">
      <alignment horizontal="center" vertical="center" justifyLastLine="1"/>
    </xf>
    <xf numFmtId="0" fontId="21" fillId="0" borderId="82" xfId="0" applyFont="1" applyBorder="1" applyAlignment="1">
      <alignment horizontal="distributed" vertical="center"/>
    </xf>
    <xf numFmtId="0" fontId="21" fillId="0" borderId="94" xfId="0" applyFont="1" applyBorder="1" applyAlignment="1">
      <alignment horizontal="distributed" vertical="center"/>
    </xf>
    <xf numFmtId="0" fontId="21" fillId="0" borderId="88" xfId="0" applyFont="1" applyBorder="1" applyAlignment="1">
      <alignment horizontal="distributed" vertical="center"/>
    </xf>
    <xf numFmtId="0" fontId="21" fillId="0" borderId="95" xfId="0" applyFont="1" applyBorder="1" applyAlignment="1">
      <alignment horizontal="distributed" vertical="center"/>
    </xf>
    <xf numFmtId="0" fontId="23" fillId="0" borderId="6" xfId="0" applyFont="1" applyBorder="1" applyAlignment="1">
      <alignment horizontal="distributed" vertical="center"/>
    </xf>
    <xf numFmtId="0" fontId="23" fillId="0" borderId="50" xfId="0" applyFont="1" applyBorder="1" applyAlignment="1">
      <alignment horizontal="distributed" vertical="center"/>
    </xf>
    <xf numFmtId="0" fontId="23" fillId="0" borderId="9" xfId="0" applyFont="1" applyBorder="1" applyAlignment="1">
      <alignment horizontal="distributed" vertical="center"/>
    </xf>
    <xf numFmtId="0" fontId="23" fillId="0" borderId="10" xfId="0" applyFont="1" applyBorder="1" applyAlignment="1">
      <alignment horizontal="distributed" vertical="center"/>
    </xf>
    <xf numFmtId="0" fontId="21" fillId="3" borderId="5" xfId="0" applyFont="1" applyFill="1" applyBorder="1" applyAlignment="1" applyProtection="1">
      <alignment horizontal="center" vertical="center" wrapText="1"/>
      <protection locked="0"/>
    </xf>
    <xf numFmtId="0" fontId="21" fillId="3" borderId="5"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23" fillId="0" borderId="89" xfId="0" applyFont="1" applyBorder="1" applyAlignment="1">
      <alignment horizontal="distributed" vertical="center"/>
    </xf>
    <xf numFmtId="0" fontId="23" fillId="0" borderId="16" xfId="0" applyFont="1" applyBorder="1" applyAlignment="1">
      <alignment horizontal="distributed" vertical="center"/>
    </xf>
    <xf numFmtId="0" fontId="23" fillId="0" borderId="3" xfId="0" applyFont="1" applyBorder="1" applyAlignment="1">
      <alignment horizontal="distributed" vertical="center"/>
    </xf>
    <xf numFmtId="0" fontId="22" fillId="3" borderId="2" xfId="0" applyFont="1" applyFill="1" applyBorder="1" applyAlignment="1" applyProtection="1">
      <alignment horizontal="right" vertical="center" indent="1"/>
      <protection locked="0"/>
    </xf>
    <xf numFmtId="0" fontId="22" fillId="3" borderId="16" xfId="0" applyFont="1" applyFill="1" applyBorder="1" applyAlignment="1" applyProtection="1">
      <alignment horizontal="right" vertical="center" indent="1"/>
      <protection locked="0"/>
    </xf>
    <xf numFmtId="0" fontId="23" fillId="3" borderId="5"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21" fillId="3" borderId="43" xfId="0" applyFont="1" applyFill="1" applyBorder="1" applyAlignment="1" applyProtection="1">
      <alignment horizontal="center" vertical="center" justifyLastLine="1"/>
      <protection locked="0"/>
    </xf>
    <xf numFmtId="0" fontId="21" fillId="3" borderId="11" xfId="0" applyFont="1" applyFill="1" applyBorder="1" applyAlignment="1" applyProtection="1">
      <alignment horizontal="center" vertical="center" justifyLastLine="1"/>
      <protection locked="0"/>
    </xf>
    <xf numFmtId="0" fontId="22" fillId="0" borderId="49" xfId="0" applyFont="1" applyBorder="1" applyAlignment="1" applyProtection="1">
      <alignment horizontal="center" vertical="center" justifyLastLine="1"/>
      <protection hidden="1"/>
    </xf>
    <xf numFmtId="0" fontId="22" fillId="0" borderId="11" xfId="0" applyFont="1" applyBorder="1" applyAlignment="1" applyProtection="1">
      <alignment horizontal="center" vertical="center" justifyLastLine="1"/>
      <protection hidden="1"/>
    </xf>
    <xf numFmtId="0" fontId="22" fillId="0" borderId="12" xfId="0" applyFont="1" applyBorder="1" applyAlignment="1" applyProtection="1">
      <alignment horizontal="center" vertical="center" justifyLastLine="1"/>
      <protection hidden="1"/>
    </xf>
    <xf numFmtId="0" fontId="21" fillId="3" borderId="43"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37" xfId="0" applyFont="1" applyFill="1" applyBorder="1" applyAlignment="1" applyProtection="1">
      <alignment horizontal="center" vertical="center"/>
      <protection locked="0"/>
    </xf>
    <xf numFmtId="0" fontId="21" fillId="0" borderId="49"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103" xfId="0" applyFont="1" applyBorder="1" applyAlignment="1">
      <alignment horizontal="center" vertical="center" justifyLastLine="1"/>
    </xf>
    <xf numFmtId="0" fontId="21" fillId="0" borderId="104" xfId="0" applyFont="1" applyBorder="1" applyAlignment="1">
      <alignment horizontal="center" vertical="center" justifyLastLine="1"/>
    </xf>
    <xf numFmtId="0" fontId="22" fillId="0" borderId="103" xfId="0" applyFont="1" applyBorder="1" applyAlignment="1" applyProtection="1">
      <alignment horizontal="center" vertical="center" justifyLastLine="1"/>
      <protection hidden="1"/>
    </xf>
    <xf numFmtId="0" fontId="22" fillId="0" borderId="104" xfId="0" applyFont="1" applyBorder="1" applyAlignment="1" applyProtection="1">
      <alignment horizontal="center" vertical="center" justifyLastLine="1"/>
      <protection hidden="1"/>
    </xf>
    <xf numFmtId="0" fontId="22" fillId="0" borderId="105" xfId="0" applyFont="1" applyBorder="1" applyAlignment="1" applyProtection="1">
      <alignment horizontal="center" vertical="center" justifyLastLine="1"/>
      <protection hidden="1"/>
    </xf>
    <xf numFmtId="0" fontId="22" fillId="0" borderId="116" xfId="0" applyFont="1" applyBorder="1" applyAlignment="1">
      <alignment horizontal="center" vertical="center" justifyLastLine="1"/>
    </xf>
    <xf numFmtId="0" fontId="22" fillId="0" borderId="117" xfId="0" applyFont="1" applyBorder="1" applyAlignment="1">
      <alignment horizontal="center" vertical="center" justifyLastLine="1"/>
    </xf>
    <xf numFmtId="0" fontId="22" fillId="0" borderId="118" xfId="0" applyFont="1" applyBorder="1" applyAlignment="1">
      <alignment horizontal="center" vertical="center" justifyLastLine="1"/>
    </xf>
    <xf numFmtId="0" fontId="21" fillId="3" borderId="11" xfId="0" applyFont="1" applyFill="1" applyBorder="1" applyAlignment="1" applyProtection="1">
      <alignment horizontal="left" vertical="center" shrinkToFit="1"/>
      <protection locked="0"/>
    </xf>
    <xf numFmtId="0" fontId="21" fillId="3" borderId="12" xfId="0" applyFont="1" applyFill="1" applyBorder="1" applyAlignment="1" applyProtection="1">
      <alignment horizontal="left" vertical="center" shrinkToFit="1"/>
      <protection locked="0"/>
    </xf>
    <xf numFmtId="0" fontId="28" fillId="0" borderId="2" xfId="0" applyFont="1" applyBorder="1" applyAlignment="1">
      <alignment horizontal="center" vertical="center" wrapText="1" justifyLastLine="1"/>
    </xf>
    <xf numFmtId="0" fontId="28" fillId="0" borderId="16" xfId="0" applyFont="1" applyBorder="1" applyAlignment="1">
      <alignment horizontal="center" vertical="center" wrapText="1" justifyLastLine="1"/>
    </xf>
    <xf numFmtId="0" fontId="28" fillId="0" borderId="17" xfId="0" applyFont="1" applyBorder="1" applyAlignment="1">
      <alignment horizontal="center" vertical="center" wrapText="1" justifyLastLine="1"/>
    </xf>
    <xf numFmtId="0" fontId="21" fillId="0" borderId="47" xfId="0" applyFont="1" applyBorder="1" applyAlignment="1" applyProtection="1">
      <alignment horizontal="center" vertical="center" shrinkToFit="1"/>
      <protection hidden="1"/>
    </xf>
    <xf numFmtId="0" fontId="21" fillId="0" borderId="6" xfId="0" applyFont="1" applyBorder="1" applyAlignment="1" applyProtection="1">
      <alignment horizontal="center" vertical="center" shrinkToFit="1"/>
      <protection hidden="1"/>
    </xf>
    <xf numFmtId="0" fontId="21" fillId="0" borderId="38" xfId="0" applyFont="1" applyBorder="1" applyAlignment="1" applyProtection="1">
      <alignment horizontal="center" vertical="center" shrinkToFit="1"/>
      <protection hidden="1"/>
    </xf>
    <xf numFmtId="0" fontId="21" fillId="0" borderId="16" xfId="0" applyFont="1" applyBorder="1" applyAlignment="1" applyProtection="1">
      <alignment horizontal="center" vertical="center" shrinkToFit="1"/>
      <protection hidden="1"/>
    </xf>
    <xf numFmtId="0" fontId="21" fillId="0" borderId="115" xfId="0" applyFont="1" applyBorder="1" applyAlignment="1">
      <alignment horizontal="center" vertical="center" shrinkToFit="1"/>
    </xf>
    <xf numFmtId="0" fontId="21" fillId="0" borderId="99" xfId="0" applyFont="1" applyBorder="1" applyAlignment="1">
      <alignment horizontal="center" vertical="center" shrinkToFit="1"/>
    </xf>
    <xf numFmtId="0" fontId="21" fillId="0" borderId="100" xfId="0" applyFont="1" applyBorder="1" applyAlignment="1">
      <alignment horizontal="center" vertical="center" shrinkToFit="1"/>
    </xf>
    <xf numFmtId="0" fontId="21" fillId="0" borderId="89" xfId="0" applyFont="1" applyBorder="1" applyAlignment="1" applyProtection="1">
      <alignment horizontal="center" vertical="center" shrinkToFit="1"/>
      <protection hidden="1"/>
    </xf>
    <xf numFmtId="0" fontId="21" fillId="0" borderId="3" xfId="0" applyFont="1" applyBorder="1" applyAlignment="1" applyProtection="1">
      <alignment horizontal="center" vertical="center" shrinkToFit="1"/>
      <protection hidden="1"/>
    </xf>
    <xf numFmtId="0" fontId="21" fillId="0" borderId="47" xfId="0" applyFont="1" applyBorder="1" applyAlignment="1">
      <alignment horizontal="center" vertical="center" justifyLastLine="1"/>
    </xf>
    <xf numFmtId="0" fontId="21" fillId="0" borderId="89" xfId="0" applyFont="1" applyBorder="1" applyAlignment="1">
      <alignment horizontal="center" vertical="center" justifyLastLine="1"/>
    </xf>
    <xf numFmtId="0" fontId="21" fillId="0" borderId="36" xfId="0" applyFont="1" applyBorder="1" applyAlignment="1">
      <alignment horizontal="center" vertical="center" justifyLastLine="1"/>
    </xf>
    <xf numFmtId="0" fontId="21" fillId="0" borderId="0" xfId="0" applyFont="1" applyAlignment="1">
      <alignment horizontal="center" vertical="center" justifyLastLine="1"/>
    </xf>
    <xf numFmtId="0" fontId="21" fillId="0" borderId="34" xfId="0" applyFont="1" applyBorder="1" applyAlignment="1">
      <alignment horizontal="center" vertical="center" justifyLastLine="1"/>
    </xf>
    <xf numFmtId="0" fontId="21" fillId="0" borderId="38" xfId="0" applyFont="1" applyBorder="1" applyAlignment="1">
      <alignment horizontal="center" vertical="center" justifyLastLine="1"/>
    </xf>
    <xf numFmtId="0" fontId="21" fillId="0" borderId="3" xfId="0" applyFont="1" applyBorder="1" applyAlignment="1">
      <alignment horizontal="center" vertical="center" justifyLastLine="1"/>
    </xf>
    <xf numFmtId="0" fontId="21" fillId="0" borderId="101" xfId="0" applyFont="1" applyBorder="1" applyAlignment="1">
      <alignment horizontal="center" vertical="center" justifyLastLine="1"/>
    </xf>
    <xf numFmtId="0" fontId="21" fillId="0" borderId="102" xfId="0" applyFont="1" applyBorder="1" applyAlignment="1">
      <alignment horizontal="center" vertical="center" justifyLastLine="1"/>
    </xf>
    <xf numFmtId="0" fontId="22" fillId="0" borderId="45" xfId="0" applyFont="1" applyBorder="1" applyAlignment="1" applyProtection="1">
      <alignment horizontal="center" vertical="center" justifyLastLine="1"/>
      <protection hidden="1"/>
    </xf>
    <xf numFmtId="0" fontId="22" fillId="0" borderId="13" xfId="0" applyFont="1" applyBorder="1" applyAlignment="1" applyProtection="1">
      <alignment horizontal="center" vertical="center" justifyLastLine="1"/>
      <protection hidden="1"/>
    </xf>
    <xf numFmtId="0" fontId="22" fillId="0" borderId="14" xfId="0" applyFont="1" applyBorder="1" applyAlignment="1" applyProtection="1">
      <alignment horizontal="center" vertical="center" justifyLastLine="1"/>
      <protection hidden="1"/>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19" xfId="0" applyFont="1" applyBorder="1" applyAlignment="1">
      <alignment horizontal="center" vertical="center"/>
    </xf>
    <xf numFmtId="0" fontId="21" fillId="0" borderId="101" xfId="0" applyFont="1" applyBorder="1" applyAlignment="1">
      <alignment horizontal="center" vertical="center"/>
    </xf>
    <xf numFmtId="0" fontId="21" fillId="0" borderId="102" xfId="0" applyFont="1" applyBorder="1" applyAlignment="1">
      <alignment horizontal="center" vertical="center"/>
    </xf>
    <xf numFmtId="0" fontId="21" fillId="3" borderId="13" xfId="0" applyFont="1" applyFill="1" applyBorder="1" applyAlignment="1" applyProtection="1">
      <alignment horizontal="left" vertical="center" shrinkToFit="1"/>
      <protection locked="0"/>
    </xf>
    <xf numFmtId="0" fontId="21" fillId="3" borderId="14" xfId="0" applyFont="1" applyFill="1" applyBorder="1" applyAlignment="1" applyProtection="1">
      <alignment horizontal="left" vertical="center" shrinkToFit="1"/>
      <protection locked="0"/>
    </xf>
    <xf numFmtId="0" fontId="21" fillId="0" borderId="45" xfId="0" applyFont="1" applyBorder="1" applyAlignment="1">
      <alignment horizontal="center" vertical="center"/>
    </xf>
    <xf numFmtId="0" fontId="21" fillId="0" borderId="13" xfId="0" applyFont="1" applyBorder="1" applyAlignment="1">
      <alignment horizontal="center" vertical="center"/>
    </xf>
    <xf numFmtId="0" fontId="22" fillId="0" borderId="106" xfId="0" applyFont="1" applyBorder="1" applyAlignment="1" applyProtection="1">
      <alignment horizontal="center" vertical="center" justifyLastLine="1"/>
      <protection hidden="1"/>
    </xf>
    <xf numFmtId="0" fontId="22" fillId="0" borderId="110" xfId="0" applyFont="1" applyBorder="1" applyAlignment="1" applyProtection="1">
      <alignment horizontal="center" vertical="center" justifyLastLine="1"/>
      <protection hidden="1"/>
    </xf>
    <xf numFmtId="0" fontId="22" fillId="0" borderId="37" xfId="0" applyFont="1" applyBorder="1" applyAlignment="1" applyProtection="1">
      <alignment horizontal="center" vertical="center" justifyLastLine="1"/>
      <protection hidden="1"/>
    </xf>
    <xf numFmtId="0" fontId="21" fillId="0" borderId="19" xfId="0" applyFont="1" applyBorder="1" applyAlignment="1">
      <alignment horizontal="center" vertical="center" justifyLastLine="1"/>
    </xf>
    <xf numFmtId="0" fontId="27" fillId="0" borderId="0" xfId="0" applyFont="1" applyAlignment="1">
      <alignment horizontal="left" vertical="top" wrapText="1"/>
    </xf>
    <xf numFmtId="0" fontId="0" fillId="0" borderId="0" xfId="0" applyAlignment="1">
      <alignment horizontal="left" vertical="top" wrapText="1"/>
    </xf>
    <xf numFmtId="0" fontId="21" fillId="3" borderId="5" xfId="0" applyFont="1" applyFill="1" applyBorder="1" applyAlignment="1" applyProtection="1">
      <alignment horizontal="left" vertical="center" shrinkToFit="1"/>
      <protection locked="0"/>
    </xf>
    <xf numFmtId="0" fontId="21" fillId="3" borderId="4" xfId="0" applyFont="1" applyFill="1" applyBorder="1" applyAlignment="1" applyProtection="1">
      <alignment horizontal="left" vertical="center" shrinkToFit="1"/>
      <protection locked="0"/>
    </xf>
    <xf numFmtId="0" fontId="22" fillId="0" borderId="107" xfId="0" applyFont="1" applyBorder="1" applyAlignment="1" applyProtection="1">
      <alignment horizontal="center" vertical="center" justifyLastLine="1"/>
      <protection hidden="1"/>
    </xf>
    <xf numFmtId="0" fontId="22" fillId="0" borderId="108" xfId="0" applyFont="1" applyBorder="1" applyAlignment="1" applyProtection="1">
      <alignment horizontal="center" vertical="center" justifyLastLine="1"/>
      <protection hidden="1"/>
    </xf>
    <xf numFmtId="0" fontId="22" fillId="0" borderId="109" xfId="0" applyFont="1" applyBorder="1" applyAlignment="1" applyProtection="1">
      <alignment horizontal="center" vertical="center" justifyLastLine="1"/>
      <protection hidden="1"/>
    </xf>
    <xf numFmtId="0" fontId="21" fillId="0" borderId="111" xfId="0" applyFont="1" applyBorder="1" applyAlignment="1">
      <alignment horizontal="left" vertical="center"/>
    </xf>
    <xf numFmtId="0" fontId="21" fillId="0" borderId="112" xfId="0" applyFont="1" applyBorder="1" applyAlignment="1">
      <alignment horizontal="left" vertical="center"/>
    </xf>
    <xf numFmtId="0" fontId="21" fillId="0" borderId="113" xfId="0" applyFont="1" applyBorder="1" applyAlignment="1">
      <alignment horizontal="left" vertical="center"/>
    </xf>
    <xf numFmtId="0" fontId="21" fillId="0" borderId="63" xfId="0" applyFont="1" applyBorder="1" applyAlignment="1">
      <alignment horizontal="left" vertical="center"/>
    </xf>
    <xf numFmtId="0" fontId="21" fillId="0" borderId="106" xfId="0" applyFont="1" applyBorder="1" applyAlignment="1" applyProtection="1">
      <alignment horizontal="distributed" vertical="center" justifyLastLine="1"/>
      <protection hidden="1"/>
    </xf>
    <xf numFmtId="0" fontId="21" fillId="0" borderId="11" xfId="0" applyFont="1" applyBorder="1" applyAlignment="1" applyProtection="1">
      <alignment horizontal="distributed" vertical="center" justifyLastLine="1"/>
      <protection hidden="1"/>
    </xf>
    <xf numFmtId="0" fontId="21" fillId="0" borderId="110" xfId="0" applyFont="1" applyBorder="1" applyAlignment="1" applyProtection="1">
      <alignment horizontal="distributed" vertical="center" justifyLastLine="1"/>
      <protection hidden="1"/>
    </xf>
    <xf numFmtId="0" fontId="21" fillId="0" borderId="48" xfId="0" applyFont="1" applyBorder="1" applyAlignment="1">
      <alignment horizontal="distributed" vertical="center" justifyLastLine="1"/>
    </xf>
    <xf numFmtId="0" fontId="21" fillId="0" borderId="99" xfId="0" applyFont="1" applyBorder="1" applyAlignment="1">
      <alignment horizontal="center" vertical="center" justifyLastLine="1"/>
    </xf>
    <xf numFmtId="0" fontId="21" fillId="0" borderId="100" xfId="0" applyFont="1" applyBorder="1" applyAlignment="1">
      <alignment horizontal="center" vertical="center" justifyLastLine="1"/>
    </xf>
    <xf numFmtId="0" fontId="21" fillId="0" borderId="37" xfId="0" applyFont="1" applyBorder="1" applyAlignment="1" applyProtection="1">
      <alignment horizontal="distributed" vertical="center" justifyLastLine="1"/>
      <protection hidden="1"/>
    </xf>
    <xf numFmtId="0" fontId="21" fillId="0" borderId="105" xfId="0" applyFont="1" applyBorder="1" applyAlignment="1">
      <alignment horizontal="center" vertical="center" justifyLastLine="1"/>
    </xf>
    <xf numFmtId="0" fontId="21" fillId="0" borderId="15" xfId="0" applyFont="1" applyBorder="1" applyAlignment="1">
      <alignment horizontal="center" vertical="center"/>
    </xf>
    <xf numFmtId="0" fontId="22" fillId="3" borderId="1" xfId="0"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protection locked="0"/>
    </xf>
    <xf numFmtId="0" fontId="22" fillId="3" borderId="0" xfId="0" applyFont="1" applyFill="1" applyAlignment="1" applyProtection="1">
      <alignment horizontal="center" vertical="center"/>
      <protection locked="0"/>
    </xf>
    <xf numFmtId="0" fontId="22" fillId="3" borderId="34" xfId="0" applyFont="1" applyFill="1" applyBorder="1" applyAlignment="1" applyProtection="1">
      <alignment horizontal="center" vertical="center"/>
      <protection locked="0"/>
    </xf>
    <xf numFmtId="0" fontId="22" fillId="3" borderId="8" xfId="0" applyFont="1" applyFill="1" applyBorder="1" applyAlignment="1" applyProtection="1">
      <alignment horizontal="center" vertical="center"/>
      <protection locked="0"/>
    </xf>
    <xf numFmtId="0" fontId="22" fillId="3" borderId="9" xfId="0" applyFont="1" applyFill="1" applyBorder="1" applyAlignment="1" applyProtection="1">
      <alignment horizontal="center" vertical="center"/>
      <protection locked="0"/>
    </xf>
    <xf numFmtId="0" fontId="22" fillId="3" borderId="15" xfId="0" applyFont="1" applyFill="1" applyBorder="1" applyAlignment="1" applyProtection="1">
      <alignment horizontal="center" vertical="center"/>
      <protection locked="0"/>
    </xf>
    <xf numFmtId="0" fontId="21" fillId="3" borderId="0" xfId="0" applyFont="1" applyFill="1" applyAlignment="1" applyProtection="1">
      <alignment horizontal="center" vertical="center" justifyLastLine="1"/>
      <protection locked="0"/>
    </xf>
    <xf numFmtId="0" fontId="21" fillId="3" borderId="9" xfId="0" applyFont="1" applyFill="1" applyBorder="1" applyAlignment="1" applyProtection="1">
      <alignment horizontal="center" vertical="center" justifyLastLine="1"/>
      <protection locked="0"/>
    </xf>
    <xf numFmtId="0" fontId="21" fillId="0" borderId="18" xfId="0" applyFont="1" applyBorder="1" applyAlignment="1">
      <alignment horizontal="center" vertical="center"/>
    </xf>
    <xf numFmtId="0" fontId="21" fillId="0" borderId="10" xfId="0" applyFont="1" applyBorder="1" applyAlignment="1">
      <alignment horizontal="center" vertical="center"/>
    </xf>
    <xf numFmtId="0" fontId="21" fillId="3" borderId="0" xfId="0" applyFont="1" applyFill="1" applyAlignment="1" applyProtection="1">
      <alignment horizontal="center" vertical="center" shrinkToFit="1"/>
      <protection locked="0"/>
    </xf>
    <xf numFmtId="0" fontId="21" fillId="3" borderId="9" xfId="0" applyFont="1" applyFill="1" applyBorder="1" applyAlignment="1" applyProtection="1">
      <alignment horizontal="center" vertical="center" shrinkToFit="1"/>
      <protection locked="0"/>
    </xf>
    <xf numFmtId="0" fontId="21" fillId="0" borderId="3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5" xfId="0" applyFont="1" applyBorder="1" applyAlignment="1">
      <alignment horizontal="center" vertical="center" wrapText="1"/>
    </xf>
    <xf numFmtId="0" fontId="25" fillId="0" borderId="0" xfId="0" applyFont="1" applyAlignment="1">
      <alignment horizontal="left" vertical="center"/>
    </xf>
    <xf numFmtId="0" fontId="21" fillId="0" borderId="48" xfId="0" applyFont="1" applyBorder="1" applyAlignment="1">
      <alignment horizontal="center" vertical="center"/>
    </xf>
    <xf numFmtId="0" fontId="21" fillId="0" borderId="6" xfId="0" applyFont="1" applyBorder="1" applyAlignment="1">
      <alignment horizontal="center" vertical="center"/>
    </xf>
    <xf numFmtId="0" fontId="21" fillId="0" borderId="50" xfId="0" applyFont="1" applyBorder="1" applyAlignment="1">
      <alignment horizontal="center" vertical="center"/>
    </xf>
    <xf numFmtId="0" fontId="21" fillId="0" borderId="17" xfId="0" applyFont="1" applyBorder="1" applyAlignment="1">
      <alignment horizontal="center" vertical="center"/>
    </xf>
    <xf numFmtId="0" fontId="23" fillId="3" borderId="0" xfId="0" applyFont="1" applyFill="1" applyAlignment="1" applyProtection="1">
      <alignment horizontal="center" vertical="center"/>
      <protection locked="0"/>
    </xf>
    <xf numFmtId="0" fontId="23" fillId="0" borderId="103" xfId="0" applyFont="1" applyBorder="1" applyAlignment="1">
      <alignment horizontal="center" vertical="center" justifyLastLine="1"/>
    </xf>
    <xf numFmtId="0" fontId="23" fillId="0" borderId="104" xfId="0" applyFont="1" applyBorder="1" applyAlignment="1">
      <alignment horizontal="center" vertical="center" justifyLastLine="1"/>
    </xf>
    <xf numFmtId="0" fontId="23" fillId="0" borderId="109" xfId="0" applyFont="1" applyBorder="1" applyAlignment="1">
      <alignment horizontal="center" vertical="center" justifyLastLine="1"/>
    </xf>
    <xf numFmtId="0" fontId="22" fillId="0" borderId="103" xfId="0" applyFont="1" applyBorder="1" applyAlignment="1" applyProtection="1">
      <alignment horizontal="center" vertical="center"/>
      <protection hidden="1"/>
    </xf>
    <xf numFmtId="0" fontId="22" fillId="0" borderId="104" xfId="0" applyFont="1" applyBorder="1" applyAlignment="1" applyProtection="1">
      <alignment horizontal="center" vertical="center"/>
      <protection hidden="1"/>
    </xf>
    <xf numFmtId="0" fontId="22" fillId="0" borderId="108" xfId="0" applyFont="1" applyBorder="1" applyAlignment="1" applyProtection="1">
      <alignment horizontal="center" vertical="center"/>
      <protection hidden="1"/>
    </xf>
    <xf numFmtId="0" fontId="22" fillId="0" borderId="215" xfId="0" applyFont="1" applyBorder="1" applyAlignment="1" applyProtection="1">
      <alignment horizontal="center" vertical="center"/>
      <protection hidden="1"/>
    </xf>
    <xf numFmtId="0" fontId="22" fillId="0" borderId="22" xfId="0" applyFont="1" applyBorder="1" applyAlignment="1" applyProtection="1">
      <alignment horizontal="center" vertical="center"/>
      <protection hidden="1"/>
    </xf>
    <xf numFmtId="0" fontId="21" fillId="3" borderId="63" xfId="0" applyFont="1" applyFill="1" applyBorder="1" applyAlignment="1" applyProtection="1">
      <alignment horizontal="center" vertical="center" shrinkToFit="1"/>
      <protection locked="0"/>
    </xf>
    <xf numFmtId="0" fontId="21" fillId="3" borderId="63" xfId="0" applyFont="1" applyFill="1" applyBorder="1" applyAlignment="1" applyProtection="1">
      <alignment horizontal="center" vertical="center"/>
      <protection locked="0"/>
    </xf>
    <xf numFmtId="0" fontId="21" fillId="3" borderId="11" xfId="0" applyFont="1" applyFill="1" applyBorder="1" applyAlignment="1" applyProtection="1">
      <alignment vertical="center"/>
      <protection locked="0"/>
    </xf>
    <xf numFmtId="0" fontId="21" fillId="0" borderId="63" xfId="0" applyFont="1" applyBorder="1" applyAlignment="1">
      <alignment horizontal="center" vertical="center"/>
    </xf>
    <xf numFmtId="0" fontId="21" fillId="3" borderId="43" xfId="0" applyFont="1" applyFill="1" applyBorder="1" applyAlignment="1" applyProtection="1">
      <alignment horizontal="left" vertical="center" shrinkToFit="1"/>
      <protection locked="0"/>
    </xf>
    <xf numFmtId="0" fontId="21" fillId="3" borderId="63" xfId="0" applyFont="1" applyFill="1" applyBorder="1" applyAlignment="1" applyProtection="1">
      <alignment horizontal="left" vertical="center" shrinkToFit="1"/>
      <protection locked="0"/>
    </xf>
    <xf numFmtId="0" fontId="22" fillId="0" borderId="216" xfId="0" applyFont="1" applyBorder="1" applyAlignment="1" applyProtection="1">
      <alignment horizontal="center" vertical="center"/>
      <protection hidden="1"/>
    </xf>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21" fillId="0" borderId="121" xfId="0" applyFont="1" applyBorder="1" applyAlignment="1">
      <alignment horizontal="center" vertical="center"/>
    </xf>
    <xf numFmtId="0" fontId="21" fillId="0" borderId="50" xfId="0" applyFont="1" applyBorder="1" applyAlignment="1">
      <alignment horizontal="distributed" vertical="center" justifyLastLine="1"/>
    </xf>
    <xf numFmtId="0" fontId="21" fillId="0" borderId="17" xfId="0" applyFont="1" applyBorder="1" applyAlignment="1">
      <alignment horizontal="distributed" vertical="center" justifyLastLine="1"/>
    </xf>
    <xf numFmtId="0" fontId="21" fillId="0" borderId="49" xfId="0" applyFont="1" applyBorder="1" applyAlignment="1" applyProtection="1">
      <alignment horizontal="distributed" vertical="center" justifyLastLine="1"/>
      <protection hidden="1"/>
    </xf>
    <xf numFmtId="0" fontId="21" fillId="0" borderId="120" xfId="0" applyFont="1" applyBorder="1" applyAlignment="1">
      <alignment horizontal="distributed" vertical="center" justifyLastLine="1"/>
    </xf>
    <xf numFmtId="0" fontId="21" fillId="0" borderId="99" xfId="0" applyFont="1" applyBorder="1" applyAlignment="1">
      <alignment horizontal="distributed" vertical="center" justifyLastLine="1"/>
    </xf>
    <xf numFmtId="0" fontId="21" fillId="0" borderId="100" xfId="0" applyFont="1" applyBorder="1" applyAlignment="1">
      <alignment horizontal="distributed" vertical="center" justifyLastLine="1"/>
    </xf>
    <xf numFmtId="0" fontId="21" fillId="0" borderId="47" xfId="0" applyFont="1" applyBorder="1" applyAlignment="1">
      <alignment horizontal="distributed" vertical="center" wrapText="1" justifyLastLine="1"/>
    </xf>
    <xf numFmtId="0" fontId="21" fillId="0" borderId="89" xfId="0" applyFont="1" applyBorder="1" applyAlignment="1">
      <alignment horizontal="distributed" vertical="center" wrapText="1" justifyLastLine="1"/>
    </xf>
    <xf numFmtId="0" fontId="21" fillId="0" borderId="38" xfId="0" applyFont="1" applyBorder="1" applyAlignment="1">
      <alignment horizontal="distributed" vertical="center" wrapText="1" justifyLastLine="1"/>
    </xf>
    <xf numFmtId="0" fontId="21" fillId="0" borderId="3" xfId="0" applyFont="1" applyBorder="1" applyAlignment="1">
      <alignment horizontal="distributed" vertical="center" wrapText="1" justifyLastLine="1"/>
    </xf>
    <xf numFmtId="0" fontId="22" fillId="0" borderId="107" xfId="0" applyFont="1" applyBorder="1" applyAlignment="1" applyProtection="1">
      <alignment horizontal="center" vertical="center"/>
      <protection hidden="1"/>
    </xf>
    <xf numFmtId="0" fontId="22" fillId="0" borderId="109" xfId="0" applyFont="1" applyBorder="1" applyAlignment="1" applyProtection="1">
      <alignment horizontal="center" vertical="center"/>
      <protection hidden="1"/>
    </xf>
    <xf numFmtId="0" fontId="21" fillId="3" borderId="43" xfId="0" applyFont="1" applyFill="1" applyBorder="1" applyAlignment="1" applyProtection="1">
      <alignment horizontal="center" vertical="center" shrinkToFit="1"/>
      <protection locked="0"/>
    </xf>
    <xf numFmtId="0" fontId="21" fillId="3" borderId="11" xfId="0" applyFont="1" applyFill="1" applyBorder="1" applyAlignment="1" applyProtection="1">
      <alignment horizontal="center" vertical="center" shrinkToFit="1"/>
      <protection locked="0"/>
    </xf>
    <xf numFmtId="0" fontId="21" fillId="3" borderId="12" xfId="0" applyFont="1" applyFill="1" applyBorder="1" applyAlignment="1" applyProtection="1">
      <alignment horizontal="center" vertical="center" shrinkToFit="1"/>
      <protection locked="0"/>
    </xf>
    <xf numFmtId="0" fontId="23" fillId="0" borderId="6" xfId="0" applyFont="1" applyBorder="1" applyAlignment="1">
      <alignment horizontal="distributed" vertical="center" justifyLastLine="1"/>
    </xf>
    <xf numFmtId="0" fontId="23" fillId="0" borderId="89" xfId="0"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3" fillId="0" borderId="16" xfId="0" applyFont="1" applyBorder="1" applyAlignment="1">
      <alignment horizontal="distributed" vertical="center" justifyLastLine="1"/>
    </xf>
    <xf numFmtId="0" fontId="23" fillId="0" borderId="3" xfId="0" applyFont="1" applyBorder="1" applyAlignment="1">
      <alignment horizontal="distributed" vertical="center" justifyLastLine="1"/>
    </xf>
    <xf numFmtId="0" fontId="21" fillId="0" borderId="6" xfId="0" applyFont="1" applyBorder="1" applyAlignment="1">
      <alignment horizontal="distributed" vertical="center" wrapText="1" justifyLastLine="1"/>
    </xf>
    <xf numFmtId="0" fontId="23" fillId="0" borderId="6" xfId="0" applyFont="1" applyBorder="1" applyAlignment="1">
      <alignment horizontal="distributed" vertical="center" wrapText="1" justifyLastLine="1"/>
    </xf>
    <xf numFmtId="0" fontId="23" fillId="0" borderId="89" xfId="0" applyFont="1" applyBorder="1" applyAlignment="1">
      <alignment horizontal="distributed" vertical="center" wrapText="1" justifyLastLine="1"/>
    </xf>
    <xf numFmtId="0" fontId="23" fillId="0" borderId="16" xfId="0" applyFont="1" applyBorder="1" applyAlignment="1">
      <alignment horizontal="distributed" vertical="center" wrapText="1" justifyLastLine="1"/>
    </xf>
    <xf numFmtId="0" fontId="23" fillId="0" borderId="3" xfId="0" applyFont="1" applyBorder="1" applyAlignment="1">
      <alignment horizontal="distributed" vertical="center" wrapText="1" justifyLastLine="1"/>
    </xf>
    <xf numFmtId="0" fontId="22" fillId="0" borderId="10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110" xfId="0" applyFont="1" applyBorder="1" applyAlignment="1" applyProtection="1">
      <alignment horizontal="center" vertical="center"/>
      <protection hidden="1"/>
    </xf>
    <xf numFmtId="0" fontId="21" fillId="3" borderId="43" xfId="0" applyFont="1" applyFill="1" applyBorder="1" applyAlignment="1" applyProtection="1">
      <alignment horizontal="left" vertical="center" wrapText="1"/>
      <protection locked="0"/>
    </xf>
    <xf numFmtId="0" fontId="23" fillId="3" borderId="11" xfId="0" applyFont="1" applyFill="1" applyBorder="1" applyProtection="1">
      <protection locked="0"/>
    </xf>
    <xf numFmtId="0" fontId="23" fillId="3" borderId="12" xfId="0" applyFont="1" applyFill="1" applyBorder="1" applyProtection="1">
      <protection locked="0"/>
    </xf>
    <xf numFmtId="0" fontId="23" fillId="0" borderId="99" xfId="0" applyFont="1" applyBorder="1" applyAlignment="1">
      <alignment horizontal="distributed" vertical="center" justifyLastLine="1"/>
    </xf>
    <xf numFmtId="0" fontId="23" fillId="0" borderId="100" xfId="0" applyFont="1" applyBorder="1" applyAlignment="1">
      <alignment horizontal="distributed" vertical="center" justifyLastLine="1"/>
    </xf>
    <xf numFmtId="0" fontId="22" fillId="0" borderId="37" xfId="0" applyFont="1" applyBorder="1" applyAlignment="1" applyProtection="1">
      <alignment horizontal="center" vertical="center"/>
      <protection hidden="1"/>
    </xf>
    <xf numFmtId="0" fontId="22" fillId="0" borderId="49" xfId="0" applyFont="1" applyBorder="1" applyAlignment="1" applyProtection="1">
      <alignment horizontal="center" vertical="center"/>
      <protection hidden="1"/>
    </xf>
    <xf numFmtId="0" fontId="22" fillId="3" borderId="35" xfId="0" applyFont="1" applyFill="1" applyBorder="1" applyAlignment="1" applyProtection="1">
      <alignment horizontal="right" vertical="center" indent="1"/>
      <protection locked="0"/>
    </xf>
    <xf numFmtId="0" fontId="22" fillId="3" borderId="5" xfId="0" applyFont="1" applyFill="1" applyBorder="1" applyAlignment="1" applyProtection="1">
      <alignment horizontal="right" vertical="center" indent="1"/>
      <protection locked="0"/>
    </xf>
    <xf numFmtId="0" fontId="22" fillId="3" borderId="96" xfId="0" applyFont="1" applyFill="1" applyBorder="1" applyAlignment="1" applyProtection="1">
      <alignment horizontal="right" vertical="center" indent="1"/>
      <protection locked="0"/>
    </xf>
    <xf numFmtId="0" fontId="21" fillId="0" borderId="53" xfId="0" applyFont="1" applyBorder="1" applyAlignment="1">
      <alignment horizontal="center" vertical="center"/>
    </xf>
    <xf numFmtId="0" fontId="21" fillId="0" borderId="14" xfId="0" applyFont="1" applyBorder="1" applyAlignment="1">
      <alignment horizontal="center" vertical="center"/>
    </xf>
    <xf numFmtId="0" fontId="21" fillId="0" borderId="122" xfId="0" applyFont="1" applyBorder="1" applyAlignment="1">
      <alignment horizontal="distributed" vertical="center" justifyLastLine="1"/>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109" xfId="0" applyFont="1" applyBorder="1" applyAlignment="1">
      <alignment horizontal="center" vertical="center"/>
    </xf>
    <xf numFmtId="0" fontId="21" fillId="3" borderId="5" xfId="0" applyFont="1" applyFill="1" applyBorder="1" applyAlignment="1" applyProtection="1">
      <alignment horizontal="center" vertical="center" shrinkToFit="1"/>
      <protection locked="0"/>
    </xf>
    <xf numFmtId="0" fontId="21" fillId="3" borderId="16" xfId="0" applyFont="1" applyFill="1" applyBorder="1" applyAlignment="1" applyProtection="1">
      <alignment horizontal="center" vertical="center" shrinkToFit="1"/>
      <protection locked="0"/>
    </xf>
    <xf numFmtId="0" fontId="21" fillId="3" borderId="1" xfId="0" applyFont="1" applyFill="1" applyBorder="1" applyAlignment="1" applyProtection="1">
      <alignment horizontal="left" vertical="center" shrinkToFit="1"/>
      <protection locked="0"/>
    </xf>
    <xf numFmtId="0" fontId="21" fillId="3" borderId="7" xfId="0" applyFont="1" applyFill="1" applyBorder="1" applyAlignment="1" applyProtection="1">
      <alignment horizontal="left" vertical="center" shrinkToFit="1"/>
      <protection locked="0"/>
    </xf>
    <xf numFmtId="0" fontId="21" fillId="3" borderId="2" xfId="0" applyFont="1" applyFill="1" applyBorder="1" applyAlignment="1" applyProtection="1">
      <alignment horizontal="left" vertical="center" shrinkToFit="1"/>
      <protection locked="0"/>
    </xf>
    <xf numFmtId="0" fontId="21" fillId="3" borderId="16" xfId="0" applyFont="1" applyFill="1" applyBorder="1" applyAlignment="1" applyProtection="1">
      <alignment horizontal="left" vertical="center" shrinkToFit="1"/>
      <protection locked="0"/>
    </xf>
    <xf numFmtId="0" fontId="21" fillId="3" borderId="17" xfId="0" applyFont="1" applyFill="1" applyBorder="1" applyAlignment="1" applyProtection="1">
      <alignment horizontal="left" vertical="center" shrinkToFit="1"/>
      <protection locked="0"/>
    </xf>
    <xf numFmtId="0" fontId="21" fillId="0" borderId="6" xfId="0" applyFont="1" applyBorder="1" applyAlignment="1">
      <alignment vertical="center" justifyLastLine="1"/>
    </xf>
    <xf numFmtId="0" fontId="21" fillId="0" borderId="50" xfId="0" applyFont="1" applyBorder="1" applyAlignment="1">
      <alignment vertical="center" justifyLastLine="1"/>
    </xf>
    <xf numFmtId="0" fontId="21" fillId="0" borderId="16" xfId="0" applyFont="1" applyBorder="1" applyAlignment="1">
      <alignment vertical="center" justifyLastLine="1"/>
    </xf>
    <xf numFmtId="0" fontId="21" fillId="0" borderId="17" xfId="0" applyFont="1" applyBorder="1" applyAlignment="1">
      <alignment vertical="center" justifyLastLine="1"/>
    </xf>
    <xf numFmtId="0" fontId="23" fillId="0" borderId="35" xfId="0" applyFont="1" applyBorder="1" applyAlignment="1">
      <alignment vertical="center"/>
    </xf>
    <xf numFmtId="0" fontId="23" fillId="0" borderId="5" xfId="0" applyFont="1" applyBorder="1" applyAlignment="1">
      <alignment vertical="center"/>
    </xf>
    <xf numFmtId="0" fontId="23" fillId="0" borderId="38" xfId="0" applyFont="1" applyBorder="1" applyAlignment="1">
      <alignment vertical="center"/>
    </xf>
    <xf numFmtId="0" fontId="23" fillId="0" borderId="16" xfId="0" applyFont="1" applyBorder="1" applyAlignment="1">
      <alignment vertical="center"/>
    </xf>
    <xf numFmtId="0" fontId="23" fillId="3" borderId="16"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justifyLastLine="1"/>
      <protection locked="0"/>
    </xf>
    <xf numFmtId="0" fontId="21" fillId="3" borderId="5" xfId="0" applyFont="1" applyFill="1" applyBorder="1" applyAlignment="1" applyProtection="1">
      <alignment horizontal="center" vertical="center" justifyLastLine="1"/>
      <protection locked="0"/>
    </xf>
    <xf numFmtId="0" fontId="21" fillId="3" borderId="2" xfId="0" applyFont="1" applyFill="1" applyBorder="1" applyAlignment="1" applyProtection="1">
      <alignment horizontal="center" vertical="center" justifyLastLine="1"/>
      <protection locked="0"/>
    </xf>
    <xf numFmtId="0" fontId="21" fillId="3" borderId="16" xfId="0" applyFont="1" applyFill="1" applyBorder="1" applyAlignment="1" applyProtection="1">
      <alignment horizontal="center" vertical="center" justifyLastLine="1"/>
      <protection locked="0"/>
    </xf>
    <xf numFmtId="0" fontId="23" fillId="0" borderId="96" xfId="0" applyFont="1" applyBorder="1" applyAlignment="1">
      <alignment vertical="center"/>
    </xf>
    <xf numFmtId="0" fontId="23" fillId="0" borderId="9" xfId="0" applyFont="1" applyBorder="1" applyAlignment="1">
      <alignment vertical="center"/>
    </xf>
    <xf numFmtId="0" fontId="21" fillId="3" borderId="8" xfId="0" applyFont="1" applyFill="1" applyBorder="1" applyAlignment="1" applyProtection="1">
      <alignment horizontal="center" vertical="center" justifyLastLine="1"/>
      <protection locked="0"/>
    </xf>
    <xf numFmtId="0" fontId="21" fillId="0" borderId="47" xfId="0" applyFont="1" applyBorder="1" applyAlignment="1">
      <alignment horizontal="center" vertical="center"/>
    </xf>
    <xf numFmtId="0" fontId="23" fillId="0" borderId="6" xfId="0" applyFont="1" applyBorder="1" applyAlignment="1">
      <alignment horizontal="center" vertical="center"/>
    </xf>
    <xf numFmtId="0" fontId="23" fillId="0" borderId="38" xfId="0" applyFont="1" applyBorder="1" applyAlignment="1">
      <alignment horizontal="center" vertical="center"/>
    </xf>
    <xf numFmtId="0" fontId="23" fillId="0" borderId="16" xfId="0" applyFont="1" applyBorder="1" applyAlignment="1">
      <alignment horizontal="center" vertical="center"/>
    </xf>
    <xf numFmtId="0" fontId="23" fillId="0" borderId="89"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1" fillId="3" borderId="8" xfId="0" applyFont="1" applyFill="1" applyBorder="1" applyAlignment="1" applyProtection="1">
      <alignment horizontal="left" vertical="center" shrinkToFit="1"/>
      <protection locked="0"/>
    </xf>
    <xf numFmtId="0" fontId="21" fillId="3" borderId="9" xfId="0" applyFont="1" applyFill="1" applyBorder="1" applyAlignment="1" applyProtection="1">
      <alignment horizontal="left" vertical="center" shrinkToFit="1"/>
      <protection locked="0"/>
    </xf>
    <xf numFmtId="0" fontId="21" fillId="3" borderId="10" xfId="0" applyFont="1" applyFill="1" applyBorder="1" applyAlignment="1" applyProtection="1">
      <alignment horizontal="left" vertical="center" shrinkToFit="1"/>
      <protection locked="0"/>
    </xf>
    <xf numFmtId="0" fontId="22" fillId="3" borderId="133" xfId="0" applyFont="1" applyFill="1" applyBorder="1" applyAlignment="1" applyProtection="1">
      <alignment horizontal="center" vertical="center"/>
      <protection locked="0"/>
    </xf>
    <xf numFmtId="0" fontId="21" fillId="3" borderId="15" xfId="0" applyFont="1" applyFill="1" applyBorder="1" applyAlignment="1" applyProtection="1">
      <alignment horizontal="left" vertical="center" shrinkToFit="1"/>
      <protection locked="0"/>
    </xf>
    <xf numFmtId="0" fontId="21" fillId="0" borderId="1" xfId="0" applyFont="1" applyBorder="1" applyAlignment="1">
      <alignment horizontal="left" vertical="center" justifyLastLine="1"/>
    </xf>
    <xf numFmtId="0" fontId="21" fillId="0" borderId="5" xfId="0" applyFont="1" applyBorder="1" applyAlignment="1">
      <alignment horizontal="left" vertical="center" justifyLastLine="1"/>
    </xf>
    <xf numFmtId="0" fontId="21" fillId="0" borderId="4" xfId="0" applyFont="1" applyBorder="1" applyAlignment="1">
      <alignment horizontal="left" vertical="center" justifyLastLine="1"/>
    </xf>
    <xf numFmtId="0" fontId="21" fillId="0" borderId="2" xfId="0" applyFont="1" applyBorder="1" applyAlignment="1">
      <alignment horizontal="left" vertical="center" justifyLastLine="1"/>
    </xf>
    <xf numFmtId="0" fontId="21" fillId="0" borderId="16" xfId="0" applyFont="1" applyBorder="1" applyAlignment="1">
      <alignment horizontal="left" vertical="center" justifyLastLine="1"/>
    </xf>
    <xf numFmtId="0" fontId="21" fillId="0" borderId="3" xfId="0" applyFont="1" applyBorder="1" applyAlignment="1">
      <alignment horizontal="left" vertical="center" justifyLastLine="1"/>
    </xf>
    <xf numFmtId="0" fontId="22" fillId="3" borderId="1" xfId="0" applyFont="1" applyFill="1" applyBorder="1" applyAlignment="1" applyProtection="1">
      <alignment horizontal="center" vertical="center" justifyLastLine="1"/>
      <protection locked="0"/>
    </xf>
    <xf numFmtId="0" fontId="22" fillId="3" borderId="5" xfId="0" applyFont="1" applyFill="1" applyBorder="1" applyAlignment="1" applyProtection="1">
      <alignment horizontal="center" vertical="center" justifyLastLine="1"/>
      <protection locked="0"/>
    </xf>
    <xf numFmtId="0" fontId="22" fillId="3" borderId="7" xfId="0" applyFont="1" applyFill="1" applyBorder="1" applyAlignment="1" applyProtection="1">
      <alignment horizontal="center" vertical="center" justifyLastLine="1"/>
      <protection locked="0"/>
    </xf>
    <xf numFmtId="0" fontId="22" fillId="3" borderId="8" xfId="0" applyFont="1" applyFill="1" applyBorder="1" applyAlignment="1" applyProtection="1">
      <alignment horizontal="center" vertical="center" justifyLastLine="1"/>
      <protection locked="0"/>
    </xf>
    <xf numFmtId="0" fontId="22" fillId="3" borderId="9" xfId="0" applyFont="1" applyFill="1" applyBorder="1" applyAlignment="1" applyProtection="1">
      <alignment horizontal="center" vertical="center" justifyLastLine="1"/>
      <protection locked="0"/>
    </xf>
    <xf numFmtId="0" fontId="22" fillId="3" borderId="10" xfId="0" applyFont="1" applyFill="1" applyBorder="1" applyAlignment="1" applyProtection="1">
      <alignment horizontal="center" vertical="center" justifyLastLine="1"/>
      <protection locked="0"/>
    </xf>
    <xf numFmtId="0" fontId="23" fillId="0" borderId="9" xfId="0" applyFont="1" applyBorder="1" applyAlignment="1">
      <alignment horizontal="center" vertical="center"/>
    </xf>
    <xf numFmtId="0" fontId="21" fillId="0" borderId="128" xfId="0" applyFont="1" applyBorder="1" applyAlignment="1">
      <alignment horizontal="center" vertical="center"/>
    </xf>
    <xf numFmtId="0" fontId="21" fillId="0" borderId="130" xfId="0" applyFont="1" applyBorder="1" applyAlignment="1">
      <alignment horizontal="center" vertical="center"/>
    </xf>
    <xf numFmtId="0" fontId="21" fillId="0" borderId="132" xfId="0" applyFont="1" applyBorder="1" applyAlignment="1">
      <alignment horizontal="center" vertical="center"/>
    </xf>
    <xf numFmtId="0" fontId="21" fillId="3" borderId="126" xfId="0" applyFont="1" applyFill="1" applyBorder="1" applyAlignment="1" applyProtection="1">
      <alignment horizontal="right" vertical="center" indent="1"/>
      <protection locked="0"/>
    </xf>
    <xf numFmtId="0" fontId="23" fillId="3" borderId="5" xfId="0" applyFont="1" applyFill="1" applyBorder="1" applyAlignment="1" applyProtection="1">
      <alignment horizontal="right" vertical="center" indent="1"/>
      <protection locked="0"/>
    </xf>
    <xf numFmtId="0" fontId="23" fillId="3" borderId="131" xfId="0" applyFont="1" applyFill="1" applyBorder="1" applyAlignment="1" applyProtection="1">
      <alignment horizontal="right" vertical="center" indent="1"/>
      <protection locked="0"/>
    </xf>
    <xf numFmtId="0" fontId="23" fillId="3" borderId="16" xfId="0" applyFont="1" applyFill="1" applyBorder="1" applyAlignment="1" applyProtection="1">
      <alignment horizontal="right" vertical="center" indent="1"/>
      <protection locked="0"/>
    </xf>
    <xf numFmtId="0" fontId="21" fillId="0" borderId="35" xfId="0" applyFont="1" applyBorder="1" applyAlignment="1">
      <alignment horizontal="left" vertical="center"/>
    </xf>
    <xf numFmtId="0" fontId="21" fillId="0" borderId="5" xfId="0" applyFont="1" applyBorder="1" applyAlignment="1">
      <alignment horizontal="left" vertical="center"/>
    </xf>
    <xf numFmtId="0" fontId="21" fillId="0" borderId="4" xfId="0" applyFont="1" applyBorder="1" applyAlignment="1">
      <alignment horizontal="left" vertical="center"/>
    </xf>
    <xf numFmtId="0" fontId="21" fillId="0" borderId="96" xfId="0" applyFont="1" applyBorder="1" applyAlignment="1">
      <alignment horizontal="left" vertical="center"/>
    </xf>
    <xf numFmtId="0" fontId="21" fillId="0" borderId="9" xfId="0" applyFont="1" applyBorder="1" applyAlignment="1">
      <alignment horizontal="left" vertical="center"/>
    </xf>
    <xf numFmtId="0" fontId="21" fillId="0" borderId="15" xfId="0" applyFont="1" applyBorder="1" applyAlignment="1">
      <alignment horizontal="left" vertical="center"/>
    </xf>
    <xf numFmtId="0" fontId="21" fillId="3" borderId="1" xfId="0" applyFont="1" applyFill="1" applyBorder="1" applyAlignment="1" applyProtection="1">
      <alignment horizontal="right" vertical="center" indent="1"/>
      <protection locked="0"/>
    </xf>
    <xf numFmtId="0" fontId="21" fillId="3" borderId="5" xfId="0" applyFont="1" applyFill="1" applyBorder="1" applyAlignment="1" applyProtection="1">
      <alignment horizontal="right" vertical="center" indent="1"/>
      <protection locked="0"/>
    </xf>
    <xf numFmtId="0" fontId="21" fillId="3" borderId="2" xfId="0" applyFont="1" applyFill="1" applyBorder="1" applyAlignment="1" applyProtection="1">
      <alignment horizontal="right" vertical="center" indent="1"/>
      <protection locked="0"/>
    </xf>
    <xf numFmtId="0" fontId="21" fillId="3" borderId="16" xfId="0" applyFont="1" applyFill="1" applyBorder="1" applyAlignment="1" applyProtection="1">
      <alignment horizontal="right" vertical="center" indent="1"/>
      <protection locked="0"/>
    </xf>
    <xf numFmtId="0" fontId="21" fillId="3" borderId="8" xfId="0" applyFont="1" applyFill="1" applyBorder="1" applyAlignment="1" applyProtection="1">
      <alignment horizontal="right" vertical="center" indent="1"/>
      <protection locked="0"/>
    </xf>
    <xf numFmtId="0" fontId="21" fillId="3" borderId="9" xfId="0" applyFont="1" applyFill="1" applyBorder="1" applyAlignment="1" applyProtection="1">
      <alignment horizontal="right" vertical="center" indent="1"/>
      <protection locked="0"/>
    </xf>
    <xf numFmtId="0" fontId="21" fillId="0" borderId="19" xfId="0" applyFont="1" applyBorder="1" applyAlignment="1">
      <alignment horizontal="center" vertical="center" shrinkToFit="1"/>
    </xf>
    <xf numFmtId="0" fontId="21" fillId="0" borderId="0" xfId="0" applyFont="1" applyAlignment="1">
      <alignment horizontal="center" vertical="center" shrinkToFit="1"/>
    </xf>
    <xf numFmtId="0" fontId="21" fillId="0" borderId="18" xfId="0" applyFont="1" applyBorder="1" applyAlignment="1">
      <alignment horizontal="center" vertical="center" shrinkToFit="1"/>
    </xf>
    <xf numFmtId="0" fontId="21" fillId="0" borderId="7" xfId="0" applyFont="1" applyBorder="1" applyAlignment="1">
      <alignment horizontal="center" vertical="center"/>
    </xf>
    <xf numFmtId="0" fontId="23" fillId="0" borderId="17" xfId="0" applyFont="1" applyBorder="1" applyAlignment="1">
      <alignment horizontal="center" vertical="center"/>
    </xf>
    <xf numFmtId="0" fontId="23" fillId="0" borderId="10" xfId="0" applyFont="1" applyBorder="1" applyAlignment="1">
      <alignment horizontal="center" vertical="center"/>
    </xf>
    <xf numFmtId="0" fontId="23" fillId="0" borderId="15" xfId="0" applyFont="1" applyBorder="1" applyAlignment="1">
      <alignment horizontal="center" vertical="center"/>
    </xf>
    <xf numFmtId="0" fontId="21" fillId="0" borderId="217" xfId="0" applyFont="1" applyBorder="1" applyAlignment="1">
      <alignment horizontal="center" vertical="center"/>
    </xf>
    <xf numFmtId="0" fontId="23" fillId="0" borderId="91" xfId="0" applyFont="1" applyBorder="1" applyAlignment="1">
      <alignment vertical="center"/>
    </xf>
    <xf numFmtId="0" fontId="23" fillId="0" borderId="124" xfId="0" applyFont="1" applyBorder="1" applyAlignment="1">
      <alignment vertical="center"/>
    </xf>
    <xf numFmtId="0" fontId="23" fillId="0" borderId="125" xfId="0" applyFont="1" applyBorder="1" applyAlignment="1">
      <alignment vertical="center"/>
    </xf>
    <xf numFmtId="0" fontId="21" fillId="0" borderId="9" xfId="0" applyFont="1" applyBorder="1" applyAlignment="1" applyProtection="1">
      <alignment horizontal="left" vertical="center" wrapText="1"/>
      <protection hidden="1"/>
    </xf>
    <xf numFmtId="0" fontId="21" fillId="0" borderId="38" xfId="0" applyFont="1" applyBorder="1" applyAlignment="1">
      <alignment horizontal="left" vertical="center"/>
    </xf>
    <xf numFmtId="0" fontId="21" fillId="0" borderId="16" xfId="0" applyFont="1" applyBorder="1" applyAlignment="1">
      <alignment horizontal="left" vertical="center"/>
    </xf>
    <xf numFmtId="0" fontId="21" fillId="0" borderId="3" xfId="0" applyFont="1" applyBorder="1" applyAlignment="1">
      <alignment horizontal="left" vertical="center"/>
    </xf>
    <xf numFmtId="0" fontId="28" fillId="0" borderId="36" xfId="0" applyFont="1" applyBorder="1" applyAlignment="1">
      <alignment horizontal="left" vertical="center" wrapText="1"/>
    </xf>
    <xf numFmtId="0" fontId="28" fillId="0" borderId="0" xfId="0" applyFont="1" applyAlignment="1">
      <alignment horizontal="left" vertical="center" wrapText="1"/>
    </xf>
    <xf numFmtId="0" fontId="28" fillId="0" borderId="34" xfId="0" applyFont="1" applyBorder="1" applyAlignment="1">
      <alignment horizontal="left" vertical="center" wrapText="1"/>
    </xf>
    <xf numFmtId="0" fontId="28" fillId="0" borderId="38" xfId="0" applyFont="1" applyBorder="1" applyAlignment="1">
      <alignment horizontal="left" vertical="center" wrapText="1"/>
    </xf>
    <xf numFmtId="0" fontId="28" fillId="0" borderId="16" xfId="0" applyFont="1" applyBorder="1" applyAlignment="1">
      <alignment horizontal="left" vertical="center" wrapText="1"/>
    </xf>
    <xf numFmtId="0" fontId="28" fillId="0" borderId="3" xfId="0" applyFont="1" applyBorder="1" applyAlignment="1">
      <alignment horizontal="left" vertical="center" wrapText="1"/>
    </xf>
    <xf numFmtId="0" fontId="21" fillId="0" borderId="48" xfId="0" applyFont="1" applyBorder="1" applyAlignment="1">
      <alignment horizontal="distributed" vertical="center" wrapText="1" justifyLastLine="1"/>
    </xf>
    <xf numFmtId="0" fontId="23" fillId="0" borderId="6" xfId="0" applyFont="1" applyBorder="1"/>
    <xf numFmtId="0" fontId="23" fillId="0" borderId="19" xfId="0" applyFont="1" applyBorder="1"/>
    <xf numFmtId="0" fontId="23" fillId="0" borderId="0" xfId="0" applyFont="1"/>
    <xf numFmtId="0" fontId="23" fillId="0" borderId="2" xfId="0" applyFont="1" applyBorder="1"/>
    <xf numFmtId="0" fontId="23" fillId="0" borderId="16" xfId="0" applyFont="1" applyBorder="1"/>
    <xf numFmtId="0" fontId="21" fillId="0" borderId="128" xfId="0" applyFont="1" applyBorder="1" applyAlignment="1">
      <alignment horizontal="distributed" vertical="center" justifyLastLine="1"/>
    </xf>
    <xf numFmtId="0" fontId="21" fillId="0" borderId="19" xfId="0" applyFont="1" applyBorder="1" applyAlignment="1">
      <alignment horizontal="distributed" vertical="center" justifyLastLine="1"/>
    </xf>
    <xf numFmtId="0" fontId="21" fillId="0" borderId="0" xfId="0" applyFont="1" applyAlignment="1">
      <alignment horizontal="distributed" vertical="center" justifyLastLine="1"/>
    </xf>
    <xf numFmtId="0" fontId="21" fillId="0" borderId="129" xfId="0" applyFont="1" applyBorder="1" applyAlignment="1">
      <alignment horizontal="distributed" vertical="center" justifyLastLine="1"/>
    </xf>
    <xf numFmtId="0" fontId="21" fillId="0" borderId="130" xfId="0" applyFont="1" applyBorder="1" applyAlignment="1">
      <alignment horizontal="distributed" vertical="center" justifyLastLine="1"/>
    </xf>
    <xf numFmtId="0" fontId="21" fillId="0" borderId="5" xfId="0" applyFont="1" applyBorder="1" applyAlignment="1">
      <alignment horizontal="distributed" vertical="center" wrapText="1" justifyLastLine="1"/>
    </xf>
    <xf numFmtId="0" fontId="23" fillId="0" borderId="5" xfId="0" applyFont="1" applyBorder="1" applyAlignment="1">
      <alignment horizontal="distributed" vertical="center" justifyLastLine="1"/>
    </xf>
    <xf numFmtId="0" fontId="23" fillId="0" borderId="4" xfId="0" applyFont="1" applyBorder="1" applyAlignment="1">
      <alignment horizontal="distributed" vertical="center" justifyLastLine="1"/>
    </xf>
    <xf numFmtId="0" fontId="21" fillId="0" borderId="126" xfId="0" applyFont="1" applyBorder="1" applyAlignment="1">
      <alignment horizontal="distributed" vertical="center" justifyLastLine="1"/>
    </xf>
    <xf numFmtId="0" fontId="23" fillId="0" borderId="131" xfId="0" applyFont="1" applyBorder="1" applyAlignment="1">
      <alignment horizontal="distributed" vertical="center" justifyLastLine="1"/>
    </xf>
    <xf numFmtId="180" fontId="21" fillId="0" borderId="1" xfId="0" applyNumberFormat="1" applyFont="1" applyBorder="1" applyAlignment="1">
      <alignment horizontal="right" vertical="center"/>
    </xf>
    <xf numFmtId="180" fontId="23" fillId="0" borderId="5" xfId="0" applyNumberFormat="1" applyFont="1" applyBorder="1" applyAlignment="1">
      <alignment horizontal="right" vertical="center"/>
    </xf>
    <xf numFmtId="180" fontId="23" fillId="0" borderId="2" xfId="0" applyNumberFormat="1" applyFont="1" applyBorder="1" applyAlignment="1">
      <alignment horizontal="right" vertical="center"/>
    </xf>
    <xf numFmtId="180" fontId="23" fillId="0" borderId="16" xfId="0" applyNumberFormat="1" applyFont="1" applyBorder="1" applyAlignment="1">
      <alignment horizontal="right" vertical="center"/>
    </xf>
    <xf numFmtId="0" fontId="21" fillId="0" borderId="6" xfId="0" applyFont="1" applyBorder="1" applyAlignment="1">
      <alignment horizontal="left" vertical="center"/>
    </xf>
    <xf numFmtId="0" fontId="21" fillId="0" borderId="1"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3" xfId="0" applyFont="1" applyBorder="1" applyAlignment="1">
      <alignment horizontal="center" vertical="center" shrinkToFit="1"/>
    </xf>
    <xf numFmtId="0" fontId="23" fillId="3" borderId="2" xfId="0" applyFont="1" applyFill="1" applyBorder="1" applyAlignment="1" applyProtection="1">
      <alignment horizontal="right" vertical="center" indent="1"/>
      <protection locked="0"/>
    </xf>
    <xf numFmtId="0" fontId="21" fillId="0" borderId="134" xfId="0" applyFont="1" applyBorder="1" applyAlignment="1">
      <alignment horizontal="center" vertical="center"/>
    </xf>
    <xf numFmtId="0" fontId="21" fillId="0" borderId="135" xfId="0" applyFont="1" applyBorder="1" applyAlignment="1">
      <alignment horizontal="center" vertical="center"/>
    </xf>
    <xf numFmtId="0" fontId="21" fillId="0" borderId="136" xfId="0" applyFont="1" applyBorder="1" applyAlignment="1">
      <alignment horizontal="center" vertical="center"/>
    </xf>
    <xf numFmtId="0" fontId="31" fillId="0" borderId="1" xfId="0" applyFont="1" applyBorder="1" applyAlignment="1" applyProtection="1">
      <alignment horizontal="center" vertical="center" shrinkToFit="1"/>
      <protection hidden="1"/>
    </xf>
    <xf numFmtId="0" fontId="31" fillId="0" borderId="5" xfId="0" applyFont="1" applyBorder="1" applyAlignment="1" applyProtection="1">
      <alignment horizontal="center" vertical="center" shrinkToFit="1"/>
      <protection hidden="1"/>
    </xf>
    <xf numFmtId="0" fontId="31" fillId="0" borderId="7" xfId="0" applyFont="1" applyBorder="1" applyAlignment="1" applyProtection="1">
      <alignment horizontal="center" vertical="center" shrinkToFit="1"/>
      <protection hidden="1"/>
    </xf>
    <xf numFmtId="0" fontId="23" fillId="3" borderId="127" xfId="0" applyFont="1" applyFill="1" applyBorder="1" applyAlignment="1" applyProtection="1">
      <alignment horizontal="right" vertical="center" indent="1"/>
      <protection locked="0"/>
    </xf>
    <xf numFmtId="0" fontId="23" fillId="3" borderId="9" xfId="0" applyFont="1" applyFill="1" applyBorder="1" applyAlignment="1" applyProtection="1">
      <alignment horizontal="right" vertical="center" indent="1"/>
      <protection locked="0"/>
    </xf>
    <xf numFmtId="0" fontId="22" fillId="3" borderId="35" xfId="0" applyFont="1" applyFill="1" applyBorder="1" applyAlignment="1" applyProtection="1">
      <alignment horizontal="center" vertical="center" justifyLastLine="1"/>
      <protection locked="0"/>
    </xf>
    <xf numFmtId="0" fontId="22" fillId="3" borderId="4" xfId="0" applyFont="1" applyFill="1" applyBorder="1" applyAlignment="1" applyProtection="1">
      <alignment horizontal="center" vertical="center" justifyLastLine="1"/>
      <protection locked="0"/>
    </xf>
    <xf numFmtId="0" fontId="22" fillId="3" borderId="96" xfId="0" applyFont="1" applyFill="1" applyBorder="1" applyAlignment="1" applyProtection="1">
      <alignment horizontal="center" vertical="center" justifyLastLine="1"/>
      <protection locked="0"/>
    </xf>
    <xf numFmtId="0" fontId="22" fillId="3" borderId="15" xfId="0" applyFont="1" applyFill="1" applyBorder="1" applyAlignment="1" applyProtection="1">
      <alignment horizontal="center" vertical="center" justifyLastLine="1"/>
      <protection locked="0"/>
    </xf>
    <xf numFmtId="0" fontId="21" fillId="0" borderId="123" xfId="0" applyFont="1" applyBorder="1" applyAlignment="1">
      <alignment horizontal="center" vertical="center"/>
    </xf>
    <xf numFmtId="0" fontId="23" fillId="0" borderId="90" xfId="0" applyFont="1" applyBorder="1" applyAlignment="1">
      <alignment vertical="center"/>
    </xf>
    <xf numFmtId="0" fontId="21" fillId="0" borderId="36" xfId="0" applyFont="1" applyBorder="1" applyAlignment="1">
      <alignment horizontal="left" vertical="top" wrapText="1"/>
    </xf>
    <xf numFmtId="0" fontId="21" fillId="0" borderId="0" xfId="0" applyFont="1" applyAlignment="1">
      <alignment horizontal="left" vertical="top" wrapText="1"/>
    </xf>
    <xf numFmtId="0" fontId="21" fillId="0" borderId="34" xfId="0" applyFont="1" applyBorder="1" applyAlignment="1">
      <alignment horizontal="left" vertical="top" wrapText="1"/>
    </xf>
    <xf numFmtId="0" fontId="21" fillId="0" borderId="63" xfId="0" applyFont="1" applyBorder="1" applyAlignment="1">
      <alignment horizontal="left" vertical="top" wrapText="1"/>
    </xf>
    <xf numFmtId="0" fontId="21" fillId="0" borderId="96" xfId="0" applyFont="1" applyBorder="1" applyAlignment="1">
      <alignment horizontal="left" vertical="top" wrapText="1"/>
    </xf>
    <xf numFmtId="0" fontId="21" fillId="0" borderId="9" xfId="0" applyFont="1" applyBorder="1" applyAlignment="1">
      <alignment horizontal="left" vertical="top" wrapText="1"/>
    </xf>
    <xf numFmtId="0" fontId="21" fillId="0" borderId="15" xfId="0" applyFont="1" applyBorder="1" applyAlignment="1">
      <alignment horizontal="left" vertical="top" wrapText="1"/>
    </xf>
    <xf numFmtId="0" fontId="22" fillId="3" borderId="98" xfId="0" applyFont="1" applyFill="1" applyBorder="1" applyAlignment="1" applyProtection="1">
      <alignment horizontal="center" vertical="center"/>
      <protection locked="0"/>
    </xf>
    <xf numFmtId="0" fontId="22" fillId="3" borderId="137" xfId="0" applyFont="1" applyFill="1" applyBorder="1" applyAlignment="1" applyProtection="1">
      <alignment horizontal="center" vertical="center"/>
      <protection locked="0"/>
    </xf>
    <xf numFmtId="0" fontId="21" fillId="0" borderId="0" xfId="0" applyFont="1" applyAlignment="1">
      <alignment horizontal="left" vertical="center" wrapText="1"/>
    </xf>
    <xf numFmtId="0" fontId="21" fillId="3" borderId="42" xfId="0" applyFont="1" applyFill="1" applyBorder="1" applyAlignment="1" applyProtection="1">
      <alignment horizontal="center" vertical="center" shrinkToFit="1"/>
      <protection locked="0"/>
    </xf>
    <xf numFmtId="177" fontId="22" fillId="3" borderId="1" xfId="0" applyNumberFormat="1" applyFont="1" applyFill="1" applyBorder="1" applyAlignment="1" applyProtection="1">
      <alignment horizontal="center" vertical="center"/>
      <protection locked="0"/>
    </xf>
    <xf numFmtId="177" fontId="22" fillId="3" borderId="5" xfId="0" applyNumberFormat="1" applyFont="1" applyFill="1" applyBorder="1" applyAlignment="1" applyProtection="1">
      <alignment horizontal="center" vertical="center"/>
      <protection locked="0"/>
    </xf>
    <xf numFmtId="177" fontId="22" fillId="3" borderId="4" xfId="0" applyNumberFormat="1" applyFont="1" applyFill="1" applyBorder="1" applyAlignment="1" applyProtection="1">
      <alignment horizontal="center" vertical="center"/>
      <protection locked="0"/>
    </xf>
    <xf numFmtId="177" fontId="22" fillId="3" borderId="19" xfId="0" applyNumberFormat="1" applyFont="1" applyFill="1" applyBorder="1" applyAlignment="1" applyProtection="1">
      <alignment vertical="center"/>
      <protection locked="0"/>
    </xf>
    <xf numFmtId="177" fontId="22" fillId="3" borderId="0" xfId="0" applyNumberFormat="1" applyFont="1" applyFill="1" applyAlignment="1" applyProtection="1">
      <alignment vertical="center"/>
      <protection locked="0"/>
    </xf>
    <xf numFmtId="177" fontId="22" fillId="3" borderId="34" xfId="0" applyNumberFormat="1" applyFont="1" applyFill="1" applyBorder="1" applyAlignment="1" applyProtection="1">
      <alignment vertical="center"/>
      <protection locked="0"/>
    </xf>
    <xf numFmtId="177" fontId="22" fillId="3" borderId="8" xfId="0" applyNumberFormat="1" applyFont="1" applyFill="1" applyBorder="1" applyAlignment="1" applyProtection="1">
      <alignment vertical="center"/>
      <protection locked="0"/>
    </xf>
    <xf numFmtId="177" fontId="22" fillId="3" borderId="9" xfId="0" applyNumberFormat="1" applyFont="1" applyFill="1" applyBorder="1" applyAlignment="1" applyProtection="1">
      <alignment vertical="center"/>
      <protection locked="0"/>
    </xf>
    <xf numFmtId="177" fontId="22" fillId="3" borderId="15" xfId="0" applyNumberFormat="1" applyFont="1" applyFill="1" applyBorder="1" applyAlignment="1" applyProtection="1">
      <alignment vertical="center"/>
      <protection locked="0"/>
    </xf>
    <xf numFmtId="0" fontId="21" fillId="0" borderId="11" xfId="0" applyFont="1" applyBorder="1" applyAlignment="1">
      <alignment horizontal="center" vertical="center" justifyLastLine="1"/>
    </xf>
    <xf numFmtId="0" fontId="21" fillId="0" borderId="42" xfId="0" applyFont="1" applyBorder="1" applyAlignment="1">
      <alignment horizontal="center" vertical="center" justifyLastLine="1"/>
    </xf>
    <xf numFmtId="0" fontId="22" fillId="3" borderId="1" xfId="0" applyFont="1" applyFill="1" applyBorder="1" applyAlignment="1" applyProtection="1">
      <alignment horizontal="left" vertical="top" wrapText="1"/>
      <protection locked="0"/>
    </xf>
    <xf numFmtId="0" fontId="22" fillId="3" borderId="5" xfId="0" applyFont="1" applyFill="1" applyBorder="1" applyAlignment="1" applyProtection="1">
      <alignment horizontal="left" vertical="top" wrapText="1"/>
      <protection locked="0"/>
    </xf>
    <xf numFmtId="0" fontId="22" fillId="3" borderId="7" xfId="0" applyFont="1" applyFill="1" applyBorder="1" applyAlignment="1" applyProtection="1">
      <alignment horizontal="left" vertical="top" wrapText="1"/>
      <protection locked="0"/>
    </xf>
    <xf numFmtId="0" fontId="22" fillId="3" borderId="19" xfId="0" applyFont="1" applyFill="1" applyBorder="1" applyAlignment="1" applyProtection="1">
      <alignment horizontal="left" vertical="top" wrapText="1"/>
      <protection locked="0"/>
    </xf>
    <xf numFmtId="0" fontId="22" fillId="3" borderId="0" xfId="0" applyFont="1" applyFill="1" applyAlignment="1" applyProtection="1">
      <alignment horizontal="left" vertical="top" wrapText="1"/>
      <protection locked="0"/>
    </xf>
    <xf numFmtId="0" fontId="22" fillId="3" borderId="18" xfId="0" applyFont="1" applyFill="1" applyBorder="1" applyAlignment="1" applyProtection="1">
      <alignment horizontal="left" vertical="top" wrapText="1"/>
      <protection locked="0"/>
    </xf>
    <xf numFmtId="0" fontId="22" fillId="3" borderId="63" xfId="0" applyFont="1" applyFill="1" applyBorder="1" applyAlignment="1" applyProtection="1">
      <alignment horizontal="left" vertical="top" wrapText="1"/>
      <protection locked="0"/>
    </xf>
    <xf numFmtId="0" fontId="22" fillId="3" borderId="2" xfId="0" applyFont="1" applyFill="1" applyBorder="1" applyAlignment="1" applyProtection="1">
      <alignment horizontal="left" vertical="top" wrapText="1"/>
      <protection locked="0"/>
    </xf>
    <xf numFmtId="0" fontId="22" fillId="3" borderId="16" xfId="0" applyFont="1" applyFill="1" applyBorder="1" applyAlignment="1" applyProtection="1">
      <alignment horizontal="left" vertical="top" wrapText="1"/>
      <protection locked="0"/>
    </xf>
    <xf numFmtId="0" fontId="22" fillId="3" borderId="17" xfId="0" applyFont="1" applyFill="1" applyBorder="1" applyAlignment="1" applyProtection="1">
      <alignment horizontal="left" vertical="top" wrapText="1"/>
      <protection locked="0"/>
    </xf>
    <xf numFmtId="0" fontId="22" fillId="3" borderId="1"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22" fillId="3" borderId="19" xfId="0" applyFont="1" applyFill="1" applyBorder="1" applyAlignment="1" applyProtection="1">
      <alignment vertical="center" wrapText="1"/>
      <protection locked="0"/>
    </xf>
    <xf numFmtId="0" fontId="22" fillId="3" borderId="0" xfId="0" applyFont="1" applyFill="1" applyAlignment="1" applyProtection="1">
      <alignment vertical="center" wrapText="1"/>
      <protection locked="0"/>
    </xf>
    <xf numFmtId="0" fontId="22" fillId="3" borderId="34" xfId="0" applyFont="1" applyFill="1" applyBorder="1" applyAlignment="1" applyProtection="1">
      <alignment vertical="center" wrapText="1"/>
      <protection locked="0"/>
    </xf>
    <xf numFmtId="0" fontId="22" fillId="3" borderId="8" xfId="0" applyFont="1" applyFill="1" applyBorder="1" applyAlignment="1" applyProtection="1">
      <alignment vertical="center" wrapText="1"/>
      <protection locked="0"/>
    </xf>
    <xf numFmtId="0" fontId="22" fillId="3" borderId="9" xfId="0" applyFont="1" applyFill="1" applyBorder="1" applyAlignment="1" applyProtection="1">
      <alignment vertical="center" wrapText="1"/>
      <protection locked="0"/>
    </xf>
    <xf numFmtId="0" fontId="22" fillId="3" borderId="15" xfId="0" applyFont="1" applyFill="1" applyBorder="1" applyAlignment="1" applyProtection="1">
      <alignment vertical="center" wrapText="1"/>
      <protection locked="0"/>
    </xf>
    <xf numFmtId="0" fontId="21" fillId="0" borderId="9" xfId="0" applyFont="1" applyBorder="1" applyAlignment="1">
      <alignment horizontal="left" vertical="center" wrapText="1"/>
    </xf>
    <xf numFmtId="0" fontId="21" fillId="0" borderId="47" xfId="0" applyFont="1" applyBorder="1" applyAlignment="1">
      <alignment horizontal="left" vertical="center"/>
    </xf>
    <xf numFmtId="0" fontId="21" fillId="0" borderId="89" xfId="0" applyFont="1" applyBorder="1" applyAlignment="1">
      <alignment horizontal="left" vertical="center"/>
    </xf>
    <xf numFmtId="0" fontId="22" fillId="3" borderId="48" xfId="0" applyFont="1" applyFill="1" applyBorder="1" applyAlignment="1" applyProtection="1">
      <alignment horizontal="left" vertical="center" shrinkToFit="1"/>
      <protection locked="0"/>
    </xf>
    <xf numFmtId="0" fontId="22" fillId="3" borderId="6" xfId="0" applyFont="1" applyFill="1" applyBorder="1" applyAlignment="1" applyProtection="1">
      <alignment horizontal="left" vertical="center" shrinkToFit="1"/>
      <protection locked="0"/>
    </xf>
    <xf numFmtId="0" fontId="22" fillId="3" borderId="50" xfId="0" applyFont="1" applyFill="1" applyBorder="1" applyAlignment="1" applyProtection="1">
      <alignment horizontal="left" vertical="center" shrinkToFit="1"/>
      <protection locked="0"/>
    </xf>
    <xf numFmtId="0" fontId="22" fillId="3" borderId="2" xfId="0" applyFont="1" applyFill="1" applyBorder="1" applyAlignment="1" applyProtection="1">
      <alignment horizontal="left" vertical="center" shrinkToFit="1"/>
      <protection locked="0"/>
    </xf>
    <xf numFmtId="0" fontId="22" fillId="3" borderId="16" xfId="0" applyFont="1" applyFill="1" applyBorder="1" applyAlignment="1" applyProtection="1">
      <alignment horizontal="left" vertical="center" shrinkToFit="1"/>
      <protection locked="0"/>
    </xf>
    <xf numFmtId="0" fontId="22" fillId="3" borderId="17" xfId="0" applyFont="1" applyFill="1" applyBorder="1" applyAlignment="1" applyProtection="1">
      <alignment horizontal="left" vertical="center" shrinkToFit="1"/>
      <protection locked="0"/>
    </xf>
    <xf numFmtId="0" fontId="21" fillId="0" borderId="35" xfId="0" applyFont="1" applyBorder="1" applyAlignment="1">
      <alignment horizontal="left" vertical="center" wrapText="1"/>
    </xf>
    <xf numFmtId="0" fontId="21" fillId="0" borderId="5" xfId="0" applyFont="1" applyBorder="1" applyAlignment="1">
      <alignment horizontal="left" vertical="center" wrapText="1"/>
    </xf>
    <xf numFmtId="0" fontId="21" fillId="0" borderId="4" xfId="0" applyFont="1" applyBorder="1" applyAlignment="1">
      <alignment horizontal="left" vertical="center" wrapText="1"/>
    </xf>
    <xf numFmtId="0" fontId="21" fillId="0" borderId="38" xfId="0" applyFont="1" applyBorder="1" applyAlignment="1">
      <alignment horizontal="left" vertical="center" wrapText="1"/>
    </xf>
    <xf numFmtId="0" fontId="21" fillId="0" borderId="16" xfId="0" applyFont="1" applyBorder="1" applyAlignment="1">
      <alignment horizontal="left" vertical="center" wrapText="1"/>
    </xf>
    <xf numFmtId="0" fontId="21" fillId="0" borderId="3" xfId="0" applyFont="1" applyBorder="1" applyAlignment="1">
      <alignment horizontal="left" vertical="center" wrapText="1"/>
    </xf>
    <xf numFmtId="0" fontId="22" fillId="3" borderId="1" xfId="0" applyFont="1" applyFill="1" applyBorder="1" applyAlignment="1" applyProtection="1">
      <alignment horizontal="left" vertical="center"/>
      <protection locked="0"/>
    </xf>
    <xf numFmtId="0" fontId="22" fillId="3" borderId="5" xfId="0" applyFont="1" applyFill="1" applyBorder="1" applyAlignment="1" applyProtection="1">
      <alignment horizontal="left" vertical="center"/>
      <protection locked="0"/>
    </xf>
    <xf numFmtId="0" fontId="22" fillId="3" borderId="7" xfId="0" applyFont="1" applyFill="1" applyBorder="1" applyAlignment="1" applyProtection="1">
      <alignment horizontal="left" vertical="center"/>
      <protection locked="0"/>
    </xf>
    <xf numFmtId="0" fontId="22" fillId="3" borderId="2" xfId="0" applyFont="1" applyFill="1" applyBorder="1" applyAlignment="1" applyProtection="1">
      <alignment horizontal="left" vertical="center"/>
      <protection locked="0"/>
    </xf>
    <xf numFmtId="0" fontId="22" fillId="3" borderId="16" xfId="0" applyFont="1" applyFill="1" applyBorder="1" applyAlignment="1" applyProtection="1">
      <alignment horizontal="left" vertical="center"/>
      <protection locked="0"/>
    </xf>
    <xf numFmtId="0" fontId="22" fillId="3" borderId="17" xfId="0" applyFont="1" applyFill="1" applyBorder="1" applyAlignment="1" applyProtection="1">
      <alignment horizontal="left" vertical="center"/>
      <protection locked="0"/>
    </xf>
    <xf numFmtId="0" fontId="21" fillId="0" borderId="38" xfId="0" applyFont="1" applyBorder="1" applyAlignment="1">
      <alignment horizontal="left" vertical="top" wrapText="1"/>
    </xf>
    <xf numFmtId="0" fontId="21" fillId="0" borderId="16" xfId="0" applyFont="1" applyBorder="1" applyAlignment="1">
      <alignment horizontal="left" vertical="top" wrapText="1"/>
    </xf>
    <xf numFmtId="0" fontId="21" fillId="0" borderId="37" xfId="0" applyFont="1" applyBorder="1" applyAlignment="1">
      <alignment horizontal="center" vertical="center" justifyLastLine="1"/>
    </xf>
    <xf numFmtId="0" fontId="21" fillId="0" borderId="53" xfId="0" applyFont="1" applyBorder="1" applyAlignment="1">
      <alignment horizontal="center" vertical="center" justifyLastLine="1"/>
    </xf>
    <xf numFmtId="0" fontId="24" fillId="3" borderId="63" xfId="0" applyFont="1" applyFill="1" applyBorder="1" applyAlignment="1" applyProtection="1">
      <alignment horizontal="center" vertical="center" wrapText="1" justifyLastLine="1"/>
      <protection locked="0"/>
    </xf>
    <xf numFmtId="0" fontId="24" fillId="3" borderId="43" xfId="0" applyFont="1" applyFill="1" applyBorder="1" applyAlignment="1" applyProtection="1">
      <alignment horizontal="center" vertical="center" justifyLastLine="1"/>
      <protection locked="0"/>
    </xf>
    <xf numFmtId="0" fontId="24" fillId="3" borderId="93" xfId="0" applyFont="1" applyFill="1" applyBorder="1" applyAlignment="1" applyProtection="1">
      <alignment horizontal="center" vertical="center" justifyLastLine="1"/>
      <protection locked="0"/>
    </xf>
    <xf numFmtId="0" fontId="24" fillId="3" borderId="41" xfId="0" applyFont="1" applyFill="1" applyBorder="1" applyAlignment="1" applyProtection="1">
      <alignment horizontal="center" vertical="center" justifyLastLine="1"/>
      <protection locked="0"/>
    </xf>
    <xf numFmtId="0" fontId="21" fillId="0" borderId="92" xfId="0" applyFont="1" applyBorder="1" applyAlignment="1">
      <alignment horizontal="distributed" vertical="center" wrapText="1" justifyLastLine="1"/>
    </xf>
    <xf numFmtId="0" fontId="21" fillId="0" borderId="121" xfId="0" applyFont="1" applyBorder="1" applyAlignment="1">
      <alignment horizontal="distributed" vertical="center" justifyLastLine="1"/>
    </xf>
    <xf numFmtId="0" fontId="22" fillId="3" borderId="5" xfId="0" applyFont="1" applyFill="1" applyBorder="1" applyAlignment="1" applyProtection="1">
      <alignment vertical="center" wrapText="1"/>
      <protection locked="0"/>
    </xf>
    <xf numFmtId="0" fontId="22" fillId="3" borderId="7" xfId="0" applyFont="1" applyFill="1" applyBorder="1" applyAlignment="1" applyProtection="1">
      <alignment vertical="center" wrapText="1"/>
      <protection locked="0"/>
    </xf>
    <xf numFmtId="0" fontId="22" fillId="3" borderId="18" xfId="0" applyFont="1" applyFill="1" applyBorder="1" applyAlignment="1" applyProtection="1">
      <alignment vertical="center" wrapText="1"/>
      <protection locked="0"/>
    </xf>
    <xf numFmtId="0" fontId="22" fillId="3" borderId="10" xfId="0" applyFont="1" applyFill="1" applyBorder="1" applyAlignment="1" applyProtection="1">
      <alignment vertical="center" wrapText="1"/>
      <protection locked="0"/>
    </xf>
    <xf numFmtId="0" fontId="21" fillId="0" borderId="7" xfId="0" applyFont="1" applyBorder="1" applyAlignment="1">
      <alignment horizontal="distributed" vertical="center" justifyLastLine="1"/>
    </xf>
    <xf numFmtId="0" fontId="21" fillId="3" borderId="16" xfId="0" applyFont="1" applyFill="1" applyBorder="1" applyAlignment="1" applyProtection="1">
      <alignment horizontal="center" vertical="center"/>
      <protection locked="0"/>
    </xf>
    <xf numFmtId="0" fontId="21" fillId="0" borderId="96" xfId="0" applyFont="1" applyBorder="1" applyAlignment="1">
      <alignment horizontal="distributed" vertical="center" justifyLastLine="1"/>
    </xf>
    <xf numFmtId="0" fontId="21" fillId="0" borderId="9" xfId="0" applyFont="1" applyBorder="1" applyAlignment="1">
      <alignment horizontal="distributed" vertical="center" justifyLastLine="1"/>
    </xf>
    <xf numFmtId="0" fontId="21" fillId="0" borderId="15" xfId="0" applyFont="1" applyBorder="1" applyAlignment="1">
      <alignment horizontal="distributed" vertical="center" justifyLastLine="1"/>
    </xf>
    <xf numFmtId="0" fontId="21" fillId="3" borderId="92" xfId="0" applyFont="1" applyFill="1" applyBorder="1" applyAlignment="1" applyProtection="1">
      <alignment horizontal="center" vertical="center"/>
      <protection locked="0"/>
    </xf>
    <xf numFmtId="0" fontId="21" fillId="3" borderId="122" xfId="0" applyFont="1" applyFill="1" applyBorder="1" applyAlignment="1" applyProtection="1">
      <alignment horizontal="center" vertical="center"/>
      <protection locked="0"/>
    </xf>
    <xf numFmtId="0" fontId="21" fillId="3" borderId="93" xfId="0" applyFont="1" applyFill="1" applyBorder="1" applyAlignment="1" applyProtection="1">
      <alignment horizontal="center" vertical="center"/>
      <protection locked="0"/>
    </xf>
    <xf numFmtId="0" fontId="21" fillId="3" borderId="139" xfId="0" applyFont="1" applyFill="1" applyBorder="1" applyAlignment="1" applyProtection="1">
      <alignment horizontal="center" vertical="center"/>
      <protection locked="0"/>
    </xf>
    <xf numFmtId="0" fontId="21" fillId="0" borderId="1" xfId="0" applyFont="1" applyBorder="1" applyAlignment="1">
      <alignment horizontal="center" vertical="center" justifyLastLine="1"/>
    </xf>
    <xf numFmtId="0" fontId="21" fillId="0" borderId="115" xfId="0" applyFont="1" applyBorder="1" applyAlignment="1">
      <alignment horizontal="center" vertical="center" justifyLastLine="1"/>
    </xf>
    <xf numFmtId="0" fontId="21" fillId="0" borderId="138" xfId="0" applyFont="1" applyBorder="1" applyAlignment="1">
      <alignment horizontal="center" vertical="center" justifyLastLine="1"/>
    </xf>
    <xf numFmtId="0" fontId="21" fillId="0" borderId="43" xfId="0" applyFont="1" applyBorder="1" applyAlignment="1">
      <alignment horizontal="center" vertical="center" justifyLastLine="1"/>
    </xf>
    <xf numFmtId="0" fontId="21" fillId="0" borderId="12" xfId="0" applyFont="1" applyBorder="1" applyAlignment="1">
      <alignment horizontal="center" vertical="center" justifyLastLine="1"/>
    </xf>
    <xf numFmtId="0" fontId="22" fillId="3" borderId="2" xfId="0" applyFont="1" applyFill="1" applyBorder="1" applyAlignment="1" applyProtection="1">
      <alignment horizontal="center" vertical="center"/>
      <protection locked="0"/>
    </xf>
    <xf numFmtId="0" fontId="21" fillId="0" borderId="8" xfId="0" applyFont="1" applyBorder="1" applyAlignment="1">
      <alignment horizontal="center" vertical="center" justifyLastLine="1"/>
    </xf>
    <xf numFmtId="0" fontId="21" fillId="0" borderId="1"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21" fillId="0" borderId="82" xfId="0" applyFont="1" applyBorder="1" applyAlignment="1" applyProtection="1">
      <alignment horizontal="center" vertical="center"/>
      <protection hidden="1"/>
    </xf>
    <xf numFmtId="0" fontId="21" fillId="0" borderId="133" xfId="0" applyFont="1" applyBorder="1" applyAlignment="1" applyProtection="1">
      <alignment horizontal="center" vertical="center"/>
      <protection hidden="1"/>
    </xf>
    <xf numFmtId="0" fontId="31" fillId="0" borderId="0" xfId="0" applyFont="1" applyAlignment="1">
      <alignment horizontal="center" vertical="center"/>
    </xf>
    <xf numFmtId="0" fontId="31" fillId="0" borderId="5" xfId="0" applyFont="1" applyBorder="1" applyAlignment="1">
      <alignment horizontal="distributed" vertical="center"/>
    </xf>
    <xf numFmtId="0" fontId="31" fillId="0" borderId="19" xfId="0" applyFont="1" applyBorder="1" applyAlignment="1">
      <alignment horizontal="distributed" vertical="center" wrapText="1"/>
    </xf>
    <xf numFmtId="0" fontId="31" fillId="0" borderId="0" xfId="0" applyFont="1" applyAlignment="1">
      <alignment horizontal="distributed" vertical="center"/>
    </xf>
    <xf numFmtId="0" fontId="31" fillId="0" borderId="34" xfId="0" applyFont="1" applyBorder="1" applyAlignment="1">
      <alignment horizontal="distributed" vertical="center"/>
    </xf>
    <xf numFmtId="0" fontId="31" fillId="0" borderId="19" xfId="0" applyFont="1" applyBorder="1" applyAlignment="1">
      <alignment horizontal="distributed" vertical="center"/>
    </xf>
    <xf numFmtId="0" fontId="28" fillId="0" borderId="0" xfId="0" applyFont="1" applyAlignment="1">
      <alignment horizontal="distributed" vertical="center"/>
    </xf>
    <xf numFmtId="0" fontId="28" fillId="0" borderId="34" xfId="0" applyFont="1" applyBorder="1" applyAlignment="1">
      <alignment horizontal="distributed" vertical="center"/>
    </xf>
    <xf numFmtId="0" fontId="21" fillId="0" borderId="140" xfId="0" applyFont="1" applyBorder="1" applyAlignment="1" applyProtection="1">
      <alignment horizontal="center" vertical="center"/>
      <protection locked="0"/>
    </xf>
    <xf numFmtId="0" fontId="21" fillId="0" borderId="141" xfId="0" applyFont="1" applyBorder="1" applyAlignment="1" applyProtection="1">
      <alignment horizontal="center" vertical="center"/>
      <protection locked="0"/>
    </xf>
    <xf numFmtId="0" fontId="21" fillId="0" borderId="150" xfId="0" applyFont="1" applyBorder="1" applyAlignment="1" applyProtection="1">
      <alignment horizontal="center" vertical="center"/>
      <protection hidden="1"/>
    </xf>
    <xf numFmtId="0" fontId="21" fillId="0" borderId="151" xfId="0" applyFont="1" applyBorder="1" applyAlignment="1" applyProtection="1">
      <alignment horizontal="center" vertical="center"/>
      <protection hidden="1"/>
    </xf>
    <xf numFmtId="0" fontId="36" fillId="0" borderId="5" xfId="0" applyFont="1" applyBorder="1" applyAlignment="1">
      <alignment horizontal="center" vertical="center" shrinkToFit="1"/>
    </xf>
    <xf numFmtId="0" fontId="31" fillId="0" borderId="0" xfId="0" applyFont="1" applyAlignment="1">
      <alignment horizontal="center" vertical="center" wrapText="1"/>
    </xf>
    <xf numFmtId="0" fontId="31" fillId="0" borderId="34" xfId="0" applyFont="1" applyBorder="1" applyAlignment="1">
      <alignment horizontal="center" vertical="center"/>
    </xf>
    <xf numFmtId="0" fontId="31" fillId="0" borderId="0" xfId="0" applyFont="1" applyAlignment="1">
      <alignment horizontal="distributed" vertical="center" wrapText="1"/>
    </xf>
    <xf numFmtId="0" fontId="21" fillId="0" borderId="82" xfId="0" quotePrefix="1" applyFont="1" applyBorder="1" applyAlignment="1">
      <alignment horizontal="center" vertical="center"/>
    </xf>
    <xf numFmtId="0" fontId="21" fillId="0" borderId="133" xfId="0" quotePrefix="1" applyFont="1" applyBorder="1" applyAlignment="1">
      <alignment horizontal="center" vertical="center"/>
    </xf>
    <xf numFmtId="0" fontId="31" fillId="0" borderId="0" xfId="0" applyFont="1" applyAlignment="1" applyProtection="1">
      <alignment horizontal="center" vertical="center"/>
      <protection hidden="1"/>
    </xf>
    <xf numFmtId="0" fontId="31" fillId="0" borderId="34" xfId="0" applyFont="1" applyBorder="1" applyAlignment="1" applyProtection="1">
      <alignment horizontal="center" vertical="center"/>
      <protection hidden="1"/>
    </xf>
    <xf numFmtId="0" fontId="21" fillId="0" borderId="133" xfId="0" applyFont="1" applyBorder="1" applyAlignment="1">
      <alignment horizontal="center" vertical="center"/>
    </xf>
    <xf numFmtId="0" fontId="36" fillId="0" borderId="0" xfId="0" applyFont="1" applyAlignment="1">
      <alignment horizontal="distributed" vertical="center" wrapText="1"/>
    </xf>
    <xf numFmtId="0" fontId="28" fillId="0" borderId="0" xfId="0" applyFont="1" applyAlignment="1">
      <alignment horizontal="distributed" vertical="center" wrapText="1"/>
    </xf>
    <xf numFmtId="0" fontId="34" fillId="0" borderId="5" xfId="0" applyFont="1" applyBorder="1" applyAlignment="1">
      <alignment horizontal="center" vertical="center" shrinkToFit="1"/>
    </xf>
    <xf numFmtId="0" fontId="21" fillId="0" borderId="133" xfId="0" applyFont="1" applyBorder="1" applyAlignment="1" applyProtection="1">
      <alignment vertical="center"/>
      <protection hidden="1"/>
    </xf>
    <xf numFmtId="0" fontId="35" fillId="0" borderId="0" xfId="0" applyFont="1" applyAlignment="1">
      <alignment horizontal="distributed" vertical="center"/>
    </xf>
    <xf numFmtId="0" fontId="35" fillId="0" borderId="34" xfId="0" applyFont="1" applyBorder="1" applyAlignment="1">
      <alignment horizontal="distributed" vertical="center"/>
    </xf>
    <xf numFmtId="0" fontId="23" fillId="0" borderId="82" xfId="0" applyFont="1" applyBorder="1" applyAlignment="1" applyProtection="1">
      <alignment horizontal="center" vertical="center"/>
      <protection hidden="1"/>
    </xf>
    <xf numFmtId="0" fontId="23" fillId="0" borderId="133" xfId="0" applyFont="1" applyBorder="1" applyAlignment="1" applyProtection="1">
      <alignment horizontal="center" vertical="center"/>
      <protection hidden="1"/>
    </xf>
    <xf numFmtId="0" fontId="31" fillId="0" borderId="5" xfId="0" applyFont="1" applyBorder="1" applyAlignment="1" applyProtection="1">
      <alignment horizontal="center" vertical="center"/>
      <protection hidden="1"/>
    </xf>
    <xf numFmtId="0" fontId="31" fillId="0" borderId="135" xfId="0" applyFont="1" applyBorder="1" applyAlignment="1">
      <alignment horizontal="left" vertical="center"/>
    </xf>
    <xf numFmtId="0" fontId="21" fillId="0" borderId="20" xfId="0" applyFont="1" applyBorder="1" applyAlignment="1">
      <alignment horizontal="center" vertical="center"/>
    </xf>
    <xf numFmtId="0" fontId="23" fillId="0" borderId="20" xfId="0" applyFont="1" applyBorder="1" applyAlignment="1">
      <alignment horizontal="center" vertical="center"/>
    </xf>
    <xf numFmtId="0" fontId="21" fillId="0" borderId="20" xfId="0" applyFont="1" applyBorder="1" applyAlignment="1">
      <alignment vertical="center"/>
    </xf>
    <xf numFmtId="0" fontId="21" fillId="0" borderId="0" xfId="0" applyFont="1" applyAlignment="1">
      <alignment horizontal="distributed" vertical="center" wrapText="1"/>
    </xf>
    <xf numFmtId="0" fontId="31" fillId="0" borderId="5" xfId="0" applyFont="1" applyBorder="1" applyAlignment="1">
      <alignment horizontal="center" vertical="center" shrinkToFit="1"/>
    </xf>
    <xf numFmtId="0" fontId="35" fillId="0" borderId="0" xfId="0" applyFont="1" applyAlignment="1">
      <alignment horizontal="distributed" vertical="center" wrapText="1"/>
    </xf>
    <xf numFmtId="0" fontId="23" fillId="0" borderId="0" xfId="0" applyFont="1" applyAlignment="1">
      <alignment vertical="center"/>
    </xf>
    <xf numFmtId="0" fontId="28" fillId="0" borderId="0" xfId="0" applyFont="1" applyAlignment="1">
      <alignment horizontal="center" vertical="center"/>
    </xf>
    <xf numFmtId="0" fontId="32" fillId="0" borderId="0" xfId="0" applyFont="1" applyAlignment="1">
      <alignment horizontal="right" vertical="center"/>
    </xf>
    <xf numFmtId="0" fontId="21" fillId="0" borderId="142" xfId="0" applyFont="1" applyBorder="1" applyAlignment="1" applyProtection="1">
      <alignment horizontal="left" vertical="center" shrinkToFit="1"/>
      <protection hidden="1"/>
    </xf>
    <xf numFmtId="0" fontId="21" fillId="0" borderId="135" xfId="0" applyFont="1" applyBorder="1" applyAlignment="1" applyProtection="1">
      <alignment horizontal="left" vertical="center" shrinkToFit="1"/>
      <protection hidden="1"/>
    </xf>
    <xf numFmtId="0" fontId="21" fillId="0" borderId="143" xfId="0" applyFont="1" applyBorder="1" applyAlignment="1" applyProtection="1">
      <alignment horizontal="left" vertical="center" shrinkToFit="1"/>
      <protection hidden="1"/>
    </xf>
    <xf numFmtId="0" fontId="21" fillId="0" borderId="144" xfId="0" applyFont="1" applyBorder="1" applyAlignment="1" applyProtection="1">
      <alignment horizontal="left" vertical="center" shrinkToFit="1"/>
      <protection hidden="1"/>
    </xf>
    <xf numFmtId="0" fontId="21" fillId="0" borderId="145" xfId="0" applyFont="1" applyBorder="1" applyAlignment="1" applyProtection="1">
      <alignment horizontal="left" vertical="center" shrinkToFit="1"/>
      <protection hidden="1"/>
    </xf>
    <xf numFmtId="0" fontId="21" fillId="0" borderId="146" xfId="0" applyFont="1" applyBorder="1" applyAlignment="1" applyProtection="1">
      <alignment horizontal="left" vertical="center" shrinkToFit="1"/>
      <protection hidden="1"/>
    </xf>
    <xf numFmtId="0" fontId="28" fillId="0" borderId="134" xfId="0" applyFont="1" applyBorder="1" applyAlignment="1">
      <alignment horizontal="distributed" vertical="center" wrapText="1"/>
    </xf>
    <xf numFmtId="0" fontId="28" fillId="0" borderId="135" xfId="0" applyFont="1" applyBorder="1" applyAlignment="1">
      <alignment horizontal="distributed" vertical="center" wrapText="1"/>
    </xf>
    <xf numFmtId="0" fontId="28" fillId="0" borderId="147" xfId="0" applyFont="1" applyBorder="1" applyAlignment="1">
      <alignment horizontal="distributed" vertical="center" wrapText="1"/>
    </xf>
    <xf numFmtId="0" fontId="28" fillId="0" borderId="148" xfId="0" applyFont="1" applyBorder="1" applyAlignment="1">
      <alignment horizontal="distributed" vertical="center" wrapText="1"/>
    </xf>
    <xf numFmtId="0" fontId="28" fillId="0" borderId="145" xfId="0" applyFont="1" applyBorder="1" applyAlignment="1">
      <alignment horizontal="distributed" vertical="center" wrapText="1"/>
    </xf>
    <xf numFmtId="0" fontId="28" fillId="0" borderId="149" xfId="0" applyFont="1" applyBorder="1" applyAlignment="1">
      <alignment horizontal="distributed" vertical="center" wrapText="1"/>
    </xf>
    <xf numFmtId="0" fontId="21" fillId="0" borderId="19" xfId="0" applyFont="1" applyBorder="1" applyAlignment="1">
      <alignment vertical="center"/>
    </xf>
    <xf numFmtId="0" fontId="23" fillId="0" borderId="19" xfId="0" applyFont="1" applyBorder="1" applyAlignment="1">
      <alignment horizontal="center" vertical="center"/>
    </xf>
    <xf numFmtId="0" fontId="33" fillId="0" borderId="0" xfId="0" applyFont="1" applyAlignment="1">
      <alignment horizontal="center" vertical="center"/>
    </xf>
    <xf numFmtId="0" fontId="31" fillId="0" borderId="134" xfId="0" applyFont="1" applyBorder="1" applyAlignment="1">
      <alignment horizontal="distributed" vertical="center" wrapText="1"/>
    </xf>
    <xf numFmtId="0" fontId="31" fillId="0" borderId="135" xfId="0" applyFont="1" applyBorder="1" applyAlignment="1">
      <alignment horizontal="distributed" vertical="center" wrapText="1"/>
    </xf>
    <xf numFmtId="0" fontId="31" fillId="0" borderId="147" xfId="0" applyFont="1" applyBorder="1" applyAlignment="1">
      <alignment horizontal="distributed" vertical="center" wrapText="1"/>
    </xf>
    <xf numFmtId="0" fontId="31" fillId="0" borderId="148" xfId="0" applyFont="1" applyBorder="1" applyAlignment="1">
      <alignment horizontal="distributed" vertical="center" wrapText="1"/>
    </xf>
    <xf numFmtId="0" fontId="31" fillId="0" borderId="145" xfId="0" applyFont="1" applyBorder="1" applyAlignment="1">
      <alignment horizontal="distributed" vertical="center" wrapText="1"/>
    </xf>
    <xf numFmtId="0" fontId="31" fillId="0" borderId="149" xfId="0" applyFont="1" applyBorder="1" applyAlignment="1">
      <alignment horizontal="distributed" vertical="center" wrapText="1"/>
    </xf>
    <xf numFmtId="0" fontId="23" fillId="0" borderId="0" xfId="0" applyFont="1" applyAlignment="1">
      <alignment horizontal="distributed" vertical="center"/>
    </xf>
    <xf numFmtId="0" fontId="23" fillId="0" borderId="34" xfId="0" applyFont="1" applyBorder="1" applyAlignment="1">
      <alignment horizontal="distributed" vertical="center"/>
    </xf>
    <xf numFmtId="0" fontId="21" fillId="3" borderId="142" xfId="0" applyFont="1" applyFill="1" applyBorder="1" applyAlignment="1" applyProtection="1">
      <alignment horizontal="center" vertical="center" shrinkToFit="1"/>
      <protection locked="0"/>
    </xf>
    <xf numFmtId="0" fontId="21" fillId="3" borderId="135" xfId="0" applyFont="1" applyFill="1" applyBorder="1" applyAlignment="1" applyProtection="1">
      <alignment horizontal="center" vertical="center" shrinkToFit="1"/>
      <protection locked="0"/>
    </xf>
    <xf numFmtId="0" fontId="21" fillId="3" borderId="143" xfId="0" applyFont="1" applyFill="1" applyBorder="1" applyAlignment="1" applyProtection="1">
      <alignment horizontal="center" vertical="center" shrinkToFit="1"/>
      <protection locked="0"/>
    </xf>
    <xf numFmtId="0" fontId="21" fillId="3" borderId="144" xfId="0" applyFont="1" applyFill="1" applyBorder="1" applyAlignment="1" applyProtection="1">
      <alignment horizontal="center" vertical="center" shrinkToFit="1"/>
      <protection locked="0"/>
    </xf>
    <xf numFmtId="0" fontId="21" fillId="3" borderId="145" xfId="0" applyFont="1" applyFill="1" applyBorder="1" applyAlignment="1" applyProtection="1">
      <alignment horizontal="center" vertical="center" shrinkToFit="1"/>
      <protection locked="0"/>
    </xf>
    <xf numFmtId="0" fontId="21" fillId="3" borderId="146" xfId="0" applyFont="1" applyFill="1" applyBorder="1" applyAlignment="1" applyProtection="1">
      <alignment horizontal="center" vertical="center" shrinkToFit="1"/>
      <protection locked="0"/>
    </xf>
    <xf numFmtId="0" fontId="28" fillId="0" borderId="5" xfId="0" applyFont="1" applyBorder="1" applyAlignment="1">
      <alignment horizontal="center" vertical="center" shrinkToFit="1"/>
    </xf>
    <xf numFmtId="0" fontId="21" fillId="0" borderId="0" xfId="0" applyFont="1" applyAlignment="1" applyProtection="1">
      <alignment horizontal="center" vertical="center"/>
      <protection hidden="1"/>
    </xf>
    <xf numFmtId="0" fontId="31" fillId="0" borderId="135" xfId="0" applyFont="1" applyBorder="1" applyAlignment="1">
      <alignment horizontal="center" vertical="center"/>
    </xf>
    <xf numFmtId="0" fontId="34" fillId="0" borderId="0" xfId="0" applyFont="1" applyAlignment="1">
      <alignment horizontal="distributed" vertical="center" wrapText="1"/>
    </xf>
    <xf numFmtId="0" fontId="23" fillId="0" borderId="0" xfId="0" applyFont="1" applyAlignment="1" applyProtection="1">
      <alignment horizontal="center" vertical="center"/>
      <protection hidden="1"/>
    </xf>
    <xf numFmtId="0" fontId="21" fillId="0" borderId="0" xfId="0" applyFont="1" applyAlignment="1" applyProtection="1">
      <alignment horizontal="left" vertical="center" shrinkToFit="1"/>
      <protection hidden="1"/>
    </xf>
    <xf numFmtId="0" fontId="21" fillId="0" borderId="148" xfId="0" applyFont="1" applyBorder="1" applyAlignment="1">
      <alignment horizontal="center" vertical="center"/>
    </xf>
    <xf numFmtId="0" fontId="21" fillId="0" borderId="145" xfId="0" applyFont="1" applyBorder="1" applyAlignment="1">
      <alignment horizontal="center" vertical="center"/>
    </xf>
    <xf numFmtId="0" fontId="23" fillId="0" borderId="134" xfId="0" applyFont="1" applyBorder="1" applyAlignment="1" applyProtection="1">
      <alignment horizontal="center" vertical="center"/>
      <protection hidden="1"/>
    </xf>
    <xf numFmtId="0" fontId="23" fillId="0" borderId="135" xfId="0" applyFont="1" applyBorder="1" applyAlignment="1" applyProtection="1">
      <alignment horizontal="center" vertical="center"/>
      <protection hidden="1"/>
    </xf>
    <xf numFmtId="0" fontId="23" fillId="0" borderId="148" xfId="0" applyFont="1" applyBorder="1" applyAlignment="1" applyProtection="1">
      <alignment horizontal="center" vertical="center"/>
      <protection hidden="1"/>
    </xf>
    <xf numFmtId="0" fontId="23" fillId="0" borderId="145" xfId="0" applyFont="1" applyBorder="1" applyAlignment="1" applyProtection="1">
      <alignment horizontal="center" vertical="center"/>
      <protection hidden="1"/>
    </xf>
    <xf numFmtId="0" fontId="23" fillId="0" borderId="143" xfId="0" applyFont="1" applyBorder="1" applyAlignment="1" applyProtection="1">
      <alignment horizontal="center" vertical="center"/>
      <protection hidden="1"/>
    </xf>
    <xf numFmtId="0" fontId="23" fillId="0" borderId="146" xfId="0" applyFont="1" applyBorder="1" applyAlignment="1" applyProtection="1">
      <alignment horizontal="center" vertical="center"/>
      <protection hidden="1"/>
    </xf>
    <xf numFmtId="0" fontId="23" fillId="0" borderId="0" xfId="0" quotePrefix="1" applyFont="1" applyAlignment="1" applyProtection="1">
      <alignment horizontal="center" vertical="center"/>
      <protection hidden="1"/>
    </xf>
    <xf numFmtId="0" fontId="20"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horizontal="center" vertical="center"/>
    </xf>
    <xf numFmtId="0" fontId="23" fillId="3" borderId="82" xfId="0" applyFont="1" applyFill="1" applyBorder="1" applyAlignment="1" applyProtection="1">
      <alignment horizontal="center" vertical="center"/>
      <protection locked="0"/>
    </xf>
    <xf numFmtId="0" fontId="23" fillId="3" borderId="133" xfId="0" applyFont="1" applyFill="1" applyBorder="1" applyAlignment="1" applyProtection="1">
      <alignment horizontal="center" vertical="center"/>
      <protection locked="0"/>
    </xf>
    <xf numFmtId="0" fontId="24" fillId="3" borderId="4" xfId="0" applyFont="1" applyFill="1" applyBorder="1" applyAlignment="1" applyProtection="1">
      <alignment vertical="center" shrinkToFit="1"/>
      <protection locked="0"/>
    </xf>
    <xf numFmtId="0" fontId="24" fillId="3" borderId="82" xfId="0" applyFont="1" applyFill="1" applyBorder="1" applyAlignment="1" applyProtection="1">
      <alignment vertical="center" shrinkToFit="1"/>
      <protection locked="0"/>
    </xf>
    <xf numFmtId="0" fontId="24" fillId="3" borderId="1" xfId="0" applyFont="1" applyFill="1" applyBorder="1" applyAlignment="1" applyProtection="1">
      <alignment vertical="center" shrinkToFit="1"/>
      <protection locked="0"/>
    </xf>
    <xf numFmtId="176" fontId="23" fillId="3" borderId="82" xfId="0" applyNumberFormat="1" applyFont="1" applyFill="1" applyBorder="1" applyAlignment="1" applyProtection="1">
      <alignment horizontal="center" vertical="center" shrinkToFit="1"/>
      <protection locked="0"/>
    </xf>
    <xf numFmtId="176" fontId="23" fillId="3" borderId="133" xfId="0" applyNumberFormat="1" applyFont="1" applyFill="1" applyBorder="1" applyAlignment="1" applyProtection="1">
      <alignment horizontal="center" vertical="center" shrinkToFit="1"/>
      <protection locked="0"/>
    </xf>
    <xf numFmtId="0" fontId="23" fillId="3" borderId="82" xfId="0" applyFont="1" applyFill="1" applyBorder="1" applyAlignment="1" applyProtection="1">
      <alignment horizontal="left" vertical="center" wrapText="1"/>
      <protection locked="0"/>
    </xf>
    <xf numFmtId="0" fontId="23" fillId="3" borderId="133" xfId="0" applyFont="1" applyFill="1" applyBorder="1" applyAlignment="1" applyProtection="1">
      <alignment horizontal="left" vertical="center" wrapText="1"/>
      <protection locked="0"/>
    </xf>
    <xf numFmtId="0" fontId="23" fillId="3" borderId="3" xfId="0" applyFont="1" applyFill="1" applyBorder="1" applyAlignment="1" applyProtection="1">
      <alignment vertical="center" shrinkToFit="1"/>
      <protection locked="0"/>
    </xf>
    <xf numFmtId="0" fontId="23" fillId="3" borderId="133" xfId="0" applyFont="1" applyFill="1" applyBorder="1" applyAlignment="1" applyProtection="1">
      <alignment vertical="center" shrinkToFit="1"/>
      <protection locked="0"/>
    </xf>
    <xf numFmtId="0" fontId="23" fillId="3" borderId="2" xfId="0" applyFont="1" applyFill="1" applyBorder="1" applyAlignment="1" applyProtection="1">
      <alignment vertical="center" shrinkToFit="1"/>
      <protection locked="0"/>
    </xf>
    <xf numFmtId="0" fontId="23" fillId="0" borderId="43" xfId="0" applyFont="1" applyBorder="1" applyAlignment="1" applyProtection="1">
      <alignment vertical="center" wrapText="1"/>
      <protection hidden="1"/>
    </xf>
    <xf numFmtId="0" fontId="23" fillId="0" borderId="11" xfId="0" applyFont="1" applyBorder="1" applyAlignment="1" applyProtection="1">
      <alignment vertical="center" wrapText="1"/>
      <protection hidden="1"/>
    </xf>
    <xf numFmtId="0" fontId="23" fillId="0" borderId="12" xfId="0" applyFont="1" applyBorder="1" applyAlignment="1" applyProtection="1">
      <alignment vertical="center" wrapText="1"/>
      <protection hidden="1"/>
    </xf>
    <xf numFmtId="0" fontId="23" fillId="0" borderId="82" xfId="0" applyFont="1" applyBorder="1" applyAlignment="1">
      <alignment horizontal="center" vertical="center"/>
    </xf>
    <xf numFmtId="0" fontId="23" fillId="0" borderId="133" xfId="0" applyFont="1" applyBorder="1" applyAlignment="1">
      <alignment horizontal="center" vertical="center"/>
    </xf>
    <xf numFmtId="0" fontId="22" fillId="0" borderId="134" xfId="0" applyFont="1" applyBorder="1" applyAlignment="1" applyProtection="1">
      <alignment horizontal="center" vertical="center"/>
      <protection hidden="1"/>
    </xf>
    <xf numFmtId="0" fontId="22" fillId="0" borderId="135" xfId="0" applyFont="1" applyBorder="1" applyAlignment="1" applyProtection="1">
      <alignment horizontal="center" vertical="center"/>
      <protection hidden="1"/>
    </xf>
    <xf numFmtId="0" fontId="22" fillId="0" borderId="148" xfId="0" applyFont="1" applyBorder="1" applyAlignment="1" applyProtection="1">
      <alignment horizontal="center" vertical="center"/>
      <protection hidden="1"/>
    </xf>
    <xf numFmtId="0" fontId="22" fillId="0" borderId="145" xfId="0" applyFont="1" applyBorder="1" applyAlignment="1" applyProtection="1">
      <alignment horizontal="center" vertical="center"/>
      <protection hidden="1"/>
    </xf>
    <xf numFmtId="0" fontId="22" fillId="0" borderId="143" xfId="0" applyFont="1" applyBorder="1" applyAlignment="1" applyProtection="1">
      <alignment horizontal="center" vertical="center"/>
      <protection hidden="1"/>
    </xf>
    <xf numFmtId="0" fontId="22" fillId="0" borderId="146" xfId="0" applyFont="1" applyBorder="1" applyAlignment="1" applyProtection="1">
      <alignment horizontal="center" vertical="center"/>
      <protection hidden="1"/>
    </xf>
    <xf numFmtId="0" fontId="22" fillId="0" borderId="0" xfId="0" applyFont="1" applyBorder="1" applyAlignment="1">
      <alignment horizontal="center" vertical="center"/>
    </xf>
    <xf numFmtId="0" fontId="23" fillId="0" borderId="4" xfId="0" applyFont="1" applyBorder="1" applyAlignment="1">
      <alignment horizontal="distributed" vertical="center"/>
    </xf>
    <xf numFmtId="0" fontId="23" fillId="0" borderId="82" xfId="0" applyFont="1" applyBorder="1" applyAlignment="1">
      <alignment horizontal="distributed" vertical="center"/>
    </xf>
    <xf numFmtId="0" fontId="23" fillId="0" borderId="1" xfId="0" applyFont="1" applyBorder="1" applyAlignment="1">
      <alignment horizontal="distributed" vertical="center"/>
    </xf>
    <xf numFmtId="0" fontId="23" fillId="0" borderId="133" xfId="0" applyFont="1" applyBorder="1" applyAlignment="1">
      <alignment horizontal="distributed" vertical="center"/>
    </xf>
    <xf numFmtId="0" fontId="23" fillId="0" borderId="2" xfId="0" applyFont="1" applyBorder="1" applyAlignment="1">
      <alignment horizontal="distributed" vertical="center"/>
    </xf>
    <xf numFmtId="0" fontId="23" fillId="0" borderId="1" xfId="0" applyFont="1" applyBorder="1" applyAlignment="1">
      <alignment vertical="center"/>
    </xf>
    <xf numFmtId="0" fontId="23" fillId="0" borderId="4"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1" xfId="0" applyFont="1"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horizontal="center" vertical="center"/>
    </xf>
    <xf numFmtId="0" fontId="0" fillId="0" borderId="0" xfId="0" applyAlignment="1">
      <alignment horizontal="right"/>
    </xf>
    <xf numFmtId="49" fontId="14" fillId="0" borderId="155" xfId="0" applyNumberFormat="1" applyFont="1" applyBorder="1" applyAlignment="1">
      <alignment horizontal="center" vertical="distributed" textRotation="255" wrapText="1" justifyLastLine="1"/>
    </xf>
    <xf numFmtId="49" fontId="14" fillId="0" borderId="194" xfId="0" applyNumberFormat="1" applyFont="1" applyBorder="1" applyAlignment="1">
      <alignment horizontal="center" vertical="distributed" textRotation="255" wrapText="1" justifyLastLine="1"/>
    </xf>
    <xf numFmtId="49" fontId="14" fillId="0" borderId="163" xfId="0" applyNumberFormat="1" applyFont="1" applyBorder="1" applyAlignment="1">
      <alignment horizontal="center" vertical="distributed" textRotation="255" wrapText="1" justifyLastLine="1"/>
    </xf>
    <xf numFmtId="0" fontId="14" fillId="0" borderId="31" xfId="0" applyFont="1" applyBorder="1" applyAlignment="1">
      <alignment horizontal="left" vertical="center" shrinkToFit="1"/>
    </xf>
    <xf numFmtId="0" fontId="14" fillId="0" borderId="126"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128" xfId="0" applyFont="1" applyBorder="1" applyAlignment="1">
      <alignment horizontal="left" vertical="center" shrinkToFit="1"/>
    </xf>
    <xf numFmtId="0" fontId="14" fillId="0" borderId="186"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87" xfId="0" applyFont="1" applyBorder="1" applyAlignment="1">
      <alignment horizontal="left" vertical="center" shrinkToFit="1"/>
    </xf>
    <xf numFmtId="0" fontId="14" fillId="0" borderId="179" xfId="0" applyFont="1" applyBorder="1" applyAlignment="1">
      <alignment horizontal="left" vertical="center" shrinkToFit="1"/>
    </xf>
    <xf numFmtId="0" fontId="14" fillId="0" borderId="163" xfId="0" applyFont="1" applyBorder="1" applyAlignment="1">
      <alignment horizontal="left" vertical="center" shrinkToFit="1"/>
    </xf>
    <xf numFmtId="0" fontId="14" fillId="0" borderId="32" xfId="0" applyFont="1" applyBorder="1" applyAlignment="1">
      <alignment horizontal="left" vertical="center" shrinkToFit="1"/>
    </xf>
    <xf numFmtId="0" fontId="14" fillId="0" borderId="195" xfId="0" applyFont="1" applyBorder="1" applyAlignment="1">
      <alignment horizontal="left" vertical="center" shrinkToFit="1"/>
    </xf>
    <xf numFmtId="0" fontId="14" fillId="0" borderId="111" xfId="0" applyFont="1" applyBorder="1" applyAlignment="1">
      <alignment horizontal="center" vertical="center" justifyLastLine="1"/>
    </xf>
    <xf numFmtId="0" fontId="14" fillId="0" borderId="112" xfId="0" applyFont="1" applyBorder="1" applyAlignment="1">
      <alignment horizontal="center" vertical="center" justifyLastLine="1"/>
    </xf>
    <xf numFmtId="0" fontId="14" fillId="0" borderId="113" xfId="0" applyFont="1" applyBorder="1" applyAlignment="1">
      <alignment horizontal="center" vertical="center" justifyLastLine="1"/>
    </xf>
    <xf numFmtId="0" fontId="14" fillId="0" borderId="179" xfId="0" applyFont="1" applyBorder="1" applyAlignment="1">
      <alignment vertical="center" shrinkToFit="1"/>
    </xf>
    <xf numFmtId="0" fontId="14" fillId="0" borderId="172" xfId="0" applyFont="1" applyBorder="1" applyAlignment="1">
      <alignment horizontal="left" vertical="center" shrinkToFit="1"/>
    </xf>
    <xf numFmtId="49" fontId="12" fillId="0" borderId="155" xfId="0" applyNumberFormat="1" applyFont="1" applyBorder="1" applyAlignment="1">
      <alignment horizontal="center" vertical="distributed" textRotation="255" wrapText="1" justifyLastLine="1"/>
    </xf>
    <xf numFmtId="0" fontId="16" fillId="0" borderId="194" xfId="0" applyFont="1" applyBorder="1" applyAlignment="1">
      <alignment horizontal="center" vertical="distributed" textRotation="255" wrapText="1" justifyLastLine="1"/>
    </xf>
    <xf numFmtId="0" fontId="16" fillId="0" borderId="163" xfId="0" applyFont="1" applyBorder="1" applyAlignment="1">
      <alignment horizontal="center" vertical="distributed" textRotation="255" wrapText="1" justifyLastLine="1"/>
    </xf>
    <xf numFmtId="0" fontId="14" fillId="0" borderId="33" xfId="0" applyFont="1" applyBorder="1" applyAlignment="1">
      <alignment horizontal="left" vertical="center" shrinkToFit="1"/>
    </xf>
    <xf numFmtId="49" fontId="14" fillId="0" borderId="172" xfId="0" applyNumberFormat="1" applyFont="1" applyBorder="1" applyAlignment="1">
      <alignment horizontal="center" vertical="distributed" textRotation="255" wrapText="1" justifyLastLine="1"/>
    </xf>
    <xf numFmtId="0" fontId="0" fillId="0" borderId="179" xfId="0" applyBorder="1" applyAlignment="1">
      <alignment horizontal="center" vertical="distributed" textRotation="255" wrapText="1" justifyLastLine="1"/>
    </xf>
    <xf numFmtId="0" fontId="0" fillId="0" borderId="32" xfId="0" applyBorder="1" applyAlignment="1">
      <alignment horizontal="center" vertical="distributed" textRotation="255" wrapText="1" justifyLastLine="1"/>
    </xf>
    <xf numFmtId="0" fontId="14" fillId="0" borderId="179" xfId="0" applyFont="1" applyBorder="1" applyAlignment="1">
      <alignment horizontal="left" vertical="center" wrapText="1"/>
    </xf>
    <xf numFmtId="0" fontId="11" fillId="0" borderId="179" xfId="0" applyFont="1" applyBorder="1" applyAlignment="1">
      <alignment horizontal="left" vertical="center" wrapText="1"/>
    </xf>
    <xf numFmtId="0" fontId="14" fillId="0" borderId="82"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133" xfId="0" applyFont="1" applyBorder="1" applyAlignment="1">
      <alignment horizontal="center" vertical="center" textRotation="255"/>
    </xf>
  </cellXfs>
  <cellStyles count="4">
    <cellStyle name="桁区切り 2" xfId="1" xr:uid="{00000000-0005-0000-0000-000000000000}"/>
    <cellStyle name="標準" xfId="0" builtinId="0"/>
    <cellStyle name="標準 2" xfId="2" xr:uid="{00000000-0005-0000-0000-000002000000}"/>
    <cellStyle name="標準 4" xfId="3" xr:uid="{00000000-0005-0000-0000-000003000000}"/>
  </cellStyles>
  <dxfs count="12256">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
      <fill>
        <patternFill>
          <bgColor rgb="FFFFCCCC"/>
        </patternFill>
      </fill>
    </dxf>
    <dxf>
      <fill>
        <patternFill>
          <bgColor rgb="FFFFFF99"/>
        </patternFill>
      </fill>
    </dxf>
  </dxfs>
  <tableStyles count="0" defaultTableStyle="TableStyleMedium2" defaultPivotStyle="PivotStyleLight16"/>
  <colors>
    <mruColors>
      <color rgb="FFFFFF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55</xdr:col>
      <xdr:colOff>133350</xdr:colOff>
      <xdr:row>2</xdr:row>
      <xdr:rowOff>57149</xdr:rowOff>
    </xdr:from>
    <xdr:to>
      <xdr:col>77</xdr:col>
      <xdr:colOff>142875</xdr:colOff>
      <xdr:row>16</xdr:row>
      <xdr:rowOff>161925</xdr:rowOff>
    </xdr:to>
    <xdr:sp macro="" textlink="">
      <xdr:nvSpPr>
        <xdr:cNvPr id="2" name="テキスト ボックス 1">
          <a:extLst>
            <a:ext uri="{FF2B5EF4-FFF2-40B4-BE49-F238E27FC236}">
              <a16:creationId xmlns:a16="http://schemas.microsoft.com/office/drawing/2014/main" id="{4D4ED094-8B6A-4D03-A482-E6C655BEB052}"/>
            </a:ext>
          </a:extLst>
        </xdr:cNvPr>
        <xdr:cNvSpPr txBox="1"/>
      </xdr:nvSpPr>
      <xdr:spPr>
        <a:xfrm>
          <a:off x="11134725" y="438149"/>
          <a:ext cx="4410075" cy="2771776"/>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200"/>
            <a:t>【</a:t>
          </a:r>
          <a:r>
            <a:rPr kumimoji="1" lang="ja-JP" altLang="en-US" sz="1200"/>
            <a:t>本エクセルシートにおける全体的な留意事項</a:t>
          </a:r>
          <a:r>
            <a:rPr kumimoji="1" lang="en-US" altLang="ja-JP" sz="1200"/>
            <a:t>】</a:t>
          </a:r>
        </a:p>
        <a:p>
          <a:endParaRPr kumimoji="1" lang="en-US" altLang="ja-JP" sz="1200"/>
        </a:p>
        <a:p>
          <a:r>
            <a:rPr kumimoji="1" lang="ja-JP" altLang="en-US" sz="1200"/>
            <a:t>・　各シートの</a:t>
          </a:r>
          <a:r>
            <a:rPr kumimoji="1" lang="ja-JP" altLang="en-US" sz="1200" b="1" u="sng"/>
            <a:t>黄色網掛け部分を入力</a:t>
          </a:r>
          <a:r>
            <a:rPr kumimoji="1" lang="ja-JP" altLang="en-US" sz="1200"/>
            <a:t>して下さい。</a:t>
          </a:r>
          <a:endParaRPr kumimoji="1" lang="en-US" altLang="ja-JP" sz="1200"/>
        </a:p>
        <a:p>
          <a:endParaRPr kumimoji="1" lang="en-US" altLang="ja-JP" sz="1200"/>
        </a:p>
        <a:p>
          <a:r>
            <a:rPr kumimoji="1" lang="ja-JP" altLang="en-US" sz="1200"/>
            <a:t>・　各シートの</a:t>
          </a:r>
          <a:r>
            <a:rPr kumimoji="1" lang="ja-JP" altLang="en-US" sz="1200" b="1" u="sng"/>
            <a:t>黄色網掛け以外の部分は自動反映</a:t>
          </a:r>
          <a:r>
            <a:rPr kumimoji="1" lang="ja-JP" altLang="en-US" sz="1200"/>
            <a:t>します。</a:t>
          </a:r>
          <a:endParaRPr kumimoji="1" lang="en-US" altLang="ja-JP" sz="1200"/>
        </a:p>
        <a:p>
          <a:endParaRPr kumimoji="1" lang="en-US" altLang="ja-JP" sz="1200"/>
        </a:p>
        <a:p>
          <a:r>
            <a:rPr kumimoji="1" lang="ja-JP" altLang="en-US" sz="1200"/>
            <a:t>・　</a:t>
          </a:r>
          <a:r>
            <a:rPr kumimoji="1" lang="ja-JP" altLang="en-US" sz="1200" b="1" u="sng">
              <a:solidFill>
                <a:srgbClr val="FF0000"/>
              </a:solidFill>
            </a:rPr>
            <a:t>入力が誤っている場合，セルが赤表示になります</a:t>
          </a:r>
          <a:r>
            <a:rPr kumimoji="1" lang="ja-JP" altLang="en-US" sz="1200"/>
            <a:t>ので，赤表示になった場合は，入力内容を再度ご確認ください。</a:t>
          </a:r>
          <a:endParaRPr kumimoji="1" lang="en-US" altLang="ja-JP" sz="1200"/>
        </a:p>
        <a:p>
          <a:endParaRPr kumimoji="1" lang="en-US" altLang="ja-JP" sz="1200"/>
        </a:p>
        <a:p>
          <a:r>
            <a:rPr kumimoji="1" lang="ja-JP" altLang="en-US" sz="1200"/>
            <a:t>・　</a:t>
          </a:r>
          <a:r>
            <a:rPr kumimoji="1" lang="ja-JP" altLang="en-US" sz="1200" b="1" u="sng"/>
            <a:t>コピー＆ペーストをした場合，入力間違いの赤表示が正常に反映されなくなる場合があります</a:t>
          </a:r>
          <a:r>
            <a:rPr kumimoji="1" lang="ja-JP" altLang="en-US" sz="1200"/>
            <a:t>ので，ご注意ください。</a:t>
          </a:r>
          <a:endParaRPr kumimoji="1" lang="en-US" altLang="ja-JP" sz="1200"/>
        </a:p>
        <a:p>
          <a:endParaRPr kumimoji="1" lang="en-US" altLang="ja-JP" sz="1200"/>
        </a:p>
        <a:p>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0</xdr:colOff>
      <xdr:row>3</xdr:row>
      <xdr:rowOff>190499</xdr:rowOff>
    </xdr:from>
    <xdr:to>
      <xdr:col>66</xdr:col>
      <xdr:colOff>161925</xdr:colOff>
      <xdr:row>18</xdr:row>
      <xdr:rowOff>209550</xdr:rowOff>
    </xdr:to>
    <xdr:sp macro="" textlink="">
      <xdr:nvSpPr>
        <xdr:cNvPr id="2" name="テキスト ボックス 1">
          <a:extLst>
            <a:ext uri="{FF2B5EF4-FFF2-40B4-BE49-F238E27FC236}">
              <a16:creationId xmlns:a16="http://schemas.microsoft.com/office/drawing/2014/main" id="{02D39B91-0E07-47BE-A36A-0D21B9DD1615}"/>
            </a:ext>
          </a:extLst>
        </xdr:cNvPr>
        <xdr:cNvSpPr txBox="1"/>
      </xdr:nvSpPr>
      <xdr:spPr>
        <a:xfrm>
          <a:off x="10982325" y="761999"/>
          <a:ext cx="4410075" cy="3619501"/>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200"/>
            <a:t>【</a:t>
          </a:r>
          <a:r>
            <a:rPr kumimoji="1" lang="ja-JP" altLang="en-US" sz="1200"/>
            <a:t>留意事項</a:t>
          </a:r>
          <a:r>
            <a:rPr kumimoji="1" lang="en-US" altLang="ja-JP" sz="1200"/>
            <a:t>】</a:t>
          </a:r>
        </a:p>
        <a:p>
          <a:endParaRPr kumimoji="1" lang="en-US" altLang="ja-JP" sz="1200"/>
        </a:p>
        <a:p>
          <a:r>
            <a:rPr kumimoji="1" lang="ja-JP" altLang="en-US" sz="1200"/>
            <a:t>・　「有資格コード」を入力すると，「業種の区分」に自動で「◎又は○」が反映されます（反映される業種に限ります（</a:t>
          </a:r>
          <a:r>
            <a:rPr kumimoji="1" lang="ja-JP" altLang="en-US" sz="1200" b="1"/>
            <a:t>反映される業種については，「技術職員の資格者コード一覧を参照</a:t>
          </a:r>
          <a:r>
            <a:rPr kumimoji="1" lang="ja-JP" altLang="en-US" sz="1200"/>
            <a:t>してください」））</a:t>
          </a:r>
          <a:endParaRPr kumimoji="1" lang="en-US" altLang="ja-JP" sz="1200"/>
        </a:p>
        <a:p>
          <a:endParaRPr kumimoji="1" lang="en-US" altLang="ja-JP" sz="1200"/>
        </a:p>
        <a:p>
          <a:r>
            <a:rPr kumimoji="1" lang="ja-JP" altLang="en-US" sz="1200"/>
            <a:t>・</a:t>
          </a:r>
          <a:r>
            <a:rPr kumimoji="1" lang="ja-JP" altLang="en-US" sz="1200" b="1" u="dbl">
              <a:solidFill>
                <a:srgbClr val="FF0000"/>
              </a:solidFill>
            </a:rPr>
            <a:t>　</a:t>
          </a:r>
          <a:r>
            <a:rPr kumimoji="1" lang="ja-JP" altLang="en-US" sz="1200" b="1" u="sng">
              <a:solidFill>
                <a:srgbClr val="FF0000"/>
              </a:solidFill>
            </a:rPr>
            <a:t>同一の方が，同一業種で評価対象となる「◎又は○」の数は１つだけ</a:t>
          </a:r>
          <a:r>
            <a:rPr kumimoji="1" lang="ja-JP" altLang="en-US" sz="1200" b="0" u="dbl">
              <a:solidFill>
                <a:sysClr val="windowText" lastClr="000000"/>
              </a:solidFill>
            </a:rPr>
            <a:t>であり，</a:t>
          </a:r>
          <a:r>
            <a:rPr kumimoji="1" lang="ja-JP" altLang="en-US" sz="1200"/>
            <a:t>重複している場合は赤表示となりますので，再確認し，修正してください。</a:t>
          </a:r>
          <a:endParaRPr kumimoji="1" lang="en-US" altLang="ja-JP" sz="1200"/>
        </a:p>
        <a:p>
          <a:endParaRPr kumimoji="1" lang="en-US" altLang="ja-JP" sz="1200"/>
        </a:p>
        <a:p>
          <a:r>
            <a:rPr kumimoji="1" lang="ja-JP" altLang="en-US" sz="1200"/>
            <a:t>・　</a:t>
          </a:r>
          <a:r>
            <a:rPr kumimoji="1" lang="ja-JP" altLang="en-US" sz="1200" b="1" u="sng"/>
            <a:t>「採用年月日」の入力の際は，「</a:t>
          </a:r>
          <a:r>
            <a:rPr kumimoji="1" lang="en-US" altLang="ja-JP" sz="1200" b="1" u="sng"/>
            <a:t>1980/1/1</a:t>
          </a:r>
          <a:r>
            <a:rPr kumimoji="1" lang="ja-JP" altLang="en-US" sz="1200" b="1" u="sng"/>
            <a:t>」又は「</a:t>
          </a:r>
          <a:r>
            <a:rPr kumimoji="1" lang="en-US" altLang="ja-JP" sz="1200" b="1" u="sng"/>
            <a:t>R4/1/1</a:t>
          </a:r>
          <a:r>
            <a:rPr kumimoji="1" lang="ja-JP" altLang="en-US" sz="1200" b="1" u="sng"/>
            <a:t>」等で入力</a:t>
          </a:r>
          <a:r>
            <a:rPr kumimoji="1" lang="ja-JP" altLang="en-US" sz="1200"/>
            <a:t>してください。</a:t>
          </a:r>
          <a:endParaRPr kumimoji="1" lang="en-US" altLang="ja-JP" sz="1200"/>
        </a:p>
        <a:p>
          <a:endParaRPr kumimoji="1" lang="en-US" altLang="ja-JP" sz="1200"/>
        </a:p>
        <a:p>
          <a:r>
            <a:rPr kumimoji="1" lang="ja-JP" altLang="ja-JP" sz="1200" b="1">
              <a:solidFill>
                <a:schemeClr val="dk1"/>
              </a:solidFill>
              <a:effectLst/>
              <a:latin typeface="+mn-lt"/>
              <a:ea typeface="+mn-ea"/>
              <a:cs typeface="+mn-cs"/>
            </a:rPr>
            <a:t>・　１人の技術者が有資格区分コード</a:t>
          </a:r>
          <a:endParaRPr lang="ja-JP" altLang="ja-JP" sz="1400">
            <a:effectLst/>
          </a:endParaRPr>
        </a:p>
        <a:p>
          <a:r>
            <a:rPr kumimoji="1" lang="ja-JP" altLang="ja-JP" sz="1200" b="1">
              <a:solidFill>
                <a:schemeClr val="dk1"/>
              </a:solidFill>
              <a:effectLst/>
              <a:latin typeface="+mn-lt"/>
              <a:ea typeface="+mn-ea"/>
              <a:cs typeface="+mn-cs"/>
            </a:rPr>
            <a:t>　「（</a:t>
          </a:r>
          <a:r>
            <a:rPr kumimoji="1" lang="en-US" altLang="ja-JP" sz="1200" b="1">
              <a:solidFill>
                <a:schemeClr val="dk1"/>
              </a:solidFill>
              <a:effectLst/>
              <a:latin typeface="+mn-lt"/>
              <a:ea typeface="+mn-ea"/>
              <a:cs typeface="+mn-cs"/>
            </a:rPr>
            <a:t>199</a:t>
          </a:r>
          <a:r>
            <a:rPr kumimoji="1" lang="ja-JP" altLang="ja-JP" sz="1200" b="1">
              <a:solidFill>
                <a:schemeClr val="dk1"/>
              </a:solidFill>
              <a:effectLst/>
              <a:latin typeface="+mn-lt"/>
              <a:ea typeface="+mn-ea"/>
              <a:cs typeface="+mn-cs"/>
            </a:rPr>
            <a:t>：</a:t>
          </a:r>
          <a:r>
            <a:rPr kumimoji="1" lang="en-US" altLang="ja-JP" sz="1200" b="1">
              <a:solidFill>
                <a:schemeClr val="dk1"/>
              </a:solidFill>
              <a:effectLst/>
              <a:latin typeface="+mn-lt"/>
              <a:ea typeface="+mn-ea"/>
              <a:cs typeface="+mn-cs"/>
            </a:rPr>
            <a:t>1</a:t>
          </a:r>
          <a:r>
            <a:rPr kumimoji="1" lang="ja-JP" altLang="ja-JP" sz="1200" b="1">
              <a:solidFill>
                <a:schemeClr val="dk1"/>
              </a:solidFill>
              <a:effectLst/>
              <a:latin typeface="+mn-lt"/>
              <a:ea typeface="+mn-ea"/>
              <a:cs typeface="+mn-cs"/>
            </a:rPr>
            <a:t>級舗装施工監理）　と</a:t>
          </a:r>
          <a:r>
            <a:rPr kumimoji="1" lang="en-US" altLang="ja-JP" sz="1200" b="1" baseline="0">
              <a:solidFill>
                <a:schemeClr val="dk1"/>
              </a:solidFill>
              <a:effectLst/>
              <a:latin typeface="+mn-lt"/>
              <a:ea typeface="+mn-ea"/>
              <a:cs typeface="+mn-cs"/>
            </a:rPr>
            <a:t>  (399</a:t>
          </a:r>
          <a:r>
            <a:rPr kumimoji="1" lang="ja-JP" altLang="ja-JP" sz="1200" b="1" baseline="0">
              <a:solidFill>
                <a:schemeClr val="dk1"/>
              </a:solidFill>
              <a:effectLst/>
              <a:latin typeface="+mn-lt"/>
              <a:ea typeface="+mn-ea"/>
              <a:cs typeface="+mn-cs"/>
            </a:rPr>
            <a:t>：舗装診断士）」</a:t>
          </a:r>
          <a:endParaRPr lang="ja-JP" altLang="ja-JP" sz="1400">
            <a:effectLst/>
          </a:endParaRPr>
        </a:p>
        <a:p>
          <a:pPr eaLnBrk="1" fontAlgn="auto" latinLnBrk="0" hangingPunct="1"/>
          <a:r>
            <a:rPr kumimoji="1" lang="ja-JP" altLang="ja-JP" sz="1200" b="1" baseline="0">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a:t>
          </a:r>
          <a:r>
            <a:rPr kumimoji="1" lang="en-US" altLang="ja-JP" sz="1200" b="1">
              <a:solidFill>
                <a:schemeClr val="dk1"/>
              </a:solidFill>
              <a:effectLst/>
              <a:latin typeface="+mn-lt"/>
              <a:ea typeface="+mn-ea"/>
              <a:cs typeface="+mn-cs"/>
            </a:rPr>
            <a:t>299</a:t>
          </a:r>
          <a:r>
            <a:rPr kumimoji="1" lang="ja-JP" altLang="ja-JP" sz="1200" b="1">
              <a:solidFill>
                <a:schemeClr val="dk1"/>
              </a:solidFill>
              <a:effectLst/>
              <a:latin typeface="+mn-lt"/>
              <a:ea typeface="+mn-ea"/>
              <a:cs typeface="+mn-cs"/>
            </a:rPr>
            <a:t>：</a:t>
          </a:r>
          <a:r>
            <a:rPr kumimoji="1" lang="en-US" altLang="ja-JP" sz="1200" b="1">
              <a:solidFill>
                <a:schemeClr val="dk1"/>
              </a:solidFill>
              <a:effectLst/>
              <a:latin typeface="+mn-lt"/>
              <a:ea typeface="+mn-ea"/>
              <a:cs typeface="+mn-cs"/>
            </a:rPr>
            <a:t>2</a:t>
          </a:r>
          <a:r>
            <a:rPr kumimoji="1" lang="ja-JP" altLang="ja-JP" sz="1200" b="1">
              <a:solidFill>
                <a:schemeClr val="dk1"/>
              </a:solidFill>
              <a:effectLst/>
              <a:latin typeface="+mn-lt"/>
              <a:ea typeface="+mn-ea"/>
              <a:cs typeface="+mn-cs"/>
            </a:rPr>
            <a:t>級舗装施工監理）　と</a:t>
          </a:r>
          <a:r>
            <a:rPr kumimoji="1" lang="en-US" altLang="ja-JP" sz="1200" b="1" baseline="0">
              <a:solidFill>
                <a:schemeClr val="dk1"/>
              </a:solidFill>
              <a:effectLst/>
              <a:latin typeface="+mn-lt"/>
              <a:ea typeface="+mn-ea"/>
              <a:cs typeface="+mn-cs"/>
            </a:rPr>
            <a:t>  (399</a:t>
          </a:r>
          <a:r>
            <a:rPr kumimoji="1" lang="ja-JP" altLang="ja-JP" sz="1200" b="1" baseline="0">
              <a:solidFill>
                <a:schemeClr val="dk1"/>
              </a:solidFill>
              <a:effectLst/>
              <a:latin typeface="+mn-lt"/>
              <a:ea typeface="+mn-ea"/>
              <a:cs typeface="+mn-cs"/>
            </a:rPr>
            <a:t>：舗装診断士）」</a:t>
          </a:r>
          <a:endParaRPr lang="ja-JP" altLang="ja-JP" sz="1400">
            <a:effectLst/>
          </a:endParaRPr>
        </a:p>
        <a:p>
          <a:r>
            <a:rPr kumimoji="1" lang="ja-JP" altLang="ja-JP" sz="1200" b="1" baseline="0">
              <a:solidFill>
                <a:schemeClr val="dk1"/>
              </a:solidFill>
              <a:effectLst/>
              <a:latin typeface="+mn-lt"/>
              <a:ea typeface="+mn-ea"/>
              <a:cs typeface="+mn-cs"/>
            </a:rPr>
            <a:t>　を両方保持する場合は，赤表示でもそのまま申請してください。</a:t>
          </a:r>
          <a:endParaRPr lang="ja-JP" altLang="ja-JP" sz="1400">
            <a:effectLst/>
          </a:endParaRPr>
        </a:p>
        <a:p>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14288</xdr:colOff>
      <xdr:row>103</xdr:row>
      <xdr:rowOff>28577</xdr:rowOff>
    </xdr:from>
    <xdr:to>
      <xdr:col>20</xdr:col>
      <xdr:colOff>3</xdr:colOff>
      <xdr:row>104</xdr:row>
      <xdr:rowOff>138113</xdr:rowOff>
    </xdr:to>
    <xdr:sp macro="" textlink="">
      <xdr:nvSpPr>
        <xdr:cNvPr id="3" name="左中かっこ 2">
          <a:extLst>
            <a:ext uri="{FF2B5EF4-FFF2-40B4-BE49-F238E27FC236}">
              <a16:creationId xmlns:a16="http://schemas.microsoft.com/office/drawing/2014/main" id="{3BAB4A85-D7CD-4C7A-A9AB-EE1CB9F147D4}"/>
            </a:ext>
          </a:extLst>
        </xdr:cNvPr>
        <xdr:cNvSpPr/>
      </xdr:nvSpPr>
      <xdr:spPr>
        <a:xfrm rot="16200000">
          <a:off x="3176590" y="12973050"/>
          <a:ext cx="261936" cy="1385890"/>
        </a:xfrm>
        <a:prstGeom prst="leftBrace">
          <a:avLst>
            <a:gd name="adj1" fmla="val 8333"/>
            <a:gd name="adj2" fmla="val 4931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123825</xdr:colOff>
      <xdr:row>42</xdr:row>
      <xdr:rowOff>85725</xdr:rowOff>
    </xdr:from>
    <xdr:to>
      <xdr:col>18</xdr:col>
      <xdr:colOff>0</xdr:colOff>
      <xdr:row>46</xdr:row>
      <xdr:rowOff>9525</xdr:rowOff>
    </xdr:to>
    <xdr:sp macro="" textlink="">
      <xdr:nvSpPr>
        <xdr:cNvPr id="2919" name="AutoShape 1">
          <a:extLst>
            <a:ext uri="{FF2B5EF4-FFF2-40B4-BE49-F238E27FC236}">
              <a16:creationId xmlns:a16="http://schemas.microsoft.com/office/drawing/2014/main" id="{8FDC72CC-F12B-4CA1-92BF-9A0CC850B9ED}"/>
            </a:ext>
          </a:extLst>
        </xdr:cNvPr>
        <xdr:cNvSpPr>
          <a:spLocks/>
        </xdr:cNvSpPr>
      </xdr:nvSpPr>
      <xdr:spPr bwMode="auto">
        <a:xfrm>
          <a:off x="3524250" y="8877300"/>
          <a:ext cx="76200" cy="619125"/>
        </a:xfrm>
        <a:prstGeom prst="leftBracket">
          <a:avLst>
            <a:gd name="adj" fmla="val 67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171450</xdr:colOff>
      <xdr:row>42</xdr:row>
      <xdr:rowOff>66675</xdr:rowOff>
    </xdr:from>
    <xdr:to>
      <xdr:col>33</xdr:col>
      <xdr:colOff>47625</xdr:colOff>
      <xdr:row>46</xdr:row>
      <xdr:rowOff>28575</xdr:rowOff>
    </xdr:to>
    <xdr:sp macro="" textlink="">
      <xdr:nvSpPr>
        <xdr:cNvPr id="2920" name="AutoShape 3">
          <a:extLst>
            <a:ext uri="{FF2B5EF4-FFF2-40B4-BE49-F238E27FC236}">
              <a16:creationId xmlns:a16="http://schemas.microsoft.com/office/drawing/2014/main" id="{3154B035-B342-4C22-B5F5-ACC9DFADE11B}"/>
            </a:ext>
          </a:extLst>
        </xdr:cNvPr>
        <xdr:cNvSpPr>
          <a:spLocks/>
        </xdr:cNvSpPr>
      </xdr:nvSpPr>
      <xdr:spPr bwMode="auto">
        <a:xfrm>
          <a:off x="6572250" y="8858250"/>
          <a:ext cx="76200" cy="657225"/>
        </a:xfrm>
        <a:prstGeom prst="rightBracket">
          <a:avLst>
            <a:gd name="adj" fmla="val 71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9525</xdr:colOff>
      <xdr:row>39</xdr:row>
      <xdr:rowOff>114300</xdr:rowOff>
    </xdr:to>
    <xdr:pic>
      <xdr:nvPicPr>
        <xdr:cNvPr id="21616" name="図 1">
          <a:extLst>
            <a:ext uri="{FF2B5EF4-FFF2-40B4-BE49-F238E27FC236}">
              <a16:creationId xmlns:a16="http://schemas.microsoft.com/office/drawing/2014/main" id="{1F01BAD1-7C4A-41B1-8B4B-15F4FADD6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0" y="0"/>
          <a:ext cx="9610725" cy="680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152400</xdr:colOff>
      <xdr:row>38</xdr:row>
      <xdr:rowOff>66675</xdr:rowOff>
    </xdr:to>
    <xdr:pic>
      <xdr:nvPicPr>
        <xdr:cNvPr id="22640" name="図 1">
          <a:extLst>
            <a:ext uri="{FF2B5EF4-FFF2-40B4-BE49-F238E27FC236}">
              <a16:creationId xmlns:a16="http://schemas.microsoft.com/office/drawing/2014/main" id="{2CBECCD9-D09C-442B-8944-3050B8700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0" y="0"/>
          <a:ext cx="9753600" cy="658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5"/>
  <sheetViews>
    <sheetView tabSelected="1" view="pageBreakPreview" topLeftCell="W10" zoomScaleNormal="100" zoomScaleSheetLayoutView="100" workbookViewId="0">
      <selection activeCell="AF25" sqref="AF25:AN26"/>
    </sheetView>
  </sheetViews>
  <sheetFormatPr defaultColWidth="2.625" defaultRowHeight="15" customHeight="1"/>
  <cols>
    <col min="1" max="16384" width="2.625" style="104"/>
  </cols>
  <sheetData>
    <row r="1" spans="1:54" ht="15" customHeight="1">
      <c r="A1" s="298" t="s">
        <v>282</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103"/>
    </row>
    <row r="2" spans="1:54" ht="15" customHeight="1">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103"/>
    </row>
    <row r="3" spans="1:54" ht="15" customHeight="1">
      <c r="A3" s="299" t="s">
        <v>0</v>
      </c>
      <c r="B3" s="299"/>
      <c r="C3" s="299"/>
      <c r="D3" s="299"/>
      <c r="E3" s="299"/>
      <c r="F3" s="299"/>
      <c r="G3" s="299"/>
      <c r="H3" s="299"/>
      <c r="I3" s="299"/>
    </row>
    <row r="4" spans="1:54" ht="15" customHeight="1">
      <c r="A4" s="299"/>
      <c r="B4" s="299"/>
      <c r="C4" s="299"/>
      <c r="D4" s="299"/>
      <c r="E4" s="299"/>
      <c r="F4" s="299"/>
      <c r="G4" s="299"/>
      <c r="H4" s="299"/>
      <c r="I4" s="299"/>
      <c r="AH4" s="284" t="str">
        <f>初期設定!B3</f>
        <v>令和</v>
      </c>
      <c r="AI4" s="284"/>
      <c r="AJ4" s="282"/>
      <c r="AK4" s="282"/>
      <c r="AL4" s="104" t="s">
        <v>147</v>
      </c>
      <c r="AM4" s="282"/>
      <c r="AN4" s="282"/>
      <c r="AO4" s="104" t="s">
        <v>148</v>
      </c>
      <c r="AP4" s="282"/>
      <c r="AQ4" s="282"/>
      <c r="AR4" s="104" t="s">
        <v>149</v>
      </c>
    </row>
    <row r="6" spans="1:54" ht="15" customHeight="1">
      <c r="E6" s="233"/>
      <c r="F6" s="233"/>
      <c r="G6" s="233"/>
      <c r="H6" s="233"/>
      <c r="I6" s="233"/>
      <c r="J6" s="233"/>
      <c r="K6" s="233"/>
      <c r="L6" s="103"/>
      <c r="N6" s="288" t="s">
        <v>169</v>
      </c>
      <c r="O6" s="288"/>
      <c r="P6" s="288"/>
      <c r="Q6" s="288" t="s">
        <v>170</v>
      </c>
      <c r="R6" s="288"/>
      <c r="S6" s="310"/>
      <c r="T6" s="310"/>
      <c r="U6" s="288" t="s">
        <v>171</v>
      </c>
      <c r="V6" s="288"/>
      <c r="W6" s="311"/>
      <c r="X6" s="311"/>
      <c r="Y6" s="288" t="s">
        <v>150</v>
      </c>
      <c r="Z6" s="288"/>
      <c r="AA6" s="288" t="s">
        <v>23</v>
      </c>
      <c r="AB6" s="288"/>
      <c r="AC6" s="290"/>
      <c r="AD6" s="290"/>
      <c r="AE6" s="290"/>
      <c r="AF6" s="290"/>
      <c r="AG6" s="290"/>
      <c r="AH6" s="290"/>
      <c r="AI6" s="290"/>
      <c r="AJ6" s="288" t="s">
        <v>24</v>
      </c>
      <c r="AK6" s="288"/>
      <c r="AL6" s="103"/>
    </row>
    <row r="7" spans="1:54" ht="15" customHeight="1">
      <c r="E7" s="233"/>
      <c r="F7" s="233"/>
      <c r="G7" s="233"/>
      <c r="H7" s="233"/>
      <c r="I7" s="233"/>
      <c r="J7" s="233"/>
      <c r="K7" s="233"/>
      <c r="L7" s="103"/>
      <c r="M7" s="103"/>
      <c r="N7" s="288"/>
      <c r="O7" s="288"/>
      <c r="P7" s="288"/>
      <c r="Q7" s="288"/>
      <c r="R7" s="288"/>
      <c r="S7" s="310"/>
      <c r="T7" s="310"/>
      <c r="U7" s="288"/>
      <c r="V7" s="288"/>
      <c r="W7" s="311"/>
      <c r="X7" s="311"/>
      <c r="Y7" s="288"/>
      <c r="Z7" s="288"/>
      <c r="AA7" s="288"/>
      <c r="AB7" s="288"/>
      <c r="AC7" s="290"/>
      <c r="AD7" s="290"/>
      <c r="AE7" s="290"/>
      <c r="AF7" s="290"/>
      <c r="AG7" s="290"/>
      <c r="AH7" s="290"/>
      <c r="AI7" s="290"/>
      <c r="AJ7" s="288"/>
      <c r="AK7" s="288"/>
      <c r="AL7" s="103"/>
    </row>
    <row r="8" spans="1:54" ht="15" customHeight="1">
      <c r="E8" s="105"/>
      <c r="F8" s="105"/>
      <c r="G8" s="105"/>
      <c r="H8" s="105"/>
      <c r="I8" s="105"/>
      <c r="J8" s="105"/>
      <c r="K8" s="105"/>
      <c r="AS8" s="313" t="s">
        <v>1</v>
      </c>
      <c r="AT8" s="314"/>
      <c r="AU8" s="314"/>
      <c r="AV8" s="314"/>
      <c r="AW8" s="314"/>
      <c r="AX8" s="314"/>
      <c r="AY8" s="314"/>
      <c r="AZ8" s="314"/>
      <c r="BA8" s="315"/>
    </row>
    <row r="9" spans="1:54" ht="15" customHeight="1">
      <c r="E9" s="289" t="s">
        <v>5</v>
      </c>
      <c r="F9" s="289"/>
      <c r="G9" s="289"/>
      <c r="H9" s="289"/>
      <c r="I9" s="289"/>
      <c r="J9" s="289"/>
      <c r="K9" s="289"/>
      <c r="M9" s="106"/>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S9" s="316"/>
      <c r="AT9" s="317"/>
      <c r="AU9" s="317"/>
      <c r="AV9" s="317"/>
      <c r="AW9" s="317"/>
      <c r="AX9" s="317"/>
      <c r="AY9" s="317"/>
      <c r="AZ9" s="317"/>
      <c r="BA9" s="318"/>
    </row>
    <row r="10" spans="1:54" ht="15" customHeight="1">
      <c r="E10" s="289"/>
      <c r="F10" s="289"/>
      <c r="G10" s="289"/>
      <c r="H10" s="289"/>
      <c r="I10" s="289"/>
      <c r="J10" s="289"/>
      <c r="K10" s="289"/>
      <c r="M10" s="106"/>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S10" s="319"/>
      <c r="AT10" s="320"/>
      <c r="AU10" s="320"/>
      <c r="AV10" s="320"/>
      <c r="AW10" s="320"/>
      <c r="AX10" s="320"/>
      <c r="AY10" s="320"/>
      <c r="AZ10" s="320"/>
      <c r="BA10" s="321"/>
    </row>
    <row r="11" spans="1:54" ht="15" customHeight="1">
      <c r="E11" s="105"/>
      <c r="F11" s="105"/>
      <c r="G11" s="105"/>
      <c r="H11" s="105"/>
      <c r="I11" s="105"/>
      <c r="J11" s="105"/>
      <c r="K11" s="105"/>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8"/>
      <c r="AL11" s="108"/>
      <c r="AS11" s="322"/>
      <c r="AT11" s="323"/>
      <c r="AU11" s="323"/>
      <c r="AV11" s="323"/>
      <c r="AW11" s="323"/>
      <c r="AX11" s="323"/>
      <c r="AY11" s="323"/>
      <c r="AZ11" s="323"/>
      <c r="BA11" s="324"/>
    </row>
    <row r="12" spans="1:54" ht="15" customHeight="1">
      <c r="E12" s="312" t="s">
        <v>3</v>
      </c>
      <c r="F12" s="312"/>
      <c r="G12" s="312"/>
      <c r="H12" s="312"/>
      <c r="I12" s="312"/>
      <c r="J12" s="312"/>
      <c r="K12" s="312"/>
      <c r="M12" s="107"/>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S12" s="322"/>
      <c r="AT12" s="323"/>
      <c r="AU12" s="323"/>
      <c r="AV12" s="323"/>
      <c r="AW12" s="323"/>
      <c r="AX12" s="323"/>
      <c r="AY12" s="323"/>
      <c r="AZ12" s="323"/>
      <c r="BA12" s="324"/>
    </row>
    <row r="13" spans="1:54" ht="15" customHeight="1">
      <c r="E13" s="289" t="s">
        <v>2</v>
      </c>
      <c r="F13" s="289"/>
      <c r="G13" s="289"/>
      <c r="H13" s="289"/>
      <c r="I13" s="289"/>
      <c r="J13" s="289"/>
      <c r="K13" s="289"/>
      <c r="M13" s="106"/>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S13" s="322"/>
      <c r="AT13" s="323"/>
      <c r="AU13" s="323"/>
      <c r="AV13" s="323"/>
      <c r="AW13" s="323"/>
      <c r="AX13" s="323"/>
      <c r="AY13" s="323"/>
      <c r="AZ13" s="323"/>
      <c r="BA13" s="324"/>
    </row>
    <row r="14" spans="1:54" ht="15" customHeight="1">
      <c r="E14" s="289"/>
      <c r="F14" s="289"/>
      <c r="G14" s="289"/>
      <c r="H14" s="289"/>
      <c r="I14" s="289"/>
      <c r="J14" s="289"/>
      <c r="K14" s="289"/>
      <c r="M14" s="106"/>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S14" s="322"/>
      <c r="AT14" s="323"/>
      <c r="AU14" s="323"/>
      <c r="AV14" s="323"/>
      <c r="AW14" s="323"/>
      <c r="AX14" s="323"/>
      <c r="AY14" s="323"/>
      <c r="AZ14" s="323"/>
      <c r="BA14" s="324"/>
    </row>
    <row r="15" spans="1:54" ht="15" customHeight="1">
      <c r="E15" s="109"/>
      <c r="F15" s="109"/>
      <c r="G15" s="109"/>
      <c r="H15" s="109"/>
      <c r="I15" s="109"/>
      <c r="J15" s="109"/>
      <c r="K15" s="105"/>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8"/>
      <c r="AL15" s="108"/>
      <c r="AS15" s="322"/>
      <c r="AT15" s="323"/>
      <c r="AU15" s="323"/>
      <c r="AV15" s="323"/>
      <c r="AW15" s="323"/>
      <c r="AX15" s="323"/>
      <c r="AY15" s="323"/>
      <c r="AZ15" s="323"/>
      <c r="BA15" s="324"/>
    </row>
    <row r="16" spans="1:54" ht="15" customHeight="1">
      <c r="E16" s="289" t="s">
        <v>4</v>
      </c>
      <c r="F16" s="289"/>
      <c r="G16" s="289"/>
      <c r="H16" s="289"/>
      <c r="I16" s="289"/>
      <c r="J16" s="289"/>
      <c r="K16" s="289"/>
      <c r="M16" s="106"/>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75"/>
      <c r="AK16" s="275"/>
      <c r="AL16" s="275"/>
      <c r="AS16" s="322"/>
      <c r="AT16" s="323"/>
      <c r="AU16" s="323"/>
      <c r="AV16" s="323"/>
      <c r="AW16" s="323"/>
      <c r="AX16" s="323"/>
      <c r="AY16" s="323"/>
      <c r="AZ16" s="323"/>
      <c r="BA16" s="324"/>
    </row>
    <row r="17" spans="2:53" ht="15" customHeight="1">
      <c r="E17" s="289"/>
      <c r="F17" s="289"/>
      <c r="G17" s="289"/>
      <c r="H17" s="289"/>
      <c r="I17" s="289"/>
      <c r="J17" s="289"/>
      <c r="K17" s="289"/>
      <c r="M17" s="106"/>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75"/>
      <c r="AK17" s="275"/>
      <c r="AL17" s="275"/>
      <c r="AS17" s="325"/>
      <c r="AT17" s="326"/>
      <c r="AU17" s="326"/>
      <c r="AV17" s="326"/>
      <c r="AW17" s="326"/>
      <c r="AX17" s="326"/>
      <c r="AY17" s="326"/>
      <c r="AZ17" s="326"/>
      <c r="BA17" s="327"/>
    </row>
    <row r="18" spans="2:53" ht="15" customHeight="1">
      <c r="E18" s="312" t="s">
        <v>175</v>
      </c>
      <c r="F18" s="312"/>
      <c r="G18" s="312"/>
      <c r="H18" s="312"/>
      <c r="I18" s="312"/>
      <c r="J18" s="312"/>
      <c r="K18" s="312"/>
      <c r="M18" s="106"/>
      <c r="N18" s="300"/>
      <c r="O18" s="300"/>
      <c r="P18" s="300"/>
      <c r="Q18" s="300"/>
      <c r="R18" s="106" t="s">
        <v>323</v>
      </c>
      <c r="S18" s="300"/>
      <c r="T18" s="300"/>
      <c r="U18" s="300"/>
      <c r="V18" s="300"/>
      <c r="W18" s="106" t="s">
        <v>323</v>
      </c>
      <c r="X18" s="300"/>
      <c r="Y18" s="300"/>
      <c r="Z18" s="300"/>
      <c r="AA18" s="300"/>
      <c r="AB18" s="300"/>
      <c r="AC18" s="104" t="s">
        <v>150</v>
      </c>
      <c r="AD18" s="106"/>
      <c r="AE18" s="106"/>
      <c r="AF18" s="106"/>
      <c r="AG18" s="106"/>
      <c r="AH18" s="106"/>
      <c r="AI18" s="106"/>
      <c r="AJ18" s="106"/>
      <c r="AK18" s="106"/>
      <c r="AL18" s="106"/>
    </row>
    <row r="19" spans="2:53" ht="9.9499999999999993" customHeight="1">
      <c r="E19" s="110"/>
      <c r="F19" s="110"/>
      <c r="G19" s="110"/>
      <c r="H19" s="110"/>
      <c r="I19" s="110"/>
      <c r="J19" s="110"/>
      <c r="K19" s="110"/>
      <c r="L19" s="110"/>
      <c r="M19" s="110"/>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row>
    <row r="20" spans="2:53" ht="15" customHeight="1">
      <c r="B20" s="329" t="s">
        <v>398</v>
      </c>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row>
    <row r="21" spans="2:53" ht="15" customHeight="1">
      <c r="B21" s="301" t="s">
        <v>321</v>
      </c>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row>
    <row r="22" spans="2:53" ht="15" customHeight="1">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row>
    <row r="23" spans="2:53" ht="9.9499999999999993" customHeight="1"/>
    <row r="24" spans="2:53" ht="15" customHeight="1" thickBot="1">
      <c r="B24" s="330" t="s">
        <v>6</v>
      </c>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row>
    <row r="25" spans="2:53" ht="15" customHeight="1" thickTop="1">
      <c r="B25" s="308" t="s">
        <v>7</v>
      </c>
      <c r="C25" s="303"/>
      <c r="D25" s="303"/>
      <c r="E25" s="303"/>
      <c r="F25" s="302" t="s">
        <v>8</v>
      </c>
      <c r="G25" s="303"/>
      <c r="H25" s="303"/>
      <c r="I25" s="303"/>
      <c r="J25" s="303"/>
      <c r="K25" s="303"/>
      <c r="L25" s="303"/>
      <c r="M25" s="303"/>
      <c r="N25" s="303"/>
      <c r="O25" s="308" t="s">
        <v>7</v>
      </c>
      <c r="P25" s="303"/>
      <c r="Q25" s="303"/>
      <c r="R25" s="303"/>
      <c r="S25" s="302" t="s">
        <v>8</v>
      </c>
      <c r="T25" s="303"/>
      <c r="U25" s="303"/>
      <c r="V25" s="303"/>
      <c r="W25" s="303"/>
      <c r="X25" s="303"/>
      <c r="Y25" s="303"/>
      <c r="Z25" s="303"/>
      <c r="AA25" s="304"/>
      <c r="AB25" s="303" t="s">
        <v>7</v>
      </c>
      <c r="AC25" s="303"/>
      <c r="AD25" s="303"/>
      <c r="AE25" s="303"/>
      <c r="AF25" s="302" t="s">
        <v>8</v>
      </c>
      <c r="AG25" s="303"/>
      <c r="AH25" s="303"/>
      <c r="AI25" s="303"/>
      <c r="AJ25" s="303"/>
      <c r="AK25" s="303"/>
      <c r="AL25" s="303"/>
      <c r="AM25" s="303"/>
      <c r="AN25" s="303"/>
      <c r="AO25" s="308" t="s">
        <v>7</v>
      </c>
      <c r="AP25" s="303"/>
      <c r="AQ25" s="303"/>
      <c r="AR25" s="303"/>
      <c r="AS25" s="302" t="s">
        <v>8</v>
      </c>
      <c r="AT25" s="303"/>
      <c r="AU25" s="303"/>
      <c r="AV25" s="303"/>
      <c r="AW25" s="303"/>
      <c r="AX25" s="303"/>
      <c r="AY25" s="303"/>
      <c r="AZ25" s="303"/>
      <c r="BA25" s="304"/>
    </row>
    <row r="26" spans="2:53" ht="15" customHeight="1">
      <c r="B26" s="309"/>
      <c r="C26" s="306"/>
      <c r="D26" s="306"/>
      <c r="E26" s="306"/>
      <c r="F26" s="305"/>
      <c r="G26" s="306"/>
      <c r="H26" s="306"/>
      <c r="I26" s="306"/>
      <c r="J26" s="306"/>
      <c r="K26" s="306"/>
      <c r="L26" s="306"/>
      <c r="M26" s="306"/>
      <c r="N26" s="306"/>
      <c r="O26" s="309"/>
      <c r="P26" s="306"/>
      <c r="Q26" s="306"/>
      <c r="R26" s="306"/>
      <c r="S26" s="305"/>
      <c r="T26" s="306"/>
      <c r="U26" s="306"/>
      <c r="V26" s="306"/>
      <c r="W26" s="306"/>
      <c r="X26" s="306"/>
      <c r="Y26" s="306"/>
      <c r="Z26" s="306"/>
      <c r="AA26" s="307"/>
      <c r="AB26" s="306"/>
      <c r="AC26" s="306"/>
      <c r="AD26" s="306"/>
      <c r="AE26" s="306"/>
      <c r="AF26" s="305"/>
      <c r="AG26" s="306"/>
      <c r="AH26" s="306"/>
      <c r="AI26" s="306"/>
      <c r="AJ26" s="306"/>
      <c r="AK26" s="306"/>
      <c r="AL26" s="306"/>
      <c r="AM26" s="306"/>
      <c r="AN26" s="306"/>
      <c r="AO26" s="309"/>
      <c r="AP26" s="306"/>
      <c r="AQ26" s="306"/>
      <c r="AR26" s="306"/>
      <c r="AS26" s="305"/>
      <c r="AT26" s="306"/>
      <c r="AU26" s="306"/>
      <c r="AV26" s="306"/>
      <c r="AW26" s="306"/>
      <c r="AX26" s="306"/>
      <c r="AY26" s="306"/>
      <c r="AZ26" s="306"/>
      <c r="BA26" s="307"/>
    </row>
    <row r="27" spans="2:53" ht="20.100000000000001" customHeight="1">
      <c r="B27" s="234"/>
      <c r="C27" s="235"/>
      <c r="D27" s="235"/>
      <c r="E27" s="236"/>
      <c r="F27" s="237" t="s">
        <v>86</v>
      </c>
      <c r="G27" s="238"/>
      <c r="H27" s="239" t="s">
        <v>176</v>
      </c>
      <c r="I27" s="239"/>
      <c r="J27" s="239"/>
      <c r="K27" s="239"/>
      <c r="L27" s="239"/>
      <c r="M27" s="239"/>
      <c r="N27" s="239"/>
      <c r="O27" s="234"/>
      <c r="P27" s="235"/>
      <c r="Q27" s="235"/>
      <c r="R27" s="236"/>
      <c r="S27" s="237" t="s">
        <v>354</v>
      </c>
      <c r="T27" s="238"/>
      <c r="U27" s="239" t="s">
        <v>371</v>
      </c>
      <c r="V27" s="239"/>
      <c r="W27" s="239"/>
      <c r="X27" s="239"/>
      <c r="Y27" s="239"/>
      <c r="Z27" s="239"/>
      <c r="AA27" s="240"/>
      <c r="AB27" s="235"/>
      <c r="AC27" s="235"/>
      <c r="AD27" s="235"/>
      <c r="AE27" s="236"/>
      <c r="AF27" s="237" t="s">
        <v>356</v>
      </c>
      <c r="AG27" s="238"/>
      <c r="AH27" s="239" t="s">
        <v>341</v>
      </c>
      <c r="AI27" s="239"/>
      <c r="AJ27" s="239"/>
      <c r="AK27" s="239"/>
      <c r="AL27" s="239"/>
      <c r="AM27" s="239"/>
      <c r="AN27" s="239"/>
      <c r="AO27" s="234"/>
      <c r="AP27" s="235"/>
      <c r="AQ27" s="235"/>
      <c r="AR27" s="236"/>
      <c r="AS27" s="237" t="s">
        <v>358</v>
      </c>
      <c r="AT27" s="238"/>
      <c r="AU27" s="239" t="s">
        <v>349</v>
      </c>
      <c r="AV27" s="239"/>
      <c r="AW27" s="239"/>
      <c r="AX27" s="239"/>
      <c r="AY27" s="239"/>
      <c r="AZ27" s="239"/>
      <c r="BA27" s="240"/>
    </row>
    <row r="28" spans="2:53" ht="20.100000000000001" customHeight="1">
      <c r="B28" s="234"/>
      <c r="C28" s="235"/>
      <c r="D28" s="235"/>
      <c r="E28" s="236"/>
      <c r="F28" s="237" t="s">
        <v>87</v>
      </c>
      <c r="G28" s="238"/>
      <c r="H28" s="258" t="s">
        <v>177</v>
      </c>
      <c r="I28" s="258"/>
      <c r="J28" s="258"/>
      <c r="K28" s="258"/>
      <c r="L28" s="258"/>
      <c r="M28" s="258"/>
      <c r="N28" s="258"/>
      <c r="O28" s="234"/>
      <c r="P28" s="235"/>
      <c r="Q28" s="235"/>
      <c r="R28" s="236"/>
      <c r="S28" s="237" t="s">
        <v>355</v>
      </c>
      <c r="T28" s="238"/>
      <c r="U28" s="239" t="s">
        <v>183</v>
      </c>
      <c r="V28" s="239"/>
      <c r="W28" s="239"/>
      <c r="X28" s="239"/>
      <c r="Y28" s="239"/>
      <c r="Z28" s="239"/>
      <c r="AA28" s="240"/>
      <c r="AB28" s="235"/>
      <c r="AC28" s="235"/>
      <c r="AD28" s="235"/>
      <c r="AE28" s="236"/>
      <c r="AF28" s="237" t="s">
        <v>357</v>
      </c>
      <c r="AG28" s="238"/>
      <c r="AH28" s="239" t="s">
        <v>342</v>
      </c>
      <c r="AI28" s="239"/>
      <c r="AJ28" s="239"/>
      <c r="AK28" s="239"/>
      <c r="AL28" s="239"/>
      <c r="AM28" s="239"/>
      <c r="AN28" s="239"/>
      <c r="AO28" s="234"/>
      <c r="AP28" s="235"/>
      <c r="AQ28" s="235"/>
      <c r="AR28" s="236"/>
      <c r="AS28" s="237" t="s">
        <v>359</v>
      </c>
      <c r="AT28" s="238"/>
      <c r="AU28" s="239" t="s">
        <v>350</v>
      </c>
      <c r="AV28" s="239"/>
      <c r="AW28" s="239"/>
      <c r="AX28" s="239"/>
      <c r="AY28" s="239"/>
      <c r="AZ28" s="239"/>
      <c r="BA28" s="240"/>
    </row>
    <row r="29" spans="2:53" ht="20.100000000000001" customHeight="1">
      <c r="B29" s="234"/>
      <c r="C29" s="235"/>
      <c r="D29" s="235"/>
      <c r="E29" s="236"/>
      <c r="F29" s="237" t="s">
        <v>88</v>
      </c>
      <c r="G29" s="238"/>
      <c r="H29" s="239" t="s">
        <v>178</v>
      </c>
      <c r="I29" s="239"/>
      <c r="J29" s="239"/>
      <c r="K29" s="239"/>
      <c r="L29" s="239"/>
      <c r="M29" s="239"/>
      <c r="N29" s="239"/>
      <c r="O29" s="243"/>
      <c r="P29" s="244"/>
      <c r="Q29" s="244"/>
      <c r="R29" s="245"/>
      <c r="S29" s="237" t="s">
        <v>96</v>
      </c>
      <c r="T29" s="238"/>
      <c r="U29" s="239" t="s">
        <v>184</v>
      </c>
      <c r="V29" s="239"/>
      <c r="W29" s="239"/>
      <c r="X29" s="239"/>
      <c r="Y29" s="239"/>
      <c r="Z29" s="239"/>
      <c r="AA29" s="240"/>
      <c r="AB29" s="235"/>
      <c r="AC29" s="235"/>
      <c r="AD29" s="235"/>
      <c r="AE29" s="236"/>
      <c r="AF29" s="237" t="s">
        <v>104</v>
      </c>
      <c r="AG29" s="238"/>
      <c r="AH29" s="239" t="s">
        <v>343</v>
      </c>
      <c r="AI29" s="239"/>
      <c r="AJ29" s="239"/>
      <c r="AK29" s="239"/>
      <c r="AL29" s="239"/>
      <c r="AM29" s="239"/>
      <c r="AN29" s="239"/>
      <c r="AO29" s="234"/>
      <c r="AP29" s="235"/>
      <c r="AQ29" s="235"/>
      <c r="AR29" s="236"/>
      <c r="AS29" s="237" t="s">
        <v>112</v>
      </c>
      <c r="AT29" s="238"/>
      <c r="AU29" s="239" t="s">
        <v>351</v>
      </c>
      <c r="AV29" s="239"/>
      <c r="AW29" s="239"/>
      <c r="AX29" s="239"/>
      <c r="AY29" s="239"/>
      <c r="AZ29" s="239"/>
      <c r="BA29" s="240"/>
    </row>
    <row r="30" spans="2:53" ht="20.100000000000001" customHeight="1" thickBot="1">
      <c r="B30" s="234"/>
      <c r="C30" s="235"/>
      <c r="D30" s="235"/>
      <c r="E30" s="236"/>
      <c r="F30" s="241" t="s">
        <v>89</v>
      </c>
      <c r="G30" s="242"/>
      <c r="H30" s="253" t="s">
        <v>179</v>
      </c>
      <c r="I30" s="253"/>
      <c r="J30" s="253"/>
      <c r="K30" s="253"/>
      <c r="L30" s="253"/>
      <c r="M30" s="253"/>
      <c r="N30" s="253"/>
      <c r="O30" s="246"/>
      <c r="P30" s="247"/>
      <c r="Q30" s="247"/>
      <c r="R30" s="248"/>
      <c r="S30" s="249" t="s">
        <v>97</v>
      </c>
      <c r="T30" s="250"/>
      <c r="U30" s="251" t="s">
        <v>185</v>
      </c>
      <c r="V30" s="251"/>
      <c r="W30" s="251"/>
      <c r="X30" s="251"/>
      <c r="Y30" s="251"/>
      <c r="Z30" s="251"/>
      <c r="AA30" s="252"/>
      <c r="AB30" s="235"/>
      <c r="AC30" s="235"/>
      <c r="AD30" s="235"/>
      <c r="AE30" s="236"/>
      <c r="AF30" s="237" t="s">
        <v>105</v>
      </c>
      <c r="AG30" s="238"/>
      <c r="AH30" s="239" t="s">
        <v>344</v>
      </c>
      <c r="AI30" s="239"/>
      <c r="AJ30" s="239"/>
      <c r="AK30" s="239"/>
      <c r="AL30" s="239"/>
      <c r="AM30" s="239"/>
      <c r="AN30" s="239"/>
      <c r="AO30" s="234"/>
      <c r="AP30" s="235"/>
      <c r="AQ30" s="235"/>
      <c r="AR30" s="236"/>
      <c r="AS30" s="237" t="s">
        <v>113</v>
      </c>
      <c r="AT30" s="238"/>
      <c r="AU30" s="239" t="s">
        <v>352</v>
      </c>
      <c r="AV30" s="239"/>
      <c r="AW30" s="239"/>
      <c r="AX30" s="239"/>
      <c r="AY30" s="239"/>
      <c r="AZ30" s="239"/>
      <c r="BA30" s="240"/>
    </row>
    <row r="31" spans="2:53" ht="20.100000000000001" customHeight="1" thickBot="1">
      <c r="B31" s="293"/>
      <c r="C31" s="294"/>
      <c r="D31" s="294"/>
      <c r="E31" s="295"/>
      <c r="F31" s="270" t="s">
        <v>90</v>
      </c>
      <c r="G31" s="271"/>
      <c r="H31" s="286" t="s">
        <v>336</v>
      </c>
      <c r="I31" s="286"/>
      <c r="J31" s="286"/>
      <c r="K31" s="286"/>
      <c r="L31" s="286"/>
      <c r="M31" s="286"/>
      <c r="N31" s="287"/>
      <c r="O31" s="266"/>
      <c r="P31" s="267"/>
      <c r="Q31" s="267"/>
      <c r="R31" s="268"/>
      <c r="S31" s="291" t="s">
        <v>98</v>
      </c>
      <c r="T31" s="292"/>
      <c r="U31" s="296" t="s">
        <v>337</v>
      </c>
      <c r="V31" s="296"/>
      <c r="W31" s="296"/>
      <c r="X31" s="296"/>
      <c r="Y31" s="296"/>
      <c r="Z31" s="296"/>
      <c r="AA31" s="297"/>
      <c r="AB31" s="235"/>
      <c r="AC31" s="235"/>
      <c r="AD31" s="235"/>
      <c r="AE31" s="236"/>
      <c r="AF31" s="237" t="s">
        <v>106</v>
      </c>
      <c r="AG31" s="238"/>
      <c r="AH31" s="239" t="s">
        <v>345</v>
      </c>
      <c r="AI31" s="239"/>
      <c r="AJ31" s="239"/>
      <c r="AK31" s="239"/>
      <c r="AL31" s="239"/>
      <c r="AM31" s="239"/>
      <c r="AN31" s="239"/>
      <c r="AO31" s="243"/>
      <c r="AP31" s="244"/>
      <c r="AQ31" s="244"/>
      <c r="AR31" s="245"/>
      <c r="AS31" s="241" t="s">
        <v>360</v>
      </c>
      <c r="AT31" s="242"/>
      <c r="AU31" s="253" t="s">
        <v>353</v>
      </c>
      <c r="AV31" s="253"/>
      <c r="AW31" s="253"/>
      <c r="AX31" s="253"/>
      <c r="AY31" s="253"/>
      <c r="AZ31" s="253"/>
      <c r="BA31" s="328"/>
    </row>
    <row r="32" spans="2:53" ht="20.100000000000001" customHeight="1" thickTop="1">
      <c r="B32" s="255"/>
      <c r="C32" s="256"/>
      <c r="D32" s="256"/>
      <c r="E32" s="257"/>
      <c r="F32" s="241" t="s">
        <v>91</v>
      </c>
      <c r="G32" s="242"/>
      <c r="H32" s="254" t="s">
        <v>180</v>
      </c>
      <c r="I32" s="254"/>
      <c r="J32" s="254"/>
      <c r="K32" s="254"/>
      <c r="L32" s="254"/>
      <c r="M32" s="254"/>
      <c r="N32" s="254"/>
      <c r="O32" s="266"/>
      <c r="P32" s="267"/>
      <c r="Q32" s="267"/>
      <c r="R32" s="268"/>
      <c r="S32" s="237" t="s">
        <v>99</v>
      </c>
      <c r="T32" s="238"/>
      <c r="U32" s="258" t="s">
        <v>338</v>
      </c>
      <c r="V32" s="258"/>
      <c r="W32" s="258"/>
      <c r="X32" s="258"/>
      <c r="Y32" s="258"/>
      <c r="Z32" s="258"/>
      <c r="AA32" s="273"/>
      <c r="AB32" s="235"/>
      <c r="AC32" s="235"/>
      <c r="AD32" s="235"/>
      <c r="AE32" s="236"/>
      <c r="AF32" s="237" t="s">
        <v>107</v>
      </c>
      <c r="AG32" s="238"/>
      <c r="AH32" s="239" t="s">
        <v>346</v>
      </c>
      <c r="AI32" s="239"/>
      <c r="AJ32" s="239"/>
      <c r="AK32" s="239"/>
      <c r="AL32" s="239"/>
      <c r="AM32" s="239"/>
      <c r="AN32" s="239"/>
      <c r="AO32" s="278"/>
      <c r="AP32" s="279"/>
      <c r="AQ32" s="279"/>
      <c r="AR32" s="279"/>
      <c r="AS32" s="281"/>
      <c r="AT32" s="281"/>
      <c r="AU32" s="277"/>
      <c r="AV32" s="277"/>
      <c r="AW32" s="277"/>
      <c r="AX32" s="277"/>
      <c r="AY32" s="277"/>
      <c r="AZ32" s="277"/>
      <c r="BA32" s="277"/>
    </row>
    <row r="33" spans="2:53" ht="20.100000000000001" customHeight="1">
      <c r="B33" s="234"/>
      <c r="C33" s="235"/>
      <c r="D33" s="235"/>
      <c r="E33" s="236"/>
      <c r="F33" s="237" t="s">
        <v>92</v>
      </c>
      <c r="G33" s="238"/>
      <c r="H33" s="239" t="s">
        <v>181</v>
      </c>
      <c r="I33" s="239"/>
      <c r="J33" s="239"/>
      <c r="K33" s="239"/>
      <c r="L33" s="239"/>
      <c r="M33" s="239"/>
      <c r="N33" s="239"/>
      <c r="O33" s="234"/>
      <c r="P33" s="235"/>
      <c r="Q33" s="235"/>
      <c r="R33" s="236"/>
      <c r="S33" s="237" t="s">
        <v>100</v>
      </c>
      <c r="T33" s="238"/>
      <c r="U33" s="258" t="s">
        <v>339</v>
      </c>
      <c r="V33" s="258"/>
      <c r="W33" s="258"/>
      <c r="X33" s="258"/>
      <c r="Y33" s="258"/>
      <c r="Z33" s="258"/>
      <c r="AA33" s="273"/>
      <c r="AB33" s="235"/>
      <c r="AC33" s="235"/>
      <c r="AD33" s="235"/>
      <c r="AE33" s="236"/>
      <c r="AF33" s="237" t="s">
        <v>108</v>
      </c>
      <c r="AG33" s="238"/>
      <c r="AH33" s="239" t="s">
        <v>347</v>
      </c>
      <c r="AI33" s="239"/>
      <c r="AJ33" s="239"/>
      <c r="AK33" s="239"/>
      <c r="AL33" s="239"/>
      <c r="AM33" s="239"/>
      <c r="AN33" s="239"/>
      <c r="AO33" s="274"/>
      <c r="AP33" s="275"/>
      <c r="AQ33" s="275"/>
      <c r="AR33" s="275"/>
      <c r="AS33" s="280"/>
      <c r="AT33" s="280"/>
      <c r="AU33" s="272"/>
      <c r="AV33" s="272"/>
      <c r="AW33" s="272"/>
      <c r="AX33" s="272"/>
      <c r="AY33" s="272"/>
      <c r="AZ33" s="272"/>
      <c r="BA33" s="272"/>
    </row>
    <row r="34" spans="2:53" ht="20.100000000000001" customHeight="1" thickBot="1">
      <c r="B34" s="259"/>
      <c r="C34" s="260"/>
      <c r="D34" s="260"/>
      <c r="E34" s="261"/>
      <c r="F34" s="262" t="s">
        <v>93</v>
      </c>
      <c r="G34" s="263"/>
      <c r="H34" s="269" t="s">
        <v>182</v>
      </c>
      <c r="I34" s="269"/>
      <c r="J34" s="269"/>
      <c r="K34" s="269"/>
      <c r="L34" s="269"/>
      <c r="M34" s="269"/>
      <c r="N34" s="269"/>
      <c r="O34" s="259"/>
      <c r="P34" s="260"/>
      <c r="Q34" s="260"/>
      <c r="R34" s="261"/>
      <c r="S34" s="264" t="s">
        <v>101</v>
      </c>
      <c r="T34" s="265"/>
      <c r="U34" s="269" t="s">
        <v>340</v>
      </c>
      <c r="V34" s="269"/>
      <c r="W34" s="269"/>
      <c r="X34" s="269"/>
      <c r="Y34" s="269"/>
      <c r="Z34" s="269"/>
      <c r="AA34" s="276"/>
      <c r="AB34" s="260"/>
      <c r="AC34" s="260"/>
      <c r="AD34" s="260"/>
      <c r="AE34" s="261"/>
      <c r="AF34" s="264" t="s">
        <v>109</v>
      </c>
      <c r="AG34" s="265"/>
      <c r="AH34" s="269" t="s">
        <v>348</v>
      </c>
      <c r="AI34" s="269"/>
      <c r="AJ34" s="269"/>
      <c r="AK34" s="269"/>
      <c r="AL34" s="269"/>
      <c r="AM34" s="269"/>
      <c r="AN34" s="269"/>
      <c r="AO34" s="274"/>
      <c r="AP34" s="275"/>
      <c r="AQ34" s="275"/>
      <c r="AR34" s="275"/>
      <c r="AS34" s="280"/>
      <c r="AT34" s="280"/>
      <c r="AU34" s="272"/>
      <c r="AV34" s="272"/>
      <c r="AW34" s="272"/>
      <c r="AX34" s="272"/>
      <c r="AY34" s="272"/>
      <c r="AZ34" s="272"/>
      <c r="BA34" s="272"/>
    </row>
    <row r="35" spans="2:53" ht="15" customHeight="1" thickTop="1">
      <c r="AP35" s="232" t="s">
        <v>750</v>
      </c>
      <c r="AQ35" s="232"/>
      <c r="AR35" s="232"/>
      <c r="AS35" s="232"/>
      <c r="AT35" s="232"/>
      <c r="AU35" s="232"/>
      <c r="AV35" s="232"/>
      <c r="AW35" s="232"/>
      <c r="AX35" s="232"/>
      <c r="AY35" s="232"/>
      <c r="AZ35" s="232"/>
      <c r="BA35" s="232"/>
    </row>
  </sheetData>
  <sheetProtection password="CC81" sheet="1"/>
  <mergeCells count="140">
    <mergeCell ref="AS8:BA9"/>
    <mergeCell ref="AS10:BA17"/>
    <mergeCell ref="AO31:AR31"/>
    <mergeCell ref="AS31:AT31"/>
    <mergeCell ref="AU31:BA31"/>
    <mergeCell ref="AU30:BA30"/>
    <mergeCell ref="B20:BA20"/>
    <mergeCell ref="E18:K18"/>
    <mergeCell ref="B24:AZ24"/>
    <mergeCell ref="AS27:AT27"/>
    <mergeCell ref="AU27:BA27"/>
    <mergeCell ref="B25:E26"/>
    <mergeCell ref="F25:N26"/>
    <mergeCell ref="B27:E27"/>
    <mergeCell ref="AO25:AR26"/>
    <mergeCell ref="AS28:AT28"/>
    <mergeCell ref="AU28:BA28"/>
    <mergeCell ref="B30:E30"/>
    <mergeCell ref="U28:AA28"/>
    <mergeCell ref="AO28:AR28"/>
    <mergeCell ref="AF31:AG31"/>
    <mergeCell ref="AH31:AN31"/>
    <mergeCell ref="AB30:AE30"/>
    <mergeCell ref="AB28:AE28"/>
    <mergeCell ref="A1:BA2"/>
    <mergeCell ref="AS29:AT29"/>
    <mergeCell ref="AU29:BA29"/>
    <mergeCell ref="A3:I4"/>
    <mergeCell ref="N12:AL12"/>
    <mergeCell ref="N18:Q18"/>
    <mergeCell ref="S18:V18"/>
    <mergeCell ref="X18:AB18"/>
    <mergeCell ref="B21:BA22"/>
    <mergeCell ref="AS25:BA26"/>
    <mergeCell ref="AO27:AR27"/>
    <mergeCell ref="AB25:AE26"/>
    <mergeCell ref="AF25:AN26"/>
    <mergeCell ref="AB27:AE27"/>
    <mergeCell ref="O25:R26"/>
    <mergeCell ref="S25:AA26"/>
    <mergeCell ref="AH28:AN28"/>
    <mergeCell ref="S6:T7"/>
    <mergeCell ref="U6:V7"/>
    <mergeCell ref="W6:X7"/>
    <mergeCell ref="Y6:Z7"/>
    <mergeCell ref="E13:K14"/>
    <mergeCell ref="E12:K12"/>
    <mergeCell ref="E9:K10"/>
    <mergeCell ref="AP4:AQ4"/>
    <mergeCell ref="N16:AI17"/>
    <mergeCell ref="AJ16:AL17"/>
    <mergeCell ref="AH4:AI4"/>
    <mergeCell ref="AJ4:AK4"/>
    <mergeCell ref="N19:AL19"/>
    <mergeCell ref="AM4:AN4"/>
    <mergeCell ref="H31:N31"/>
    <mergeCell ref="AJ6:AK7"/>
    <mergeCell ref="N13:AL14"/>
    <mergeCell ref="E16:K17"/>
    <mergeCell ref="N9:AL10"/>
    <mergeCell ref="AA6:AB7"/>
    <mergeCell ref="AC6:AI7"/>
    <mergeCell ref="N6:P7"/>
    <mergeCell ref="Q6:R7"/>
    <mergeCell ref="O31:R31"/>
    <mergeCell ref="S31:T31"/>
    <mergeCell ref="B31:E31"/>
    <mergeCell ref="U31:AA31"/>
    <mergeCell ref="AF30:AG30"/>
    <mergeCell ref="AO29:AR29"/>
    <mergeCell ref="AF27:AG27"/>
    <mergeCell ref="AH27:AN27"/>
    <mergeCell ref="AU34:BA34"/>
    <mergeCell ref="U33:AA33"/>
    <mergeCell ref="AO34:AR34"/>
    <mergeCell ref="U34:AA34"/>
    <mergeCell ref="AB34:AE34"/>
    <mergeCell ref="AU32:BA32"/>
    <mergeCell ref="AF33:AG33"/>
    <mergeCell ref="AH33:AN33"/>
    <mergeCell ref="AO32:AR32"/>
    <mergeCell ref="AF32:AG32"/>
    <mergeCell ref="AH32:AN32"/>
    <mergeCell ref="AU33:BA33"/>
    <mergeCell ref="AS33:AT33"/>
    <mergeCell ref="AO33:AR33"/>
    <mergeCell ref="AS32:AT32"/>
    <mergeCell ref="AB33:AE33"/>
    <mergeCell ref="AF34:AG34"/>
    <mergeCell ref="AH34:AN34"/>
    <mergeCell ref="AS34:AT34"/>
    <mergeCell ref="U32:AA32"/>
    <mergeCell ref="AB32:AE32"/>
    <mergeCell ref="AF28:AG28"/>
    <mergeCell ref="AF29:AG29"/>
    <mergeCell ref="AH29:AN29"/>
    <mergeCell ref="AB31:AE31"/>
    <mergeCell ref="AS30:AT30"/>
    <mergeCell ref="AO30:AR30"/>
    <mergeCell ref="AH30:AN30"/>
    <mergeCell ref="AB29:AE29"/>
    <mergeCell ref="F28:G28"/>
    <mergeCell ref="F29:G29"/>
    <mergeCell ref="F31:G31"/>
    <mergeCell ref="B33:E33"/>
    <mergeCell ref="B34:E34"/>
    <mergeCell ref="F34:G34"/>
    <mergeCell ref="O33:R33"/>
    <mergeCell ref="O34:R34"/>
    <mergeCell ref="S33:T33"/>
    <mergeCell ref="F32:G32"/>
    <mergeCell ref="F33:G33"/>
    <mergeCell ref="S34:T34"/>
    <mergeCell ref="O32:R32"/>
    <mergeCell ref="H33:N33"/>
    <mergeCell ref="H34:N34"/>
    <mergeCell ref="AP35:BA35"/>
    <mergeCell ref="E6:K7"/>
    <mergeCell ref="O27:R27"/>
    <mergeCell ref="S27:T27"/>
    <mergeCell ref="U27:AA27"/>
    <mergeCell ref="O28:R28"/>
    <mergeCell ref="S32:T32"/>
    <mergeCell ref="F30:G30"/>
    <mergeCell ref="O29:R29"/>
    <mergeCell ref="U29:AA29"/>
    <mergeCell ref="O30:R30"/>
    <mergeCell ref="S30:T30"/>
    <mergeCell ref="U30:AA30"/>
    <mergeCell ref="S28:T28"/>
    <mergeCell ref="S29:T29"/>
    <mergeCell ref="H30:N30"/>
    <mergeCell ref="H32:N32"/>
    <mergeCell ref="B32:E32"/>
    <mergeCell ref="B28:E28"/>
    <mergeCell ref="B29:E29"/>
    <mergeCell ref="H27:N27"/>
    <mergeCell ref="H28:N28"/>
    <mergeCell ref="H29:N29"/>
    <mergeCell ref="F27:G27"/>
  </mergeCells>
  <phoneticPr fontId="9"/>
  <conditionalFormatting sqref="B27:E31">
    <cfRule type="expression" dxfId="12255" priority="2" stopIfTrue="1">
      <formula>COUNTIF($B$27:$B$31,"")=5</formula>
    </cfRule>
    <cfRule type="expression" dxfId="12254" priority="4">
      <formula>OR(COUNTIF($B$27:$E$31,"●")&gt;1,COUNTIF($B$27:$E$31,"●")=0)</formula>
    </cfRule>
  </conditionalFormatting>
  <conditionalFormatting sqref="B32:E34">
    <cfRule type="expression" dxfId="12253" priority="1" stopIfTrue="1">
      <formula>COUNTIF($B$32:$B$34,"")=3</formula>
    </cfRule>
    <cfRule type="expression" dxfId="12252" priority="3">
      <formula>OR(COUNTIF($B$32:$B$34,"●")&gt;1,COUNTIF($B$32:$B$34,"●")=0)</formula>
    </cfRule>
  </conditionalFormatting>
  <conditionalFormatting sqref="AJ4">
    <cfRule type="expression" dxfId="12251" priority="9" stopIfTrue="1">
      <formula>OR($AJ$4="",$AM$4="",$AP$4="")</formula>
    </cfRule>
    <cfRule type="expression" dxfId="12250" priority="11">
      <formula>IF(ISERROR(VALUE(TEXT(DATEVALUE($AH$4&amp;$AJ$4&amp;"年"&amp;$AM$4&amp;"月"&amp;$AP$4&amp;"日"),"yyyy/mm/dd"))),FALSE,TRUE)=FALSE</formula>
    </cfRule>
  </conditionalFormatting>
  <conditionalFormatting sqref="AM4">
    <cfRule type="expression" dxfId="12249" priority="6" stopIfTrue="1">
      <formula>OR($AJ$4="",$AM$4="",$AP$4="")</formula>
    </cfRule>
    <cfRule type="expression" dxfId="12248" priority="8">
      <formula>IF(ISERROR(VALUE(TEXT(DATEVALUE($AH$4&amp;$AJ$4&amp;"年"&amp;$AM$4&amp;"月"&amp;$AP$4&amp;"日"),"yyyy/mm/dd"))),FALSE,TRUE)=FALSE</formula>
    </cfRule>
  </conditionalFormatting>
  <conditionalFormatting sqref="AP4">
    <cfRule type="expression" dxfId="12247" priority="5" stopIfTrue="1">
      <formula>OR($AJ$4="",$AM$4="",$AP$4="")</formula>
    </cfRule>
    <cfRule type="expression" dxfId="12246" priority="7">
      <formula>IF(ISERROR(VALUE(TEXT(DATEVALUE($AH$4&amp;$AJ$4&amp;"年"&amp;$AM$4&amp;"月"&amp;$AP$4&amp;"日"),"yyyy/mm/dd"))),FALSE,TRUE)=FALSE</formula>
    </cfRule>
  </conditionalFormatting>
  <dataValidations count="7">
    <dataValidation type="list" imeMode="on" allowBlank="1" showInputMessage="1" showErrorMessage="1" sqref="S6:T7" xr:uid="{00000000-0002-0000-0000-000000000000}">
      <formula1>"般,特,般特"</formula1>
    </dataValidation>
    <dataValidation type="textLength" imeMode="disabled" allowBlank="1" showInputMessage="1" showErrorMessage="1" sqref="AC6:AI7" xr:uid="{00000000-0002-0000-0000-000001000000}">
      <formula1>1</formula1>
      <formula2>6</formula2>
    </dataValidation>
    <dataValidation type="whole" imeMode="disabled" allowBlank="1" showInputMessage="1" showErrorMessage="1" errorTitle="入力エラー" error="日付（和暦）を入力してください。" sqref="AP4:AQ4" xr:uid="{00000000-0002-0000-0000-000002000000}">
      <formula1>1</formula1>
      <formula2>31</formula2>
    </dataValidation>
    <dataValidation imeMode="on" allowBlank="1" showInputMessage="1" showErrorMessage="1" sqref="N9:AL10 N13:AL14 N16:AI17" xr:uid="{00000000-0002-0000-0000-000003000000}"/>
    <dataValidation imeMode="hiragana" allowBlank="1" showInputMessage="1" showErrorMessage="1" sqref="N12:AL12" xr:uid="{00000000-0002-0000-0000-000004000000}"/>
    <dataValidation imeMode="disabled" allowBlank="1" showInputMessage="1" showErrorMessage="1" sqref="N18:Q18 S18:V18 X18:AB18" xr:uid="{00000000-0002-0000-0000-000005000000}"/>
    <dataValidation type="whole" imeMode="disabled" allowBlank="1" showInputMessage="1" showErrorMessage="1" errorTitle="入力エラー" error="日付（和暦）を入力してください。" sqref="AM4:AN4" xr:uid="{00000000-0002-0000-0000-000006000000}">
      <formula1>1</formula1>
      <formula2>12</formula2>
    </dataValidation>
  </dataValidations>
  <printOptions horizontalCentered="1"/>
  <pageMargins left="0.39370078740157483" right="0.39370078740157483" top="0.78740157480314965" bottom="0.59055118110236227" header="0.59055118110236227" footer="0.39370078740157483"/>
  <pageSetup paperSize="9" scale="98" orientation="landscape" r:id="rId1"/>
  <headerFooter alignWithMargins="0">
    <oddHeader>&amp;R&amp;"ＭＳ 明朝,標準"&amp;10-1-</oddHeader>
  </headerFooter>
  <drawing r:id="rId2"/>
  <extLst>
    <ext xmlns:x14="http://schemas.microsoft.com/office/spreadsheetml/2009/9/main" uri="{CCE6A557-97BC-4b89-ADB6-D9C93CAAB3DF}">
      <x14:dataValidations xmlns:xm="http://schemas.microsoft.com/office/excel/2006/main" count="5">
        <x14:dataValidation type="list" imeMode="on" allowBlank="1" showInputMessage="1" showErrorMessage="1" xr:uid="{00000000-0002-0000-0000-000007000000}">
          <x14:formula1>
            <xm:f>初期設定!$AC$3</xm:f>
          </x14:formula1>
          <xm:sqref>O27:R34 AB27:AE34 AO27:AR31</xm:sqref>
        </x14:dataValidation>
        <x14:dataValidation type="list" imeMode="on" allowBlank="1" showInputMessage="1" showErrorMessage="1" xr:uid="{00000000-0002-0000-0000-000009000000}">
          <x14:formula1>
            <xm:f>初期設定!$Z$3:$Z$4</xm:f>
          </x14:formula1>
          <xm:sqref>B27:E34</xm:sqref>
        </x14:dataValidation>
        <x14:dataValidation type="list" imeMode="disabled" allowBlank="1" showInputMessage="1" showErrorMessage="1" xr:uid="{00000000-0002-0000-0000-00000B000000}">
          <x14:formula1>
            <xm:f>初期設定!$W$3:$W$10</xm:f>
          </x14:formula1>
          <xm:sqref>W6:X7</xm:sqref>
        </x14:dataValidation>
        <x14:dataValidation type="list" imeMode="on" allowBlank="1" showInputMessage="1" showErrorMessage="1" xr:uid="{00000000-0002-0000-0000-00000C000000}">
          <x14:formula1>
            <xm:f>初期設定!$P$3:$P$4</xm:f>
          </x14:formula1>
          <xm:sqref>E6:K7</xm:sqref>
        </x14:dataValidation>
        <x14:dataValidation type="whole" imeMode="disabled" allowBlank="1" showInputMessage="1" showErrorMessage="1" errorTitle="入力エラー" error="日付（和暦）を入力してください。" xr:uid="{00000000-0002-0000-0000-00000D000000}">
          <x14:formula1>
            <xm:f>1</xm:f>
          </x14:formula1>
          <x14:formula2>
            <xm:f>初期設定!$N$4</xm:f>
          </x14:formula2>
          <xm:sqref>AJ4:AK4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35"/>
  <sheetViews>
    <sheetView view="pageBreakPreview" zoomScaleNormal="100" zoomScaleSheetLayoutView="100" workbookViewId="0">
      <selection activeCell="Z6" sqref="Z6:AG7"/>
    </sheetView>
  </sheetViews>
  <sheetFormatPr defaultColWidth="2.625" defaultRowHeight="15" customHeight="1"/>
  <cols>
    <col min="1" max="45" width="2.625" style="111" customWidth="1"/>
    <col min="46" max="46" width="2.5" style="111" customWidth="1"/>
    <col min="47" max="16384" width="2.625" style="111"/>
  </cols>
  <sheetData>
    <row r="1" spans="1:52" ht="15" customHeight="1">
      <c r="A1" s="132" t="s">
        <v>410</v>
      </c>
      <c r="B1" s="186"/>
      <c r="C1" s="186"/>
      <c r="D1" s="186"/>
      <c r="E1" s="186"/>
      <c r="F1" s="186"/>
      <c r="G1" s="186"/>
      <c r="H1" s="186"/>
      <c r="I1" s="186"/>
      <c r="J1" s="186"/>
      <c r="K1" s="186"/>
      <c r="L1" s="186"/>
      <c r="M1" s="186"/>
      <c r="N1" s="186"/>
      <c r="O1" s="186"/>
      <c r="P1" s="186"/>
      <c r="Q1" s="186"/>
      <c r="R1" s="186"/>
      <c r="S1" s="186"/>
      <c r="T1" s="186"/>
      <c r="U1" s="186"/>
      <c r="V1" s="186"/>
      <c r="W1" s="186"/>
      <c r="X1" s="186"/>
      <c r="Y1" s="186"/>
    </row>
    <row r="2" spans="1:52" ht="15" customHeight="1">
      <c r="B2" s="116" t="str">
        <f>"　"&amp;初期設定!$J$21&amp;"時点で以下に認証・登録・加入している場合に記入する。"</f>
        <v>　令和５年７月３１日時点で以下に認証・登録・加入している場合に記入する。</v>
      </c>
      <c r="C2" s="186"/>
      <c r="D2" s="186"/>
      <c r="E2" s="186"/>
      <c r="F2" s="186"/>
      <c r="G2" s="186"/>
      <c r="H2" s="186"/>
      <c r="I2" s="186"/>
      <c r="J2" s="186"/>
      <c r="K2" s="186"/>
      <c r="L2" s="186"/>
      <c r="M2" s="186"/>
      <c r="N2" s="186"/>
      <c r="O2" s="186"/>
      <c r="P2" s="186"/>
      <c r="Q2" s="186"/>
      <c r="R2" s="186"/>
      <c r="S2" s="186"/>
      <c r="T2" s="186"/>
      <c r="U2" s="186"/>
      <c r="V2" s="186"/>
      <c r="W2" s="186"/>
      <c r="X2" s="186"/>
      <c r="Y2" s="186"/>
    </row>
    <row r="3" spans="1:52" ht="16.5" customHeight="1" thickBot="1">
      <c r="B3" s="186"/>
      <c r="C3" s="186"/>
      <c r="D3" s="186"/>
      <c r="E3" s="186"/>
      <c r="F3" s="186"/>
      <c r="G3" s="186"/>
      <c r="H3" s="186"/>
      <c r="I3" s="186"/>
      <c r="J3" s="186"/>
      <c r="K3" s="186"/>
      <c r="L3" s="186"/>
      <c r="M3" s="186"/>
      <c r="N3" s="186"/>
      <c r="O3" s="186"/>
      <c r="P3" s="186"/>
      <c r="Q3" s="186"/>
      <c r="R3" s="186"/>
      <c r="S3" s="186"/>
      <c r="T3" s="186"/>
      <c r="U3" s="186"/>
      <c r="V3" s="186"/>
      <c r="W3" s="186"/>
      <c r="X3" s="186"/>
      <c r="Y3" s="186"/>
    </row>
    <row r="4" spans="1:52" ht="15" customHeight="1" thickTop="1">
      <c r="B4" s="523" t="s">
        <v>326</v>
      </c>
      <c r="C4" s="466"/>
      <c r="D4" s="466"/>
      <c r="E4" s="466"/>
      <c r="F4" s="466"/>
      <c r="G4" s="466"/>
      <c r="H4" s="466"/>
      <c r="I4" s="466"/>
      <c r="J4" s="466"/>
      <c r="K4" s="466"/>
      <c r="L4" s="466"/>
      <c r="M4" s="466"/>
      <c r="N4" s="466"/>
      <c r="O4" s="466"/>
      <c r="P4" s="466"/>
      <c r="Q4" s="466"/>
      <c r="R4" s="466"/>
      <c r="S4" s="466"/>
      <c r="T4" s="466"/>
      <c r="U4" s="466"/>
      <c r="V4" s="466"/>
      <c r="W4" s="466"/>
      <c r="X4" s="466"/>
      <c r="Y4" s="524"/>
      <c r="Z4" s="871" t="s">
        <v>327</v>
      </c>
      <c r="AA4" s="563"/>
      <c r="AB4" s="563"/>
      <c r="AC4" s="563"/>
      <c r="AD4" s="563"/>
      <c r="AE4" s="563"/>
      <c r="AF4" s="563"/>
      <c r="AG4" s="872"/>
      <c r="AH4" s="465" t="s">
        <v>328</v>
      </c>
      <c r="AI4" s="466"/>
      <c r="AJ4" s="466"/>
      <c r="AK4" s="466"/>
      <c r="AL4" s="466"/>
      <c r="AM4" s="466"/>
      <c r="AN4" s="466"/>
      <c r="AO4" s="466"/>
      <c r="AP4" s="466"/>
      <c r="AQ4" s="466"/>
      <c r="AR4" s="466"/>
      <c r="AS4" s="466"/>
      <c r="AT4" s="466"/>
      <c r="AU4" s="466"/>
      <c r="AV4" s="466"/>
      <c r="AW4" s="467"/>
      <c r="AX4" s="133"/>
      <c r="AY4" s="133"/>
      <c r="AZ4" s="133"/>
    </row>
    <row r="5" spans="1:52" ht="15" customHeight="1">
      <c r="B5" s="528"/>
      <c r="C5" s="469"/>
      <c r="D5" s="469"/>
      <c r="E5" s="469"/>
      <c r="F5" s="469"/>
      <c r="G5" s="469"/>
      <c r="H5" s="469"/>
      <c r="I5" s="469"/>
      <c r="J5" s="469"/>
      <c r="K5" s="469"/>
      <c r="L5" s="469"/>
      <c r="M5" s="469"/>
      <c r="N5" s="469"/>
      <c r="O5" s="469"/>
      <c r="P5" s="469"/>
      <c r="Q5" s="469"/>
      <c r="R5" s="469"/>
      <c r="S5" s="469"/>
      <c r="T5" s="469"/>
      <c r="U5" s="469"/>
      <c r="V5" s="469"/>
      <c r="W5" s="469"/>
      <c r="X5" s="469"/>
      <c r="Y5" s="529"/>
      <c r="Z5" s="873"/>
      <c r="AA5" s="805"/>
      <c r="AB5" s="805"/>
      <c r="AC5" s="805"/>
      <c r="AD5" s="805"/>
      <c r="AE5" s="805"/>
      <c r="AF5" s="805"/>
      <c r="AG5" s="874"/>
      <c r="AH5" s="468"/>
      <c r="AI5" s="469"/>
      <c r="AJ5" s="469"/>
      <c r="AK5" s="469"/>
      <c r="AL5" s="469"/>
      <c r="AM5" s="469"/>
      <c r="AN5" s="469"/>
      <c r="AO5" s="469"/>
      <c r="AP5" s="469"/>
      <c r="AQ5" s="469"/>
      <c r="AR5" s="469"/>
      <c r="AS5" s="469"/>
      <c r="AT5" s="469"/>
      <c r="AU5" s="469"/>
      <c r="AV5" s="469"/>
      <c r="AW5" s="470"/>
      <c r="AX5" s="133"/>
      <c r="AY5" s="133"/>
      <c r="AZ5" s="133"/>
    </row>
    <row r="6" spans="1:52" ht="15" customHeight="1">
      <c r="B6" s="443" t="s">
        <v>123</v>
      </c>
      <c r="C6" s="445"/>
      <c r="D6" s="870" t="s">
        <v>325</v>
      </c>
      <c r="E6" s="444"/>
      <c r="F6" s="444"/>
      <c r="G6" s="444"/>
      <c r="H6" s="444"/>
      <c r="I6" s="444"/>
      <c r="J6" s="444"/>
      <c r="K6" s="444"/>
      <c r="L6" s="444"/>
      <c r="M6" s="444"/>
      <c r="N6" s="444"/>
      <c r="O6" s="444"/>
      <c r="P6" s="444"/>
      <c r="Q6" s="444"/>
      <c r="R6" s="444"/>
      <c r="S6" s="444"/>
      <c r="T6" s="444"/>
      <c r="U6" s="444"/>
      <c r="V6" s="444"/>
      <c r="W6" s="444"/>
      <c r="X6" s="444"/>
      <c r="Y6" s="445"/>
      <c r="Z6" s="568"/>
      <c r="AA6" s="244"/>
      <c r="AB6" s="244"/>
      <c r="AC6" s="244"/>
      <c r="AD6" s="244"/>
      <c r="AE6" s="244"/>
      <c r="AF6" s="244"/>
      <c r="AG6" s="245"/>
      <c r="AH6" s="187"/>
      <c r="AJ6" s="479"/>
      <c r="AK6" s="480"/>
      <c r="AL6" s="480"/>
      <c r="AM6" s="487"/>
      <c r="AN6" s="487"/>
      <c r="AO6" s="320" t="s">
        <v>147</v>
      </c>
      <c r="AP6" s="480"/>
      <c r="AQ6" s="480"/>
      <c r="AR6" s="320" t="s">
        <v>148</v>
      </c>
      <c r="AS6" s="480"/>
      <c r="AT6" s="480"/>
      <c r="AU6" s="320" t="s">
        <v>149</v>
      </c>
      <c r="AV6" s="138"/>
      <c r="AW6" s="188"/>
      <c r="AX6" s="184"/>
      <c r="AY6" s="184"/>
      <c r="AZ6" s="184"/>
    </row>
    <row r="7" spans="1:52" ht="15" customHeight="1">
      <c r="B7" s="528"/>
      <c r="C7" s="529"/>
      <c r="D7" s="547"/>
      <c r="E7" s="526"/>
      <c r="F7" s="526"/>
      <c r="G7" s="526"/>
      <c r="H7" s="526"/>
      <c r="I7" s="526"/>
      <c r="J7" s="526"/>
      <c r="K7" s="526"/>
      <c r="L7" s="526"/>
      <c r="M7" s="526"/>
      <c r="N7" s="526"/>
      <c r="O7" s="526"/>
      <c r="P7" s="526"/>
      <c r="Q7" s="526"/>
      <c r="R7" s="526"/>
      <c r="S7" s="526"/>
      <c r="T7" s="526"/>
      <c r="U7" s="526"/>
      <c r="V7" s="526"/>
      <c r="W7" s="526"/>
      <c r="X7" s="526"/>
      <c r="Y7" s="527"/>
      <c r="Z7" s="875"/>
      <c r="AA7" s="267"/>
      <c r="AB7" s="267"/>
      <c r="AC7" s="267"/>
      <c r="AD7" s="267"/>
      <c r="AE7" s="267"/>
      <c r="AF7" s="267"/>
      <c r="AG7" s="268"/>
      <c r="AH7" s="189"/>
      <c r="AI7" s="181"/>
      <c r="AJ7" s="862"/>
      <c r="AK7" s="862"/>
      <c r="AL7" s="862"/>
      <c r="AM7" s="670"/>
      <c r="AN7" s="670"/>
      <c r="AO7" s="326"/>
      <c r="AP7" s="862"/>
      <c r="AQ7" s="862"/>
      <c r="AR7" s="326"/>
      <c r="AS7" s="862"/>
      <c r="AT7" s="862"/>
      <c r="AU7" s="326"/>
      <c r="AV7" s="181"/>
      <c r="AW7" s="182"/>
      <c r="AX7" s="184"/>
      <c r="AY7" s="184"/>
      <c r="AZ7" s="184"/>
    </row>
    <row r="8" spans="1:52" ht="15" customHeight="1">
      <c r="B8" s="443" t="s">
        <v>124</v>
      </c>
      <c r="C8" s="445"/>
      <c r="D8" s="870" t="s">
        <v>335</v>
      </c>
      <c r="E8" s="444"/>
      <c r="F8" s="444"/>
      <c r="G8" s="444"/>
      <c r="H8" s="444"/>
      <c r="I8" s="444"/>
      <c r="J8" s="444"/>
      <c r="K8" s="444"/>
      <c r="L8" s="444"/>
      <c r="M8" s="444"/>
      <c r="N8" s="444"/>
      <c r="O8" s="444"/>
      <c r="P8" s="444"/>
      <c r="Q8" s="444"/>
      <c r="R8" s="444"/>
      <c r="S8" s="444"/>
      <c r="T8" s="444"/>
      <c r="U8" s="444"/>
      <c r="V8" s="444"/>
      <c r="W8" s="444"/>
      <c r="X8" s="444"/>
      <c r="Y8" s="445"/>
      <c r="Z8" s="568"/>
      <c r="AA8" s="244"/>
      <c r="AB8" s="244"/>
      <c r="AC8" s="244"/>
      <c r="AD8" s="244"/>
      <c r="AE8" s="244"/>
      <c r="AF8" s="244"/>
      <c r="AG8" s="245"/>
      <c r="AH8" s="187"/>
      <c r="AJ8" s="479"/>
      <c r="AK8" s="480"/>
      <c r="AL8" s="480"/>
      <c r="AM8" s="487"/>
      <c r="AN8" s="487"/>
      <c r="AO8" s="320" t="s">
        <v>147</v>
      </c>
      <c r="AP8" s="480"/>
      <c r="AQ8" s="480"/>
      <c r="AR8" s="320" t="s">
        <v>148</v>
      </c>
      <c r="AS8" s="480"/>
      <c r="AT8" s="480"/>
      <c r="AU8" s="320" t="s">
        <v>149</v>
      </c>
      <c r="AV8" s="138"/>
      <c r="AW8" s="188"/>
      <c r="AX8" s="184"/>
      <c r="AY8" s="184"/>
      <c r="AZ8" s="184"/>
    </row>
    <row r="9" spans="1:52" ht="15" customHeight="1">
      <c r="B9" s="528"/>
      <c r="C9" s="529"/>
      <c r="D9" s="468"/>
      <c r="E9" s="469"/>
      <c r="F9" s="469"/>
      <c r="G9" s="469"/>
      <c r="H9" s="469"/>
      <c r="I9" s="469"/>
      <c r="J9" s="469"/>
      <c r="K9" s="469"/>
      <c r="L9" s="469"/>
      <c r="M9" s="469"/>
      <c r="N9" s="469"/>
      <c r="O9" s="469"/>
      <c r="P9" s="469"/>
      <c r="Q9" s="469"/>
      <c r="R9" s="469"/>
      <c r="S9" s="469"/>
      <c r="T9" s="469"/>
      <c r="U9" s="469"/>
      <c r="V9" s="469"/>
      <c r="W9" s="469"/>
      <c r="X9" s="469"/>
      <c r="Y9" s="529"/>
      <c r="Z9" s="875"/>
      <c r="AA9" s="267"/>
      <c r="AB9" s="267"/>
      <c r="AC9" s="267"/>
      <c r="AD9" s="267"/>
      <c r="AE9" s="267"/>
      <c r="AF9" s="267"/>
      <c r="AG9" s="268"/>
      <c r="AH9" s="189"/>
      <c r="AI9" s="181"/>
      <c r="AJ9" s="862"/>
      <c r="AK9" s="862"/>
      <c r="AL9" s="862"/>
      <c r="AM9" s="670"/>
      <c r="AN9" s="670"/>
      <c r="AO9" s="326"/>
      <c r="AP9" s="862"/>
      <c r="AQ9" s="862"/>
      <c r="AR9" s="326"/>
      <c r="AS9" s="862"/>
      <c r="AT9" s="862"/>
      <c r="AU9" s="326"/>
      <c r="AV9" s="181"/>
      <c r="AW9" s="182"/>
      <c r="AX9" s="184"/>
      <c r="AY9" s="184"/>
      <c r="AZ9" s="184"/>
    </row>
    <row r="10" spans="1:52" ht="15" customHeight="1">
      <c r="B10" s="443" t="s">
        <v>125</v>
      </c>
      <c r="C10" s="445"/>
      <c r="D10" s="870" t="s">
        <v>324</v>
      </c>
      <c r="E10" s="444"/>
      <c r="F10" s="444"/>
      <c r="G10" s="444"/>
      <c r="H10" s="444"/>
      <c r="I10" s="444"/>
      <c r="J10" s="444"/>
      <c r="K10" s="444"/>
      <c r="L10" s="444"/>
      <c r="M10" s="444"/>
      <c r="N10" s="444"/>
      <c r="O10" s="444"/>
      <c r="P10" s="444"/>
      <c r="Q10" s="444"/>
      <c r="R10" s="444"/>
      <c r="S10" s="444"/>
      <c r="T10" s="444"/>
      <c r="U10" s="444"/>
      <c r="V10" s="444"/>
      <c r="W10" s="444"/>
      <c r="X10" s="444"/>
      <c r="Y10" s="445"/>
      <c r="Z10" s="568"/>
      <c r="AA10" s="244"/>
      <c r="AB10" s="244"/>
      <c r="AC10" s="244"/>
      <c r="AD10" s="244"/>
      <c r="AE10" s="244"/>
      <c r="AF10" s="244"/>
      <c r="AG10" s="245"/>
      <c r="AH10" s="190"/>
      <c r="AI10" s="138"/>
      <c r="AJ10" s="479"/>
      <c r="AK10" s="480"/>
      <c r="AL10" s="480"/>
      <c r="AM10" s="487"/>
      <c r="AN10" s="487"/>
      <c r="AO10" s="320" t="s">
        <v>147</v>
      </c>
      <c r="AP10" s="480"/>
      <c r="AQ10" s="480"/>
      <c r="AR10" s="320" t="s">
        <v>148</v>
      </c>
      <c r="AS10" s="480"/>
      <c r="AT10" s="480"/>
      <c r="AU10" s="320" t="s">
        <v>149</v>
      </c>
      <c r="AV10" s="138"/>
      <c r="AW10" s="188"/>
    </row>
    <row r="11" spans="1:52" ht="15" customHeight="1" thickBot="1">
      <c r="B11" s="446"/>
      <c r="C11" s="448"/>
      <c r="D11" s="876"/>
      <c r="E11" s="447"/>
      <c r="F11" s="447"/>
      <c r="G11" s="447"/>
      <c r="H11" s="447"/>
      <c r="I11" s="447"/>
      <c r="J11" s="447"/>
      <c r="K11" s="447"/>
      <c r="L11" s="447"/>
      <c r="M11" s="447"/>
      <c r="N11" s="447"/>
      <c r="O11" s="447"/>
      <c r="P11" s="447"/>
      <c r="Q11" s="447"/>
      <c r="R11" s="447"/>
      <c r="S11" s="447"/>
      <c r="T11" s="447"/>
      <c r="U11" s="447"/>
      <c r="V11" s="447"/>
      <c r="W11" s="447"/>
      <c r="X11" s="447"/>
      <c r="Y11" s="448"/>
      <c r="Z11" s="572"/>
      <c r="AA11" s="573"/>
      <c r="AB11" s="573"/>
      <c r="AC11" s="573"/>
      <c r="AD11" s="573"/>
      <c r="AE11" s="573"/>
      <c r="AF11" s="573"/>
      <c r="AG11" s="574"/>
      <c r="AH11" s="191"/>
      <c r="AI11" s="143"/>
      <c r="AJ11" s="481"/>
      <c r="AK11" s="481"/>
      <c r="AL11" s="481"/>
      <c r="AM11" s="670"/>
      <c r="AN11" s="670"/>
      <c r="AO11" s="326"/>
      <c r="AP11" s="862"/>
      <c r="AQ11" s="862"/>
      <c r="AR11" s="326"/>
      <c r="AS11" s="862"/>
      <c r="AT11" s="862"/>
      <c r="AU11" s="415"/>
      <c r="AV11" s="143"/>
      <c r="AW11" s="145"/>
    </row>
    <row r="12" spans="1:52" ht="15" customHeight="1" thickTop="1">
      <c r="B12" s="136" t="s">
        <v>428</v>
      </c>
      <c r="AJ12" s="192"/>
      <c r="AK12" s="192"/>
      <c r="AL12" s="192"/>
      <c r="AM12" s="193"/>
      <c r="AN12" s="193"/>
      <c r="AO12" s="193"/>
      <c r="AP12" s="193"/>
      <c r="AQ12" s="193"/>
      <c r="AR12" s="193"/>
      <c r="AS12" s="193"/>
      <c r="AT12" s="193"/>
      <c r="AU12" s="193"/>
      <c r="AV12" s="193"/>
      <c r="AW12" s="231" t="s">
        <v>765</v>
      </c>
    </row>
    <row r="14" spans="1:52" ht="15.75" customHeight="1">
      <c r="A14" s="132" t="s">
        <v>411</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row>
    <row r="15" spans="1:52" ht="15.75" customHeight="1">
      <c r="B15" s="116" t="str">
        <f>"　"&amp;初期設定!$J$22&amp;"時点で以下に登録している場合に記入する。"</f>
        <v>　令和５年７月３１日時点で以下に登録している場合に記入する。</v>
      </c>
      <c r="C15" s="186"/>
      <c r="D15" s="186"/>
      <c r="E15" s="186"/>
      <c r="F15" s="186"/>
      <c r="G15" s="186"/>
      <c r="H15" s="186"/>
      <c r="I15" s="186"/>
      <c r="J15" s="186"/>
      <c r="K15" s="186"/>
      <c r="L15" s="186"/>
      <c r="M15" s="186"/>
      <c r="N15" s="186"/>
      <c r="O15" s="186"/>
      <c r="P15" s="186"/>
      <c r="Q15" s="186"/>
      <c r="R15" s="186"/>
      <c r="S15" s="186"/>
      <c r="T15" s="186"/>
      <c r="U15" s="186"/>
      <c r="V15" s="186"/>
      <c r="W15" s="186"/>
      <c r="X15" s="186"/>
      <c r="Y15" s="186"/>
    </row>
    <row r="16" spans="1:52" ht="15.75" customHeight="1" thickBot="1">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row>
    <row r="17" spans="1:49" ht="15.75" customHeight="1" thickTop="1">
      <c r="B17" s="523" t="s">
        <v>329</v>
      </c>
      <c r="C17" s="466"/>
      <c r="D17" s="466"/>
      <c r="E17" s="466"/>
      <c r="F17" s="466"/>
      <c r="G17" s="466"/>
      <c r="H17" s="466"/>
      <c r="I17" s="466"/>
      <c r="J17" s="466"/>
      <c r="K17" s="466"/>
      <c r="L17" s="466"/>
      <c r="M17" s="466"/>
      <c r="N17" s="466"/>
      <c r="O17" s="466"/>
      <c r="P17" s="466"/>
      <c r="Q17" s="466"/>
      <c r="R17" s="466"/>
      <c r="S17" s="466"/>
      <c r="T17" s="466"/>
      <c r="U17" s="466"/>
      <c r="V17" s="466"/>
      <c r="W17" s="466"/>
      <c r="X17" s="466"/>
      <c r="Y17" s="524"/>
      <c r="Z17" s="871" t="s">
        <v>417</v>
      </c>
      <c r="AA17" s="563"/>
      <c r="AB17" s="563"/>
      <c r="AC17" s="563"/>
      <c r="AD17" s="563"/>
      <c r="AE17" s="563"/>
      <c r="AF17" s="563"/>
      <c r="AG17" s="872"/>
      <c r="AH17" s="465" t="s">
        <v>330</v>
      </c>
      <c r="AI17" s="466"/>
      <c r="AJ17" s="466"/>
      <c r="AK17" s="466"/>
      <c r="AL17" s="466"/>
      <c r="AM17" s="466"/>
      <c r="AN17" s="466"/>
      <c r="AO17" s="466"/>
      <c r="AP17" s="466"/>
      <c r="AQ17" s="466"/>
      <c r="AR17" s="466"/>
      <c r="AS17" s="466"/>
      <c r="AT17" s="466"/>
      <c r="AU17" s="466"/>
      <c r="AV17" s="466"/>
      <c r="AW17" s="467"/>
    </row>
    <row r="18" spans="1:49" ht="15.75" customHeight="1">
      <c r="B18" s="528"/>
      <c r="C18" s="469"/>
      <c r="D18" s="469"/>
      <c r="E18" s="469"/>
      <c r="F18" s="469"/>
      <c r="G18" s="469"/>
      <c r="H18" s="469"/>
      <c r="I18" s="469"/>
      <c r="J18" s="469"/>
      <c r="K18" s="469"/>
      <c r="L18" s="469"/>
      <c r="M18" s="469"/>
      <c r="N18" s="469"/>
      <c r="O18" s="469"/>
      <c r="P18" s="469"/>
      <c r="Q18" s="469"/>
      <c r="R18" s="469"/>
      <c r="S18" s="469"/>
      <c r="T18" s="469"/>
      <c r="U18" s="469"/>
      <c r="V18" s="469"/>
      <c r="W18" s="469"/>
      <c r="X18" s="469"/>
      <c r="Y18" s="529"/>
      <c r="Z18" s="873"/>
      <c r="AA18" s="805"/>
      <c r="AB18" s="805"/>
      <c r="AC18" s="805"/>
      <c r="AD18" s="805"/>
      <c r="AE18" s="805"/>
      <c r="AF18" s="805"/>
      <c r="AG18" s="874"/>
      <c r="AH18" s="468"/>
      <c r="AI18" s="469"/>
      <c r="AJ18" s="469"/>
      <c r="AK18" s="469"/>
      <c r="AL18" s="469"/>
      <c r="AM18" s="469"/>
      <c r="AN18" s="469"/>
      <c r="AO18" s="469"/>
      <c r="AP18" s="469"/>
      <c r="AQ18" s="469"/>
      <c r="AR18" s="469"/>
      <c r="AS18" s="469"/>
      <c r="AT18" s="469"/>
      <c r="AU18" s="469"/>
      <c r="AV18" s="469"/>
      <c r="AW18" s="470"/>
    </row>
    <row r="19" spans="1:49" ht="15.75" customHeight="1">
      <c r="B19" s="443" t="s">
        <v>123</v>
      </c>
      <c r="C19" s="445"/>
      <c r="D19" s="870" t="s">
        <v>331</v>
      </c>
      <c r="E19" s="444"/>
      <c r="F19" s="444"/>
      <c r="G19" s="444"/>
      <c r="H19" s="444"/>
      <c r="I19" s="444"/>
      <c r="J19" s="444"/>
      <c r="K19" s="444"/>
      <c r="L19" s="444"/>
      <c r="M19" s="444"/>
      <c r="N19" s="444"/>
      <c r="O19" s="444"/>
      <c r="P19" s="444"/>
      <c r="Q19" s="444"/>
      <c r="R19" s="444"/>
      <c r="S19" s="444"/>
      <c r="T19" s="444"/>
      <c r="U19" s="444"/>
      <c r="V19" s="444"/>
      <c r="W19" s="444"/>
      <c r="X19" s="444"/>
      <c r="Y19" s="445"/>
      <c r="Z19" s="568"/>
      <c r="AA19" s="244"/>
      <c r="AB19" s="244"/>
      <c r="AC19" s="244"/>
      <c r="AD19" s="244"/>
      <c r="AE19" s="244"/>
      <c r="AF19" s="244"/>
      <c r="AG19" s="245"/>
      <c r="AH19" s="187"/>
      <c r="AJ19" s="479"/>
      <c r="AK19" s="480"/>
      <c r="AL19" s="480"/>
      <c r="AM19" s="487"/>
      <c r="AN19" s="487"/>
      <c r="AO19" s="320" t="s">
        <v>147</v>
      </c>
      <c r="AP19" s="480"/>
      <c r="AQ19" s="480"/>
      <c r="AR19" s="320" t="s">
        <v>148</v>
      </c>
      <c r="AS19" s="480"/>
      <c r="AT19" s="480"/>
      <c r="AU19" s="320" t="s">
        <v>149</v>
      </c>
      <c r="AV19" s="138"/>
      <c r="AW19" s="188"/>
    </row>
    <row r="20" spans="1:49" ht="15.75" customHeight="1">
      <c r="B20" s="528"/>
      <c r="C20" s="529"/>
      <c r="D20" s="468"/>
      <c r="E20" s="469"/>
      <c r="F20" s="469"/>
      <c r="G20" s="469"/>
      <c r="H20" s="469"/>
      <c r="I20" s="469"/>
      <c r="J20" s="469"/>
      <c r="K20" s="469"/>
      <c r="L20" s="469"/>
      <c r="M20" s="469"/>
      <c r="N20" s="469"/>
      <c r="O20" s="469"/>
      <c r="P20" s="469"/>
      <c r="Q20" s="469"/>
      <c r="R20" s="469"/>
      <c r="S20" s="469"/>
      <c r="T20" s="469"/>
      <c r="U20" s="469"/>
      <c r="V20" s="469"/>
      <c r="W20" s="469"/>
      <c r="X20" s="469"/>
      <c r="Y20" s="529"/>
      <c r="Z20" s="875"/>
      <c r="AA20" s="267"/>
      <c r="AB20" s="267"/>
      <c r="AC20" s="267"/>
      <c r="AD20" s="267"/>
      <c r="AE20" s="267"/>
      <c r="AF20" s="267"/>
      <c r="AG20" s="268"/>
      <c r="AH20" s="189"/>
      <c r="AI20" s="181"/>
      <c r="AJ20" s="862"/>
      <c r="AK20" s="862"/>
      <c r="AL20" s="862"/>
      <c r="AM20" s="670"/>
      <c r="AN20" s="670"/>
      <c r="AO20" s="326"/>
      <c r="AP20" s="862"/>
      <c r="AQ20" s="862"/>
      <c r="AR20" s="326"/>
      <c r="AS20" s="862"/>
      <c r="AT20" s="862"/>
      <c r="AU20" s="326"/>
      <c r="AV20" s="181"/>
      <c r="AW20" s="182"/>
    </row>
    <row r="21" spans="1:49" ht="15.75" customHeight="1">
      <c r="B21" s="443" t="s">
        <v>124</v>
      </c>
      <c r="C21" s="445"/>
      <c r="D21" s="870" t="s">
        <v>332</v>
      </c>
      <c r="E21" s="444"/>
      <c r="F21" s="444"/>
      <c r="G21" s="444"/>
      <c r="H21" s="444"/>
      <c r="I21" s="444"/>
      <c r="J21" s="444"/>
      <c r="K21" s="444"/>
      <c r="L21" s="444"/>
      <c r="M21" s="444"/>
      <c r="N21" s="444"/>
      <c r="O21" s="444"/>
      <c r="P21" s="444"/>
      <c r="Q21" s="444"/>
      <c r="R21" s="444"/>
      <c r="S21" s="444"/>
      <c r="T21" s="444"/>
      <c r="U21" s="444"/>
      <c r="V21" s="444"/>
      <c r="W21" s="444"/>
      <c r="X21" s="444"/>
      <c r="Y21" s="445"/>
      <c r="Z21" s="568"/>
      <c r="AA21" s="244"/>
      <c r="AB21" s="244"/>
      <c r="AC21" s="244"/>
      <c r="AD21" s="244"/>
      <c r="AE21" s="244"/>
      <c r="AF21" s="244"/>
      <c r="AG21" s="245"/>
      <c r="AH21" s="187"/>
      <c r="AJ21" s="479"/>
      <c r="AK21" s="480"/>
      <c r="AL21" s="480"/>
      <c r="AM21" s="487"/>
      <c r="AN21" s="487"/>
      <c r="AO21" s="320" t="s">
        <v>147</v>
      </c>
      <c r="AP21" s="480"/>
      <c r="AQ21" s="480"/>
      <c r="AR21" s="320" t="s">
        <v>148</v>
      </c>
      <c r="AS21" s="480"/>
      <c r="AT21" s="480"/>
      <c r="AU21" s="320" t="s">
        <v>149</v>
      </c>
      <c r="AV21" s="138"/>
      <c r="AW21" s="188"/>
    </row>
    <row r="22" spans="1:49" ht="15.75" customHeight="1" thickBot="1">
      <c r="B22" s="446"/>
      <c r="C22" s="448"/>
      <c r="D22" s="876"/>
      <c r="E22" s="447"/>
      <c r="F22" s="447"/>
      <c r="G22" s="447"/>
      <c r="H22" s="447"/>
      <c r="I22" s="447"/>
      <c r="J22" s="447"/>
      <c r="K22" s="447"/>
      <c r="L22" s="447"/>
      <c r="M22" s="447"/>
      <c r="N22" s="447"/>
      <c r="O22" s="447"/>
      <c r="P22" s="447"/>
      <c r="Q22" s="447"/>
      <c r="R22" s="447"/>
      <c r="S22" s="447"/>
      <c r="T22" s="447"/>
      <c r="U22" s="447"/>
      <c r="V22" s="447"/>
      <c r="W22" s="447"/>
      <c r="X22" s="447"/>
      <c r="Y22" s="448"/>
      <c r="Z22" s="572"/>
      <c r="AA22" s="573"/>
      <c r="AB22" s="573"/>
      <c r="AC22" s="573"/>
      <c r="AD22" s="573"/>
      <c r="AE22" s="573"/>
      <c r="AF22" s="573"/>
      <c r="AG22" s="574"/>
      <c r="AH22" s="191"/>
      <c r="AI22" s="143"/>
      <c r="AJ22" s="481"/>
      <c r="AK22" s="481"/>
      <c r="AL22" s="481"/>
      <c r="AM22" s="488"/>
      <c r="AN22" s="488"/>
      <c r="AO22" s="415"/>
      <c r="AP22" s="481"/>
      <c r="AQ22" s="481"/>
      <c r="AR22" s="415"/>
      <c r="AS22" s="481"/>
      <c r="AT22" s="481"/>
      <c r="AU22" s="415"/>
      <c r="AV22" s="143"/>
      <c r="AW22" s="145"/>
    </row>
    <row r="23" spans="1:49" ht="15" customHeight="1" thickTop="1">
      <c r="AJ23" s="177"/>
      <c r="AK23" s="177"/>
      <c r="AL23" s="177"/>
      <c r="AM23" s="177"/>
      <c r="AN23" s="177"/>
      <c r="AO23" s="177"/>
      <c r="AP23" s="177"/>
      <c r="AQ23" s="177"/>
      <c r="AR23" s="177"/>
      <c r="AS23" s="177"/>
      <c r="AT23" s="177"/>
      <c r="AU23" s="177"/>
      <c r="AV23" s="177"/>
      <c r="AW23" s="230" t="s">
        <v>765</v>
      </c>
    </row>
    <row r="25" spans="1:49" ht="15.75" customHeight="1">
      <c r="A25" s="132" t="s">
        <v>412</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row>
    <row r="26" spans="1:49" ht="15.75" customHeight="1" thickBot="1">
      <c r="B26" s="116" t="str">
        <f>"　不当要求防止責任者講習会を"&amp;初期設定!$J$23&amp;"から"&amp;初期設定!$J$24&amp;"までに受講している場合に「○」を記入すること。"</f>
        <v>　不当要求防止責任者講習会を令和２年４月１日から令和５年７月３１日までに受講している場合に「○」を記入すること。</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row>
    <row r="27" spans="1:49" ht="15" customHeight="1" thickTop="1">
      <c r="B27" s="436" t="s">
        <v>245</v>
      </c>
      <c r="C27" s="437"/>
      <c r="D27" s="437"/>
      <c r="E27" s="437"/>
      <c r="F27" s="437"/>
      <c r="G27" s="437"/>
      <c r="H27" s="437"/>
      <c r="I27" s="437"/>
      <c r="J27" s="437"/>
      <c r="K27" s="438"/>
      <c r="L27" s="866"/>
      <c r="M27" s="866"/>
      <c r="N27" s="866"/>
      <c r="O27" s="866"/>
      <c r="P27" s="866"/>
      <c r="Q27" s="866"/>
      <c r="R27" s="866"/>
      <c r="S27" s="866"/>
      <c r="T27" s="866"/>
      <c r="U27" s="867"/>
    </row>
    <row r="28" spans="1:49" ht="15" customHeight="1" thickBot="1">
      <c r="B28" s="863"/>
      <c r="C28" s="864"/>
      <c r="D28" s="864"/>
      <c r="E28" s="864"/>
      <c r="F28" s="864"/>
      <c r="G28" s="864"/>
      <c r="H28" s="864"/>
      <c r="I28" s="864"/>
      <c r="J28" s="864"/>
      <c r="K28" s="865"/>
      <c r="L28" s="868"/>
      <c r="M28" s="868"/>
      <c r="N28" s="868"/>
      <c r="O28" s="868"/>
      <c r="P28" s="868"/>
      <c r="Q28" s="868"/>
      <c r="R28" s="868"/>
      <c r="S28" s="868"/>
      <c r="T28" s="868"/>
      <c r="U28" s="869"/>
    </row>
    <row r="29" spans="1:49" ht="15" customHeight="1" thickTop="1">
      <c r="F29" s="134"/>
      <c r="G29" s="134"/>
      <c r="H29" s="134"/>
      <c r="I29" s="134"/>
      <c r="J29" s="134"/>
      <c r="K29" s="134"/>
      <c r="L29" s="134"/>
      <c r="M29" s="134"/>
      <c r="N29" s="134"/>
      <c r="O29" s="134"/>
      <c r="P29" s="134"/>
      <c r="Q29" s="134"/>
      <c r="R29" s="134"/>
      <c r="S29" s="134"/>
      <c r="T29" s="134"/>
      <c r="U29" s="226" t="s">
        <v>765</v>
      </c>
    </row>
    <row r="31" spans="1:49" ht="15.75" customHeight="1">
      <c r="A31" s="132" t="s">
        <v>413</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row>
    <row r="32" spans="1:49" ht="15.75" customHeight="1" thickBot="1">
      <c r="B32" s="460" t="str">
        <f>"　"&amp;初期設定!$J$25&amp;"時点で厚生年金基金に加入している場合又は確定給付企業年金など企業年金制度を導入している場合に「○」を記入すること。"</f>
        <v>　令和５年７月３１日時点で厚生年金基金に加入している場合又は確定給付企業年金など企業年金制度を導入している場合に「○」を記入すること。</v>
      </c>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row>
    <row r="33" spans="2:47" ht="15" customHeight="1" thickTop="1">
      <c r="B33" s="436" t="s">
        <v>164</v>
      </c>
      <c r="C33" s="437"/>
      <c r="D33" s="437"/>
      <c r="E33" s="437"/>
      <c r="F33" s="437"/>
      <c r="G33" s="437"/>
      <c r="H33" s="437"/>
      <c r="I33" s="437"/>
      <c r="J33" s="437"/>
      <c r="K33" s="438"/>
      <c r="L33" s="866"/>
      <c r="M33" s="866"/>
      <c r="N33" s="866"/>
      <c r="O33" s="866"/>
      <c r="P33" s="866"/>
      <c r="Q33" s="866"/>
      <c r="R33" s="866"/>
      <c r="S33" s="866"/>
      <c r="T33" s="866"/>
      <c r="U33" s="867"/>
      <c r="W33" s="133"/>
      <c r="X33" s="133"/>
      <c r="Y33" s="133"/>
      <c r="Z33" s="133"/>
      <c r="AA33" s="133"/>
      <c r="AB33" s="133"/>
      <c r="AC33" s="133"/>
      <c r="AD33" s="133"/>
      <c r="AE33" s="133"/>
      <c r="AF33" s="133"/>
      <c r="AG33" s="133"/>
      <c r="AH33" s="133"/>
      <c r="AI33" s="133"/>
      <c r="AL33" s="183"/>
      <c r="AO33" s="183"/>
      <c r="AQ33" s="183"/>
      <c r="AR33" s="183"/>
      <c r="AS33" s="183"/>
      <c r="AT33" s="183"/>
      <c r="AU33" s="183"/>
    </row>
    <row r="34" spans="2:47" ht="15" customHeight="1" thickBot="1">
      <c r="B34" s="863"/>
      <c r="C34" s="864"/>
      <c r="D34" s="864"/>
      <c r="E34" s="864"/>
      <c r="F34" s="864"/>
      <c r="G34" s="864"/>
      <c r="H34" s="864"/>
      <c r="I34" s="864"/>
      <c r="J34" s="864"/>
      <c r="K34" s="865"/>
      <c r="L34" s="868"/>
      <c r="M34" s="868"/>
      <c r="N34" s="868"/>
      <c r="O34" s="868"/>
      <c r="P34" s="868"/>
      <c r="Q34" s="868"/>
      <c r="R34" s="868"/>
      <c r="S34" s="868"/>
      <c r="T34" s="868"/>
      <c r="U34" s="869"/>
      <c r="W34" s="133"/>
      <c r="X34" s="133"/>
      <c r="Y34" s="133"/>
      <c r="Z34" s="133"/>
      <c r="AA34" s="133"/>
      <c r="AB34" s="133"/>
      <c r="AC34" s="133"/>
      <c r="AD34" s="133"/>
      <c r="AE34" s="133"/>
      <c r="AF34" s="133"/>
      <c r="AG34" s="133"/>
      <c r="AH34" s="133"/>
      <c r="AI34" s="133"/>
      <c r="AL34" s="183"/>
      <c r="AO34" s="183"/>
      <c r="AQ34" s="183"/>
      <c r="AR34" s="183"/>
      <c r="AS34" s="183"/>
      <c r="AT34" s="183"/>
      <c r="AU34" s="183"/>
    </row>
    <row r="35" spans="2:47" ht="15" customHeight="1" thickTop="1">
      <c r="F35" s="134"/>
      <c r="G35" s="134"/>
      <c r="H35" s="134"/>
      <c r="I35" s="134"/>
      <c r="J35" s="134"/>
      <c r="K35" s="134"/>
      <c r="L35" s="134"/>
      <c r="M35" s="134"/>
      <c r="N35" s="134"/>
      <c r="O35" s="134"/>
      <c r="P35" s="134"/>
      <c r="Q35" s="134"/>
      <c r="R35" s="134"/>
      <c r="S35" s="134"/>
      <c r="T35" s="134"/>
      <c r="U35" s="226" t="s">
        <v>766</v>
      </c>
    </row>
  </sheetData>
  <sheetProtection password="CC81" sheet="1" objects="1" scenarios="1"/>
  <mergeCells count="61">
    <mergeCell ref="B19:C20"/>
    <mergeCell ref="D19:Y20"/>
    <mergeCell ref="B21:C22"/>
    <mergeCell ref="D21:Y22"/>
    <mergeCell ref="Z17:AG18"/>
    <mergeCell ref="Z21:AG22"/>
    <mergeCell ref="Z19:AG20"/>
    <mergeCell ref="B10:C11"/>
    <mergeCell ref="B6:C7"/>
    <mergeCell ref="AJ6:AL7"/>
    <mergeCell ref="B17:Y18"/>
    <mergeCell ref="D10:Y11"/>
    <mergeCell ref="Z10:AG11"/>
    <mergeCell ref="AJ10:AL11"/>
    <mergeCell ref="AH17:AW18"/>
    <mergeCell ref="AU8:AU9"/>
    <mergeCell ref="AU6:AU7"/>
    <mergeCell ref="AP8:AQ9"/>
    <mergeCell ref="AS8:AT9"/>
    <mergeCell ref="AO8:AO9"/>
    <mergeCell ref="AU10:AU11"/>
    <mergeCell ref="AS10:AT11"/>
    <mergeCell ref="AO10:AO11"/>
    <mergeCell ref="B4:Y5"/>
    <mergeCell ref="AR8:AR9"/>
    <mergeCell ref="AM6:AN7"/>
    <mergeCell ref="AP6:AQ7"/>
    <mergeCell ref="B8:C9"/>
    <mergeCell ref="D6:Y7"/>
    <mergeCell ref="D8:Y9"/>
    <mergeCell ref="Z4:AG5"/>
    <mergeCell ref="Z6:AG7"/>
    <mergeCell ref="Z8:AG9"/>
    <mergeCell ref="AR6:AR7"/>
    <mergeCell ref="AH4:AW5"/>
    <mergeCell ref="AO6:AO7"/>
    <mergeCell ref="AS6:AT7"/>
    <mergeCell ref="AJ8:AL9"/>
    <mergeCell ref="AM8:AN9"/>
    <mergeCell ref="B33:K34"/>
    <mergeCell ref="L33:U34"/>
    <mergeCell ref="B27:K28"/>
    <mergeCell ref="L27:U28"/>
    <mergeCell ref="B32:AW32"/>
    <mergeCell ref="AR10:AR11"/>
    <mergeCell ref="AM21:AN22"/>
    <mergeCell ref="AM10:AN11"/>
    <mergeCell ref="AP10:AQ11"/>
    <mergeCell ref="AU19:AU20"/>
    <mergeCell ref="AU21:AU22"/>
    <mergeCell ref="AJ21:AL22"/>
    <mergeCell ref="AO21:AO22"/>
    <mergeCell ref="AR21:AR22"/>
    <mergeCell ref="AO19:AO20"/>
    <mergeCell ref="AS21:AT22"/>
    <mergeCell ref="AS19:AT20"/>
    <mergeCell ref="AR19:AR20"/>
    <mergeCell ref="AM19:AN20"/>
    <mergeCell ref="AP19:AQ20"/>
    <mergeCell ref="AP21:AQ22"/>
    <mergeCell ref="AJ19:AL20"/>
  </mergeCells>
  <phoneticPr fontId="9"/>
  <conditionalFormatting sqref="AJ6">
    <cfRule type="expression" dxfId="59" priority="52" stopIfTrue="1">
      <formula>OR($AJ6="",$AM6="",$AP6="",$AS6="")</formula>
    </cfRule>
    <cfRule type="expression" dxfId="58" priority="56">
      <formula>IF(ISERROR(VALUE(TEXT(DATEVALUE($AJ6&amp;$AM6&amp;"年"&amp;$AP6&amp;"月"&amp;$AS6&amp;"日"),"yyyy/mm/dd"))),FALSE,TRUE)=FALSE</formula>
    </cfRule>
  </conditionalFormatting>
  <conditionalFormatting sqref="AJ8">
    <cfRule type="expression" dxfId="57" priority="40" stopIfTrue="1">
      <formula>OR($AJ8="",$AM8="",$AP8="",$AS8="")</formula>
    </cfRule>
    <cfRule type="expression" dxfId="56" priority="44">
      <formula>IF(ISERROR(VALUE(TEXT(DATEVALUE($AJ8&amp;$AM8&amp;"年"&amp;$AP8&amp;"月"&amp;$AS8&amp;"日"),"yyyy/mm/dd"))),FALSE,TRUE)=FALSE</formula>
    </cfRule>
  </conditionalFormatting>
  <conditionalFormatting sqref="AJ10">
    <cfRule type="expression" dxfId="55" priority="28" stopIfTrue="1">
      <formula>OR($AJ10="",$AM10="",$AP10="",$AS10="")</formula>
    </cfRule>
    <cfRule type="expression" dxfId="54" priority="32">
      <formula>IF(ISERROR(VALUE(TEXT(DATEVALUE($AJ10&amp;$AM10&amp;"年"&amp;$AP10&amp;"月"&amp;$AS10&amp;"日"),"yyyy/mm/dd"))),FALSE,TRUE)=FALSE</formula>
    </cfRule>
  </conditionalFormatting>
  <conditionalFormatting sqref="AJ19">
    <cfRule type="expression" dxfId="53" priority="16" stopIfTrue="1">
      <formula>OR($AJ19="",$AM19="",$AP19="",$AS19="")</formula>
    </cfRule>
    <cfRule type="expression" dxfId="52" priority="20">
      <formula>IF(ISERROR(VALUE(TEXT(DATEVALUE($AJ19&amp;$AM19&amp;"年"&amp;$AP19&amp;"月"&amp;$AS19&amp;"日"),"yyyy/mm/dd"))),FALSE,TRUE)=FALSE</formula>
    </cfRule>
  </conditionalFormatting>
  <conditionalFormatting sqref="AJ21">
    <cfRule type="expression" dxfId="51" priority="4" stopIfTrue="1">
      <formula>OR($AJ21="",$AM21="",$AP21="",$AS21="")</formula>
    </cfRule>
    <cfRule type="expression" dxfId="50" priority="8">
      <formula>IF(ISERROR(VALUE(TEXT(DATEVALUE($AJ21&amp;$AM21&amp;"年"&amp;$AP21&amp;"月"&amp;$AS21&amp;"日"),"yyyy/mm/dd"))),FALSE,TRUE)=FALSE</formula>
    </cfRule>
  </conditionalFormatting>
  <conditionalFormatting sqref="AM6">
    <cfRule type="expression" dxfId="49" priority="51" stopIfTrue="1">
      <formula>OR($AJ6="",$AM6="",$AP6="",$AS6="")</formula>
    </cfRule>
    <cfRule type="expression" dxfId="48" priority="55">
      <formula>IF(ISERROR(VALUE(TEXT(DATEVALUE($AJ6&amp;$AM6&amp;"年"&amp;$AP6&amp;"月"&amp;$AS6&amp;"日"),"yyyy/mm/dd"))),FALSE,TRUE)=FALSE</formula>
    </cfRule>
  </conditionalFormatting>
  <conditionalFormatting sqref="AM8">
    <cfRule type="expression" dxfId="47" priority="39" stopIfTrue="1">
      <formula>OR($AJ8="",$AM8="",$AP8="",$AS8="")</formula>
    </cfRule>
    <cfRule type="expression" dxfId="46" priority="43">
      <formula>IF(ISERROR(VALUE(TEXT(DATEVALUE($AJ8&amp;$AM8&amp;"年"&amp;$AP8&amp;"月"&amp;$AS8&amp;"日"),"yyyy/mm/dd"))),FALSE,TRUE)=FALSE</formula>
    </cfRule>
  </conditionalFormatting>
  <conditionalFormatting sqref="AM10">
    <cfRule type="expression" dxfId="45" priority="27" stopIfTrue="1">
      <formula>OR($AJ10="",$AM10="",$AP10="",$AS10="")</formula>
    </cfRule>
    <cfRule type="expression" dxfId="44" priority="31">
      <formula>IF(ISERROR(VALUE(TEXT(DATEVALUE($AJ10&amp;$AM10&amp;"年"&amp;$AP10&amp;"月"&amp;$AS10&amp;"日"),"yyyy/mm/dd"))),FALSE,TRUE)=FALSE</formula>
    </cfRule>
  </conditionalFormatting>
  <conditionalFormatting sqref="AM19">
    <cfRule type="expression" dxfId="43" priority="15" stopIfTrue="1">
      <formula>OR($AJ19="",$AM19="",$AP19="",$AS19="")</formula>
    </cfRule>
    <cfRule type="expression" dxfId="42" priority="19">
      <formula>IF(ISERROR(VALUE(TEXT(DATEVALUE($AJ19&amp;$AM19&amp;"年"&amp;$AP19&amp;"月"&amp;$AS19&amp;"日"),"yyyy/mm/dd"))),FALSE,TRUE)=FALSE</formula>
    </cfRule>
  </conditionalFormatting>
  <conditionalFormatting sqref="AM21">
    <cfRule type="expression" dxfId="41" priority="3" stopIfTrue="1">
      <formula>OR($AJ21="",$AM21="",$AP21="",$AS21="")</formula>
    </cfRule>
    <cfRule type="expression" dxfId="40" priority="7">
      <formula>IF(ISERROR(VALUE(TEXT(DATEVALUE($AJ21&amp;$AM21&amp;"年"&amp;$AP21&amp;"月"&amp;$AS21&amp;"日"),"yyyy/mm/dd"))),FALSE,TRUE)=FALSE</formula>
    </cfRule>
  </conditionalFormatting>
  <conditionalFormatting sqref="AP6">
    <cfRule type="expression" dxfId="39" priority="50" stopIfTrue="1">
      <formula>OR($AJ6="",$AM6="",$AP6="",$AS6="")</formula>
    </cfRule>
    <cfRule type="expression" dxfId="38" priority="54">
      <formula>IF(ISERROR(VALUE(TEXT(DATEVALUE($AJ6&amp;$AM6&amp;"年"&amp;$AP6&amp;"月"&amp;$AS6&amp;"日"),"yyyy/mm/dd"))),FALSE,TRUE)=FALSE</formula>
    </cfRule>
  </conditionalFormatting>
  <conditionalFormatting sqref="AP8">
    <cfRule type="expression" dxfId="37" priority="38" stopIfTrue="1">
      <formula>OR($AJ8="",$AM8="",$AP8="",$AS8="")</formula>
    </cfRule>
    <cfRule type="expression" dxfId="36" priority="42">
      <formula>IF(ISERROR(VALUE(TEXT(DATEVALUE($AJ8&amp;$AM8&amp;"年"&amp;$AP8&amp;"月"&amp;$AS8&amp;"日"),"yyyy/mm/dd"))),FALSE,TRUE)=FALSE</formula>
    </cfRule>
  </conditionalFormatting>
  <conditionalFormatting sqref="AP10">
    <cfRule type="expression" dxfId="35" priority="26" stopIfTrue="1">
      <formula>OR($AJ10="",$AM10="",$AP10="",$AS10="")</formula>
    </cfRule>
    <cfRule type="expression" dxfId="34" priority="30">
      <formula>IF(ISERROR(VALUE(TEXT(DATEVALUE($AJ10&amp;$AM10&amp;"年"&amp;$AP10&amp;"月"&amp;$AS10&amp;"日"),"yyyy/mm/dd"))),FALSE,TRUE)=FALSE</formula>
    </cfRule>
  </conditionalFormatting>
  <conditionalFormatting sqref="AP19">
    <cfRule type="expression" dxfId="33" priority="14" stopIfTrue="1">
      <formula>OR($AJ19="",$AM19="",$AP19="",$AS19="")</formula>
    </cfRule>
    <cfRule type="expression" dxfId="32" priority="18">
      <formula>IF(ISERROR(VALUE(TEXT(DATEVALUE($AJ19&amp;$AM19&amp;"年"&amp;$AP19&amp;"月"&amp;$AS19&amp;"日"),"yyyy/mm/dd"))),FALSE,TRUE)=FALSE</formula>
    </cfRule>
  </conditionalFormatting>
  <conditionalFormatting sqref="AP21">
    <cfRule type="expression" dxfId="31" priority="2" stopIfTrue="1">
      <formula>OR($AJ21="",$AM21="",$AP21="",$AS21="")</formula>
    </cfRule>
    <cfRule type="expression" dxfId="30" priority="6">
      <formula>IF(ISERROR(VALUE(TEXT(DATEVALUE($AJ21&amp;$AM21&amp;"年"&amp;$AP21&amp;"月"&amp;$AS21&amp;"日"),"yyyy/mm/dd"))),FALSE,TRUE)=FALSE</formula>
    </cfRule>
  </conditionalFormatting>
  <conditionalFormatting sqref="AS6">
    <cfRule type="expression" dxfId="29" priority="49" stopIfTrue="1">
      <formula>OR($AJ6="",$AM6="",$AP6="",$AS6="")</formula>
    </cfRule>
    <cfRule type="expression" dxfId="28" priority="53">
      <formula>IF(ISERROR(VALUE(TEXT(DATEVALUE($AJ6&amp;$AM6&amp;"年"&amp;$AP6&amp;"月"&amp;$AS6&amp;"日"),"yyyy/mm/dd"))),FALSE,TRUE)=FALSE</formula>
    </cfRule>
  </conditionalFormatting>
  <conditionalFormatting sqref="AS8">
    <cfRule type="expression" dxfId="27" priority="37" stopIfTrue="1">
      <formula>OR($AJ8="",$AM8="",$AP8="",$AS8="")</formula>
    </cfRule>
    <cfRule type="expression" dxfId="26" priority="41">
      <formula>IF(ISERROR(VALUE(TEXT(DATEVALUE($AJ8&amp;$AM8&amp;"年"&amp;$AP8&amp;"月"&amp;$AS8&amp;"日"),"yyyy/mm/dd"))),FALSE,TRUE)=FALSE</formula>
    </cfRule>
  </conditionalFormatting>
  <conditionalFormatting sqref="AS10">
    <cfRule type="expression" dxfId="25" priority="25" stopIfTrue="1">
      <formula>OR($AJ10="",$AM10="",$AP10="",$AS10="")</formula>
    </cfRule>
    <cfRule type="expression" dxfId="24" priority="29">
      <formula>IF(ISERROR(VALUE(TEXT(DATEVALUE($AJ10&amp;$AM10&amp;"年"&amp;$AP10&amp;"月"&amp;$AS10&amp;"日"),"yyyy/mm/dd"))),FALSE,TRUE)=FALSE</formula>
    </cfRule>
  </conditionalFormatting>
  <conditionalFormatting sqref="AS19">
    <cfRule type="expression" dxfId="23" priority="13" stopIfTrue="1">
      <formula>OR($AJ19="",$AM19="",$AP19="",$AS19="")</formula>
    </cfRule>
    <cfRule type="expression" dxfId="22" priority="17">
      <formula>IF(ISERROR(VALUE(TEXT(DATEVALUE($AJ19&amp;$AM19&amp;"年"&amp;$AP19&amp;"月"&amp;$AS19&amp;"日"),"yyyy/mm/dd"))),FALSE,TRUE)=FALSE</formula>
    </cfRule>
  </conditionalFormatting>
  <conditionalFormatting sqref="AS21">
    <cfRule type="expression" dxfId="21" priority="1" stopIfTrue="1">
      <formula>OR($AJ21="",$AM21="",$AP21="",$AS21="")</formula>
    </cfRule>
    <cfRule type="expression" dxfId="20" priority="5">
      <formula>IF(ISERROR(VALUE(TEXT(DATEVALUE($AJ21&amp;$AM21&amp;"年"&amp;$AP21&amp;"月"&amp;$AS21&amp;"日"),"yyyy/mm/dd"))),FALSE,TRUE)=FALSE</formula>
    </cfRule>
  </conditionalFormatting>
  <dataValidations count="3">
    <dataValidation type="list" allowBlank="1" showInputMessage="1" showErrorMessage="1" sqref="AB30" xr:uid="{00000000-0002-0000-0900-000000000000}">
      <formula1>"有,無"</formula1>
    </dataValidation>
    <dataValidation type="whole" imeMode="disabled" allowBlank="1" showInputMessage="1" showErrorMessage="1" sqref="AS6:AT11 AS19:AT22" xr:uid="{00000000-0002-0000-0900-000001000000}">
      <formula1>1</formula1>
      <formula2>31</formula2>
    </dataValidation>
    <dataValidation type="whole" imeMode="disabled" allowBlank="1" showInputMessage="1" showErrorMessage="1" sqref="AP6:AQ11 AP19:AQ22" xr:uid="{00000000-0002-0000-0900-000002000000}">
      <formula1>1</formula1>
      <formula2>12</formula2>
    </dataValidation>
  </dataValidations>
  <printOptions horizontalCentered="1"/>
  <pageMargins left="0.39370078740157483" right="0.39370078740157483" top="0.78740157480314965" bottom="0.39370078740157483" header="0.59055118110236227" footer="0.39370078740157483"/>
  <pageSetup paperSize="9" firstPageNumber="11" orientation="landscape" useFirstPageNumber="1" horizontalDpi="300" verticalDpi="300" r:id="rId1"/>
  <headerFooter alignWithMargins="0">
    <oddHeader>&amp;R&amp;"ＭＳ 明朝,標準"&amp;10-&amp;P+-</oddHeader>
  </headerFooter>
  <extLst>
    <ext xmlns:x14="http://schemas.microsoft.com/office/spreadsheetml/2009/9/main" uri="{78C0D931-6437-407d-A8EE-F0AAD7539E65}">
      <x14:conditionalFormattings>
        <x14:conditionalFormatting xmlns:xm="http://schemas.microsoft.com/office/excel/2006/main">
          <x14:cfRule type="expression" priority="60" id="{7949D470-6103-4E2B-B609-D196508D3787}">
            <xm:f>DATEVALUE($AJ6&amp;$AM6&amp;"年"&amp;$AP6&amp;"月"&amp;$AS6&amp;"日")&gt;DATEVALUE(初期設定!$K$21)</xm:f>
            <x14:dxf>
              <fill>
                <patternFill>
                  <bgColor rgb="FFFFCCCC"/>
                </patternFill>
              </fill>
            </x14:dxf>
          </x14:cfRule>
          <xm:sqref>AJ6</xm:sqref>
        </x14:conditionalFormatting>
        <x14:conditionalFormatting xmlns:xm="http://schemas.microsoft.com/office/excel/2006/main">
          <x14:cfRule type="expression" priority="48" id="{1DD39A73-B9EA-447F-83ED-6BF4702D761B}">
            <xm:f>DATEVALUE($AJ8&amp;$AM8&amp;"年"&amp;$AP8&amp;"月"&amp;$AS8&amp;"日")&gt;DATEVALUE(初期設定!$K$21)</xm:f>
            <x14:dxf>
              <fill>
                <patternFill>
                  <bgColor rgb="FFFFCCCC"/>
                </patternFill>
              </fill>
            </x14:dxf>
          </x14:cfRule>
          <xm:sqref>AJ8</xm:sqref>
        </x14:conditionalFormatting>
        <x14:conditionalFormatting xmlns:xm="http://schemas.microsoft.com/office/excel/2006/main">
          <x14:cfRule type="expression" priority="36" id="{5361349E-91D2-42EA-9E9C-A2F771572D92}">
            <xm:f>DATEVALUE($AJ10&amp;$AM10&amp;"年"&amp;$AP10&amp;"月"&amp;$AS10&amp;"日")&gt;DATEVALUE(初期設定!$K$21)</xm:f>
            <x14:dxf>
              <fill>
                <patternFill>
                  <bgColor rgb="FFFFCCCC"/>
                </patternFill>
              </fill>
            </x14:dxf>
          </x14:cfRule>
          <xm:sqref>AJ10</xm:sqref>
        </x14:conditionalFormatting>
        <x14:conditionalFormatting xmlns:xm="http://schemas.microsoft.com/office/excel/2006/main">
          <x14:cfRule type="expression" priority="24" id="{30347982-E05D-47BD-87C1-56802E8B8411}">
            <xm:f>DATEVALUE($AJ19&amp;$AM19&amp;"年"&amp;$AP19&amp;"月"&amp;$AS19&amp;"日")&gt;DATEVALUE(初期設定!$K$21)</xm:f>
            <x14:dxf>
              <fill>
                <patternFill>
                  <bgColor rgb="FFFFCCCC"/>
                </patternFill>
              </fill>
            </x14:dxf>
          </x14:cfRule>
          <xm:sqref>AJ19</xm:sqref>
        </x14:conditionalFormatting>
        <x14:conditionalFormatting xmlns:xm="http://schemas.microsoft.com/office/excel/2006/main">
          <x14:cfRule type="expression" priority="12" id="{1BF9553A-AA2E-4771-8146-7FCC6C500AA4}">
            <xm:f>DATEVALUE($AJ21&amp;$AM21&amp;"年"&amp;$AP21&amp;"月"&amp;$AS21&amp;"日")&gt;DATEVALUE(初期設定!$K$21)</xm:f>
            <x14:dxf>
              <fill>
                <patternFill>
                  <bgColor rgb="FFFFCCCC"/>
                </patternFill>
              </fill>
            </x14:dxf>
          </x14:cfRule>
          <xm:sqref>AJ21</xm:sqref>
        </x14:conditionalFormatting>
        <x14:conditionalFormatting xmlns:xm="http://schemas.microsoft.com/office/excel/2006/main">
          <x14:cfRule type="expression" priority="59" id="{3141F060-CAD3-4652-B70D-B77126B56700}">
            <xm:f>DATEVALUE($AJ6&amp;$AM6&amp;"年"&amp;$AP6&amp;"月"&amp;$AS6&amp;"日")&gt;DATEVALUE(初期設定!$K$21)</xm:f>
            <x14:dxf>
              <fill>
                <patternFill>
                  <bgColor rgb="FFFFCCCC"/>
                </patternFill>
              </fill>
            </x14:dxf>
          </x14:cfRule>
          <xm:sqref>AM6</xm:sqref>
        </x14:conditionalFormatting>
        <x14:conditionalFormatting xmlns:xm="http://schemas.microsoft.com/office/excel/2006/main">
          <x14:cfRule type="expression" priority="47" id="{F0032A97-C3FD-48F7-8B36-24B9FA36FF45}">
            <xm:f>DATEVALUE($AJ8&amp;$AM8&amp;"年"&amp;$AP8&amp;"月"&amp;$AS8&amp;"日")&gt;DATEVALUE(初期設定!$K$21)</xm:f>
            <x14:dxf>
              <fill>
                <patternFill>
                  <bgColor rgb="FFFFCCCC"/>
                </patternFill>
              </fill>
            </x14:dxf>
          </x14:cfRule>
          <xm:sqref>AM8</xm:sqref>
        </x14:conditionalFormatting>
        <x14:conditionalFormatting xmlns:xm="http://schemas.microsoft.com/office/excel/2006/main">
          <x14:cfRule type="expression" priority="35" id="{FA5704BF-44B8-4819-9190-AC4A43FF1987}">
            <xm:f>DATEVALUE($AJ10&amp;$AM10&amp;"年"&amp;$AP10&amp;"月"&amp;$AS10&amp;"日")&gt;DATEVALUE(初期設定!$K$21)</xm:f>
            <x14:dxf>
              <fill>
                <patternFill>
                  <bgColor rgb="FFFFCCCC"/>
                </patternFill>
              </fill>
            </x14:dxf>
          </x14:cfRule>
          <xm:sqref>AM10</xm:sqref>
        </x14:conditionalFormatting>
        <x14:conditionalFormatting xmlns:xm="http://schemas.microsoft.com/office/excel/2006/main">
          <x14:cfRule type="expression" priority="23" id="{EBDB321C-0D7A-4400-B98E-26E5196FDD64}">
            <xm:f>DATEVALUE($AJ19&amp;$AM19&amp;"年"&amp;$AP19&amp;"月"&amp;$AS19&amp;"日")&gt;DATEVALUE(初期設定!$K$21)</xm:f>
            <x14:dxf>
              <fill>
                <patternFill>
                  <bgColor rgb="FFFFCCCC"/>
                </patternFill>
              </fill>
            </x14:dxf>
          </x14:cfRule>
          <xm:sqref>AM19</xm:sqref>
        </x14:conditionalFormatting>
        <x14:conditionalFormatting xmlns:xm="http://schemas.microsoft.com/office/excel/2006/main">
          <x14:cfRule type="expression" priority="11" id="{118DDD6E-A0D4-4794-8BCE-C848BB2F28EC}">
            <xm:f>DATEVALUE($AJ21&amp;$AM21&amp;"年"&amp;$AP21&amp;"月"&amp;$AS21&amp;"日")&gt;DATEVALUE(初期設定!$K$21)</xm:f>
            <x14:dxf>
              <fill>
                <patternFill>
                  <bgColor rgb="FFFFCCCC"/>
                </patternFill>
              </fill>
            </x14:dxf>
          </x14:cfRule>
          <xm:sqref>AM21</xm:sqref>
        </x14:conditionalFormatting>
        <x14:conditionalFormatting xmlns:xm="http://schemas.microsoft.com/office/excel/2006/main">
          <x14:cfRule type="expression" priority="58" id="{2DD82020-FD56-47CD-A731-B4BDAB887F9D}">
            <xm:f>DATEVALUE($AJ6&amp;$AM6&amp;"年"&amp;$AP6&amp;"月"&amp;$AS6&amp;"日")&gt;DATEVALUE(初期設定!$K$21)</xm:f>
            <x14:dxf>
              <fill>
                <patternFill>
                  <bgColor rgb="FFFFCCCC"/>
                </patternFill>
              </fill>
            </x14:dxf>
          </x14:cfRule>
          <xm:sqref>AP6</xm:sqref>
        </x14:conditionalFormatting>
        <x14:conditionalFormatting xmlns:xm="http://schemas.microsoft.com/office/excel/2006/main">
          <x14:cfRule type="expression" priority="46" id="{2CD704A5-15B1-433B-9436-FE10C257DBDC}">
            <xm:f>DATEVALUE($AJ8&amp;$AM8&amp;"年"&amp;$AP8&amp;"月"&amp;$AS8&amp;"日")&gt;DATEVALUE(初期設定!$K$21)</xm:f>
            <x14:dxf>
              <fill>
                <patternFill>
                  <bgColor rgb="FFFFCCCC"/>
                </patternFill>
              </fill>
            </x14:dxf>
          </x14:cfRule>
          <xm:sqref>AP8</xm:sqref>
        </x14:conditionalFormatting>
        <x14:conditionalFormatting xmlns:xm="http://schemas.microsoft.com/office/excel/2006/main">
          <x14:cfRule type="expression" priority="34" id="{EF1D1136-EFDC-4032-AC01-7449F220543F}">
            <xm:f>DATEVALUE($AJ10&amp;$AM10&amp;"年"&amp;$AP10&amp;"月"&amp;$AS10&amp;"日")&gt;DATEVALUE(初期設定!$K$21)</xm:f>
            <x14:dxf>
              <fill>
                <patternFill>
                  <bgColor rgb="FFFFCCCC"/>
                </patternFill>
              </fill>
            </x14:dxf>
          </x14:cfRule>
          <xm:sqref>AP10</xm:sqref>
        </x14:conditionalFormatting>
        <x14:conditionalFormatting xmlns:xm="http://schemas.microsoft.com/office/excel/2006/main">
          <x14:cfRule type="expression" priority="22" id="{398F0BB4-FAAF-4032-90FC-00A3079DF4A1}">
            <xm:f>DATEVALUE($AJ19&amp;$AM19&amp;"年"&amp;$AP19&amp;"月"&amp;$AS19&amp;"日")&gt;DATEVALUE(初期設定!$K$21)</xm:f>
            <x14:dxf>
              <fill>
                <patternFill>
                  <bgColor rgb="FFFFCCCC"/>
                </patternFill>
              </fill>
            </x14:dxf>
          </x14:cfRule>
          <xm:sqref>AP19</xm:sqref>
        </x14:conditionalFormatting>
        <x14:conditionalFormatting xmlns:xm="http://schemas.microsoft.com/office/excel/2006/main">
          <x14:cfRule type="expression" priority="10" id="{0ACC38BD-617A-4739-A4CC-9D8C2215743D}">
            <xm:f>DATEVALUE($AJ21&amp;$AM21&amp;"年"&amp;$AP21&amp;"月"&amp;$AS21&amp;"日")&gt;DATEVALUE(初期設定!$K$21)</xm:f>
            <x14:dxf>
              <fill>
                <patternFill>
                  <bgColor rgb="FFFFCCCC"/>
                </patternFill>
              </fill>
            </x14:dxf>
          </x14:cfRule>
          <xm:sqref>AP21</xm:sqref>
        </x14:conditionalFormatting>
        <x14:conditionalFormatting xmlns:xm="http://schemas.microsoft.com/office/excel/2006/main">
          <x14:cfRule type="expression" priority="57" id="{53A17E6B-6F83-4D03-9D3A-1C375C479A04}">
            <xm:f>DATEVALUE($AJ6&amp;$AM6&amp;"年"&amp;$AP6&amp;"月"&amp;$AS6&amp;"日")&gt;DATEVALUE(初期設定!$K$21)</xm:f>
            <x14:dxf>
              <fill>
                <patternFill>
                  <bgColor rgb="FFFFCCCC"/>
                </patternFill>
              </fill>
            </x14:dxf>
          </x14:cfRule>
          <xm:sqref>AS6</xm:sqref>
        </x14:conditionalFormatting>
        <x14:conditionalFormatting xmlns:xm="http://schemas.microsoft.com/office/excel/2006/main">
          <x14:cfRule type="expression" priority="45" id="{DA048922-FFA4-49C9-83F2-877472B0B88B}">
            <xm:f>DATEVALUE($AJ8&amp;$AM8&amp;"年"&amp;$AP8&amp;"月"&amp;$AS8&amp;"日")&gt;DATEVALUE(初期設定!$K$21)</xm:f>
            <x14:dxf>
              <fill>
                <patternFill>
                  <bgColor rgb="FFFFCCCC"/>
                </patternFill>
              </fill>
            </x14:dxf>
          </x14:cfRule>
          <xm:sqref>AS8</xm:sqref>
        </x14:conditionalFormatting>
        <x14:conditionalFormatting xmlns:xm="http://schemas.microsoft.com/office/excel/2006/main">
          <x14:cfRule type="expression" priority="33" id="{5B53D244-374E-46E3-BE43-87649D068202}">
            <xm:f>DATEVALUE($AJ10&amp;$AM10&amp;"年"&amp;$AP10&amp;"月"&amp;$AS10&amp;"日")&gt;DATEVALUE(初期設定!$K$21)</xm:f>
            <x14:dxf>
              <fill>
                <patternFill>
                  <bgColor rgb="FFFFCCCC"/>
                </patternFill>
              </fill>
            </x14:dxf>
          </x14:cfRule>
          <xm:sqref>AS10</xm:sqref>
        </x14:conditionalFormatting>
        <x14:conditionalFormatting xmlns:xm="http://schemas.microsoft.com/office/excel/2006/main">
          <x14:cfRule type="expression" priority="21" id="{8622237C-EEE9-46D0-B72E-96704EC69D36}">
            <xm:f>DATEVALUE($AJ19&amp;$AM19&amp;"年"&amp;$AP19&amp;"月"&amp;$AS19&amp;"日")&gt;DATEVALUE(初期設定!$K$21)</xm:f>
            <x14:dxf>
              <fill>
                <patternFill>
                  <bgColor rgb="FFFFCCCC"/>
                </patternFill>
              </fill>
            </x14:dxf>
          </x14:cfRule>
          <xm:sqref>AS19</xm:sqref>
        </x14:conditionalFormatting>
        <x14:conditionalFormatting xmlns:xm="http://schemas.microsoft.com/office/excel/2006/main">
          <x14:cfRule type="expression" priority="9" id="{D005B30E-3051-48D2-A458-F5DB1C50E505}">
            <xm:f>DATEVALUE($AJ21&amp;$AM21&amp;"年"&amp;$AP21&amp;"月"&amp;$AS21&amp;"日")&gt;DATEVALUE(初期設定!$K$21)</xm:f>
            <x14:dxf>
              <fill>
                <patternFill>
                  <bgColor rgb="FFFFCCCC"/>
                </patternFill>
              </fill>
            </x14:dxf>
          </x14:cfRule>
          <xm:sqref>AS21</xm:sqref>
        </x14:conditionalFormatting>
      </x14:conditionalFormattings>
    </ext>
    <ext xmlns:x14="http://schemas.microsoft.com/office/spreadsheetml/2009/9/main" uri="{CCE6A557-97BC-4b89-ADB6-D9C93CAAB3DF}">
      <x14:dataValidations xmlns:xm="http://schemas.microsoft.com/office/excel/2006/main" count="3">
        <x14:dataValidation type="list" imeMode="on" allowBlank="1" showInputMessage="1" showErrorMessage="1" xr:uid="{00000000-0002-0000-0900-000003000000}">
          <x14:formula1>
            <xm:f>初期設定!$AC$3</xm:f>
          </x14:formula1>
          <xm:sqref>L33:U34 Z6:AG11 Z19:AG22 L27:U28</xm:sqref>
        </x14:dataValidation>
        <x14:dataValidation type="list" imeMode="on" allowBlank="1" showInputMessage="1" showErrorMessage="1" xr:uid="{00000000-0002-0000-0900-000005000000}">
          <x14:formula1>
            <xm:f>初期設定!$B$3:$B$4</xm:f>
          </x14:formula1>
          <xm:sqref>AJ6:AL11 AJ19:AL22</xm:sqref>
        </x14:dataValidation>
        <x14:dataValidation type="whole" imeMode="disabled" allowBlank="1" showInputMessage="1" showErrorMessage="1" xr:uid="{00000000-0002-0000-0900-000006000000}">
          <x14:formula1>
            <xm:f>1</xm:f>
          </x14:formula1>
          <x14:formula2>
            <xm:f>初期設定!$N$4</xm:f>
          </x14:formula2>
          <xm:sqref>AM6:AN11 AM19:AN22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6"/>
  <sheetViews>
    <sheetView view="pageBreakPreview" zoomScaleNormal="100" zoomScaleSheetLayoutView="100" workbookViewId="0">
      <selection activeCell="X9" sqref="X9"/>
    </sheetView>
  </sheetViews>
  <sheetFormatPr defaultColWidth="2.625" defaultRowHeight="15" customHeight="1"/>
  <cols>
    <col min="1" max="45" width="2.625" style="111" customWidth="1"/>
    <col min="46" max="46" width="2.5" style="111" customWidth="1"/>
    <col min="47" max="16384" width="2.625" style="111"/>
  </cols>
  <sheetData>
    <row r="1" spans="1:49" ht="15.75" customHeight="1">
      <c r="A1" s="132" t="s">
        <v>430</v>
      </c>
      <c r="B1" s="186"/>
      <c r="C1" s="186"/>
      <c r="D1" s="186"/>
      <c r="E1" s="186"/>
      <c r="F1" s="186"/>
      <c r="G1" s="186"/>
      <c r="H1" s="186"/>
      <c r="I1" s="186"/>
      <c r="J1" s="186"/>
      <c r="K1" s="186"/>
      <c r="L1" s="186"/>
      <c r="M1" s="186"/>
      <c r="N1" s="186"/>
      <c r="O1" s="186"/>
      <c r="P1" s="186"/>
      <c r="Q1" s="186"/>
      <c r="R1" s="186"/>
      <c r="S1" s="186"/>
      <c r="T1" s="186"/>
      <c r="U1" s="186"/>
      <c r="V1" s="186"/>
      <c r="W1" s="186"/>
      <c r="X1" s="186"/>
      <c r="Y1" s="186"/>
    </row>
    <row r="2" spans="1:49" ht="15.75" customHeight="1" thickBot="1">
      <c r="B2" s="460" t="str">
        <f>"　"&amp;初期設定!$J$26&amp;"から"&amp;初期設定!$J$27&amp;"までの間に，県管理道路の維持管理委託を受注し，契約を締結している場合に「○」を記入すること。"</f>
        <v>　令和２年４月１日から令和５年７月３１日までの間に，県管理道路の維持管理委託を受注し，契約を締結している場合に「○」を記入すること。</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row>
    <row r="3" spans="1:49" ht="15" customHeight="1" thickTop="1">
      <c r="B3" s="436" t="s">
        <v>429</v>
      </c>
      <c r="C3" s="437"/>
      <c r="D3" s="437"/>
      <c r="E3" s="437"/>
      <c r="F3" s="437"/>
      <c r="G3" s="437"/>
      <c r="H3" s="437"/>
      <c r="I3" s="437"/>
      <c r="J3" s="437"/>
      <c r="K3" s="438"/>
      <c r="L3" s="866"/>
      <c r="M3" s="866"/>
      <c r="N3" s="866"/>
      <c r="O3" s="866"/>
      <c r="P3" s="866"/>
      <c r="Q3" s="866"/>
      <c r="R3" s="866"/>
      <c r="S3" s="866"/>
      <c r="T3" s="866"/>
      <c r="U3" s="867"/>
      <c r="W3" s="133"/>
      <c r="X3" s="133"/>
      <c r="Y3" s="133"/>
      <c r="Z3" s="133"/>
      <c r="AA3" s="133"/>
      <c r="AB3" s="133"/>
      <c r="AC3" s="133"/>
      <c r="AD3" s="133"/>
      <c r="AE3" s="133"/>
      <c r="AF3" s="133"/>
      <c r="AG3" s="133"/>
      <c r="AH3" s="133"/>
      <c r="AI3" s="133"/>
      <c r="AL3" s="183"/>
      <c r="AO3" s="183"/>
      <c r="AQ3" s="183"/>
      <c r="AR3" s="183"/>
      <c r="AS3" s="183"/>
      <c r="AT3" s="183"/>
      <c r="AU3" s="183"/>
    </row>
    <row r="4" spans="1:49" ht="15" customHeight="1" thickBot="1">
      <c r="B4" s="863"/>
      <c r="C4" s="864"/>
      <c r="D4" s="864"/>
      <c r="E4" s="864"/>
      <c r="F4" s="864"/>
      <c r="G4" s="864"/>
      <c r="H4" s="864"/>
      <c r="I4" s="864"/>
      <c r="J4" s="864"/>
      <c r="K4" s="865"/>
      <c r="L4" s="868"/>
      <c r="M4" s="868"/>
      <c r="N4" s="868"/>
      <c r="O4" s="868"/>
      <c r="P4" s="868"/>
      <c r="Q4" s="868"/>
      <c r="R4" s="868"/>
      <c r="S4" s="868"/>
      <c r="T4" s="868"/>
      <c r="U4" s="869"/>
      <c r="W4" s="133"/>
      <c r="X4" s="133"/>
      <c r="Y4" s="133"/>
      <c r="Z4" s="133"/>
      <c r="AA4" s="133"/>
      <c r="AB4" s="133"/>
      <c r="AC4" s="133"/>
      <c r="AD4" s="133"/>
      <c r="AE4" s="133"/>
      <c r="AF4" s="133"/>
      <c r="AG4" s="133"/>
      <c r="AH4" s="133"/>
      <c r="AI4" s="133"/>
      <c r="AL4" s="183"/>
      <c r="AO4" s="183"/>
      <c r="AQ4" s="183"/>
      <c r="AR4" s="183"/>
      <c r="AS4" s="183"/>
      <c r="AT4" s="183"/>
      <c r="AU4" s="183"/>
    </row>
    <row r="5" spans="1:49" ht="15" customHeight="1" thickTop="1">
      <c r="F5" s="134"/>
      <c r="G5" s="134"/>
      <c r="H5" s="134"/>
      <c r="I5" s="134"/>
      <c r="J5" s="134"/>
      <c r="K5" s="134"/>
      <c r="L5" s="134"/>
      <c r="M5" s="134"/>
      <c r="N5" s="134"/>
      <c r="O5" s="134"/>
      <c r="P5" s="134"/>
      <c r="Q5" s="134"/>
      <c r="R5" s="134"/>
      <c r="S5" s="134"/>
      <c r="T5" s="134"/>
      <c r="U5" s="226" t="s">
        <v>767</v>
      </c>
    </row>
    <row r="6" spans="1:49" ht="15" customHeight="1">
      <c r="B6" s="136" t="s">
        <v>435</v>
      </c>
    </row>
  </sheetData>
  <sheetProtection password="CC81" sheet="1" objects="1" scenarios="1"/>
  <mergeCells count="3">
    <mergeCell ref="B2:AW2"/>
    <mergeCell ref="B3:K4"/>
    <mergeCell ref="L3:U4"/>
  </mergeCells>
  <phoneticPr fontId="9"/>
  <printOptions horizontalCentered="1"/>
  <pageMargins left="0.39370078740157483" right="0.39370078740157483" top="0.78740157480314965" bottom="0.39370078740157483" header="0.59055118110236227" footer="0.39370078740157483"/>
  <pageSetup paperSize="9" firstPageNumber="11" orientation="landscape" useFirstPageNumber="1" horizontalDpi="300" verticalDpi="300" r:id="rId1"/>
  <headerFooter alignWithMargins="0">
    <oddHeader>&amp;R&amp;"ＭＳ 明朝,標準"&amp;10-&amp;P+1-</oddHeader>
  </headerFooter>
  <extLst>
    <ext xmlns:x14="http://schemas.microsoft.com/office/spreadsheetml/2009/9/main" uri="{CCE6A557-97BC-4b89-ADB6-D9C93CAAB3DF}">
      <x14:dataValidations xmlns:xm="http://schemas.microsoft.com/office/excel/2006/main" count="1">
        <x14:dataValidation type="list" imeMode="on" allowBlank="1" showInputMessage="1" showErrorMessage="1" xr:uid="{00000000-0002-0000-0A00-000000000000}">
          <x14:formula1>
            <xm:f>初期設定!$AC$3</xm:f>
          </x14:formula1>
          <xm:sqref>L3:U4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137"/>
  <sheetViews>
    <sheetView view="pageBreakPreview" zoomScaleNormal="100" zoomScaleSheetLayoutView="100" workbookViewId="0">
      <selection activeCell="AO13" sqref="AO13"/>
    </sheetView>
  </sheetViews>
  <sheetFormatPr defaultColWidth="2.625" defaultRowHeight="15" customHeight="1"/>
  <cols>
    <col min="1" max="7" width="2.625" style="111"/>
    <col min="8" max="8" width="2.625" style="111" customWidth="1"/>
    <col min="9" max="17" width="2.625" style="111"/>
    <col min="18" max="18" width="2.625" style="111" customWidth="1"/>
    <col min="19" max="20" width="2.625" style="111"/>
    <col min="21" max="21" width="2.625" style="111" customWidth="1"/>
    <col min="22" max="16384" width="2.625" style="111"/>
  </cols>
  <sheetData>
    <row r="1" spans="1:37" ht="15" customHeight="1">
      <c r="AG1" s="194" t="s">
        <v>418</v>
      </c>
    </row>
    <row r="2" spans="1:37" ht="12.6" customHeight="1">
      <c r="A2" s="111" t="s">
        <v>9</v>
      </c>
      <c r="W2" s="195" t="str">
        <f>'01申請書'!$AH$4 &amp; ""</f>
        <v>令和</v>
      </c>
      <c r="X2" s="157"/>
      <c r="Y2" s="951" t="str">
        <f>'01申請書'!$AJ$4 &amp; ""</f>
        <v/>
      </c>
      <c r="Z2" s="951"/>
      <c r="AA2" s="111" t="s">
        <v>147</v>
      </c>
      <c r="AB2" s="951" t="str">
        <f>'01申請書'!$AM$4 &amp; ""</f>
        <v/>
      </c>
      <c r="AC2" s="951"/>
      <c r="AD2" s="111" t="s">
        <v>148</v>
      </c>
      <c r="AE2" s="951" t="str">
        <f>'01申請書'!$AP$4 &amp; ""</f>
        <v/>
      </c>
      <c r="AF2" s="951"/>
      <c r="AG2" s="158" t="s">
        <v>189</v>
      </c>
      <c r="AH2" s="158"/>
      <c r="AI2" s="158"/>
    </row>
    <row r="3" spans="1:37" ht="9.9499999999999993" customHeight="1">
      <c r="R3" s="920"/>
      <c r="S3" s="920"/>
      <c r="T3" s="920"/>
      <c r="U3" s="920"/>
      <c r="V3" s="920"/>
      <c r="W3" s="920"/>
      <c r="X3" s="920"/>
      <c r="Y3" s="920"/>
      <c r="Z3" s="920"/>
      <c r="AA3" s="920"/>
      <c r="AB3" s="920"/>
      <c r="AC3" s="920"/>
      <c r="AD3" s="920"/>
      <c r="AE3" s="920"/>
      <c r="AF3" s="920"/>
      <c r="AG3" s="920"/>
      <c r="AH3" s="920"/>
    </row>
    <row r="4" spans="1:37" ht="12.6" customHeight="1">
      <c r="A4" s="935" t="s">
        <v>10</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row>
    <row r="5" spans="1:37" ht="12.6" customHeight="1" thickBot="1">
      <c r="A5" s="935"/>
      <c r="B5" s="935"/>
      <c r="C5" s="935"/>
      <c r="D5" s="935"/>
      <c r="E5" s="935"/>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5"/>
      <c r="AI5" s="935"/>
    </row>
    <row r="6" spans="1:37" ht="12.6" customHeight="1">
      <c r="A6" s="936" t="s">
        <v>29</v>
      </c>
      <c r="B6" s="937"/>
      <c r="C6" s="937"/>
      <c r="D6" s="938"/>
      <c r="E6" s="921" t="str">
        <f>'01申請書'!$N$13 &amp; ""</f>
        <v/>
      </c>
      <c r="F6" s="922"/>
      <c r="G6" s="922"/>
      <c r="H6" s="922"/>
      <c r="I6" s="922"/>
      <c r="J6" s="922"/>
      <c r="K6" s="922"/>
      <c r="L6" s="923"/>
      <c r="M6" s="936" t="s">
        <v>30</v>
      </c>
      <c r="N6" s="937"/>
      <c r="O6" s="937"/>
      <c r="P6" s="938"/>
      <c r="Q6" s="921" t="str">
        <f>'01申請書'!$N$16 &amp; ""</f>
        <v/>
      </c>
      <c r="R6" s="922"/>
      <c r="S6" s="922"/>
      <c r="T6" s="922"/>
      <c r="U6" s="922"/>
      <c r="V6" s="922"/>
      <c r="W6" s="923"/>
      <c r="Y6" s="927" t="s">
        <v>31</v>
      </c>
      <c r="Z6" s="928"/>
      <c r="AA6" s="928"/>
      <c r="AB6" s="928"/>
      <c r="AC6" s="929"/>
      <c r="AD6" s="944"/>
      <c r="AE6" s="945"/>
      <c r="AF6" s="945"/>
      <c r="AG6" s="945"/>
      <c r="AH6" s="945"/>
      <c r="AI6" s="946"/>
    </row>
    <row r="7" spans="1:37" ht="12.6" customHeight="1" thickBot="1">
      <c r="A7" s="939"/>
      <c r="B7" s="940"/>
      <c r="C7" s="940"/>
      <c r="D7" s="941"/>
      <c r="E7" s="924"/>
      <c r="F7" s="925"/>
      <c r="G7" s="925"/>
      <c r="H7" s="925"/>
      <c r="I7" s="925"/>
      <c r="J7" s="925"/>
      <c r="K7" s="925"/>
      <c r="L7" s="926"/>
      <c r="M7" s="939"/>
      <c r="N7" s="940"/>
      <c r="O7" s="940"/>
      <c r="P7" s="941"/>
      <c r="Q7" s="924"/>
      <c r="R7" s="925"/>
      <c r="S7" s="925"/>
      <c r="T7" s="925"/>
      <c r="U7" s="925"/>
      <c r="V7" s="925"/>
      <c r="W7" s="926"/>
      <c r="Y7" s="930"/>
      <c r="Z7" s="931"/>
      <c r="AA7" s="931"/>
      <c r="AB7" s="931"/>
      <c r="AC7" s="932"/>
      <c r="AD7" s="947"/>
      <c r="AE7" s="948"/>
      <c r="AF7" s="948"/>
      <c r="AG7" s="948"/>
      <c r="AH7" s="948"/>
      <c r="AI7" s="949"/>
    </row>
    <row r="8" spans="1:37" s="196" customFormat="1" ht="9.9499999999999993" customHeight="1">
      <c r="E8" s="952" t="s">
        <v>83</v>
      </c>
      <c r="F8" s="952"/>
      <c r="H8" s="196" t="s">
        <v>82</v>
      </c>
      <c r="M8" s="911" t="s">
        <v>84</v>
      </c>
      <c r="N8" s="911"/>
      <c r="O8" s="911"/>
      <c r="P8" s="911"/>
      <c r="Q8" s="911"/>
      <c r="W8" s="881" t="s">
        <v>190</v>
      </c>
      <c r="X8" s="881"/>
      <c r="Y8" s="881"/>
    </row>
    <row r="9" spans="1:37" s="197" customFormat="1" ht="7.5" customHeight="1" thickBot="1">
      <c r="A9" s="884" t="s">
        <v>16</v>
      </c>
      <c r="B9" s="884"/>
      <c r="C9" s="884"/>
      <c r="H9" s="198">
        <v>3</v>
      </c>
      <c r="I9" s="198"/>
      <c r="J9" s="198"/>
      <c r="K9" s="198"/>
      <c r="L9" s="198">
        <v>5</v>
      </c>
      <c r="M9" s="198"/>
      <c r="N9" s="198"/>
      <c r="O9" s="198"/>
      <c r="P9" s="198"/>
      <c r="Q9" s="198"/>
      <c r="R9" s="198"/>
      <c r="S9" s="198"/>
      <c r="T9" s="198"/>
      <c r="U9" s="198"/>
      <c r="V9" s="198"/>
      <c r="W9" s="198"/>
      <c r="X9" s="198">
        <v>11</v>
      </c>
      <c r="Y9" s="198"/>
      <c r="Z9" s="198"/>
      <c r="AA9" s="198"/>
      <c r="AB9" s="198"/>
      <c r="AC9" s="198"/>
      <c r="AD9" s="198"/>
      <c r="AE9" s="198"/>
      <c r="AF9" s="198"/>
      <c r="AG9" s="198"/>
      <c r="AH9" s="198"/>
      <c r="AI9" s="198"/>
    </row>
    <row r="10" spans="1:37" ht="11.45" customHeight="1">
      <c r="A10" s="884"/>
      <c r="B10" s="884"/>
      <c r="C10" s="884"/>
      <c r="E10" s="897">
        <v>0</v>
      </c>
      <c r="F10" s="897">
        <v>1</v>
      </c>
      <c r="H10" s="879" t="str">
        <f>IFERROR(MID(VLOOKUP('01申請書'!$E$6,初期設定!$P$3:$Q$4,2,FALSE),1,1)," ")</f>
        <v xml:space="preserve"> </v>
      </c>
      <c r="I10" s="879" t="str">
        <f>IFERROR(MID(VLOOKUP('01申請書'!$E$6,初期設定!$P$3:$Q$4,2,FALSE),2,1)," ")</f>
        <v xml:space="preserve"> </v>
      </c>
      <c r="K10" s="324" t="s">
        <v>23</v>
      </c>
      <c r="L10" s="879" t="str">
        <f>IFERROR(MID(TEXT('01申請書'!$AC$6,"000000"),1,1)," ")</f>
        <v>0</v>
      </c>
      <c r="M10" s="879" t="str">
        <f>IFERROR(MID(TEXT('01申請書'!$AC$6,"000000"),2,1)," ")</f>
        <v>0</v>
      </c>
      <c r="N10" s="879" t="str">
        <f>IFERROR(MID(TEXT('01申請書'!$AC$6,"000000"),3,1)," ")</f>
        <v>0</v>
      </c>
      <c r="O10" s="879" t="str">
        <f>IFERROR(MID(TEXT('01申請書'!$AC$6,"000000"),4,1)," ")</f>
        <v>0</v>
      </c>
      <c r="P10" s="879" t="str">
        <f>IFERROR(MID(TEXT('01申請書'!$AC$6,"000000"),5,1)," ")</f>
        <v>0</v>
      </c>
      <c r="Q10" s="879" t="str">
        <f>IFERROR(MID(TEXT('01申請書'!$AC$6,"000000"),6,1)," ")</f>
        <v>0</v>
      </c>
      <c r="R10" s="322" t="s">
        <v>24</v>
      </c>
      <c r="X10" s="889"/>
      <c r="Y10" s="196" t="s">
        <v>192</v>
      </c>
    </row>
    <row r="11" spans="1:37" ht="11.45" customHeight="1" thickBot="1">
      <c r="A11" s="884"/>
      <c r="B11" s="884"/>
      <c r="C11" s="884"/>
      <c r="E11" s="898"/>
      <c r="F11" s="898"/>
      <c r="H11" s="880"/>
      <c r="I11" s="880"/>
      <c r="K11" s="324"/>
      <c r="L11" s="880"/>
      <c r="M11" s="880"/>
      <c r="N11" s="880"/>
      <c r="O11" s="880"/>
      <c r="P11" s="880"/>
      <c r="Q11" s="880"/>
      <c r="R11" s="322"/>
      <c r="X11" s="890"/>
      <c r="Y11" s="196" t="s">
        <v>25</v>
      </c>
    </row>
    <row r="12" spans="1:37" ht="12.6" customHeight="1">
      <c r="A12" s="199"/>
      <c r="B12" s="199"/>
      <c r="C12" s="199"/>
      <c r="H12" s="200" t="s">
        <v>26</v>
      </c>
      <c r="I12" s="200" t="s">
        <v>38</v>
      </c>
      <c r="J12" s="200" t="s">
        <v>28</v>
      </c>
      <c r="K12" s="200" t="s">
        <v>58</v>
      </c>
      <c r="L12" s="200" t="s">
        <v>362</v>
      </c>
      <c r="M12" s="200" t="s">
        <v>59</v>
      </c>
      <c r="N12" s="200" t="s">
        <v>60</v>
      </c>
      <c r="O12" s="200" t="s">
        <v>61</v>
      </c>
      <c r="P12" s="200" t="s">
        <v>361</v>
      </c>
      <c r="Q12" s="200" t="s">
        <v>62</v>
      </c>
      <c r="R12" s="200" t="s">
        <v>63</v>
      </c>
      <c r="S12" s="200" t="s">
        <v>64</v>
      </c>
      <c r="T12" s="200" t="s">
        <v>65</v>
      </c>
      <c r="U12" s="200" t="s">
        <v>66</v>
      </c>
      <c r="V12" s="200" t="s">
        <v>67</v>
      </c>
      <c r="W12" s="200" t="s">
        <v>68</v>
      </c>
      <c r="X12" s="200" t="s">
        <v>69</v>
      </c>
      <c r="Y12" s="200" t="s">
        <v>70</v>
      </c>
      <c r="Z12" s="200" t="s">
        <v>71</v>
      </c>
      <c r="AA12" s="200" t="s">
        <v>72</v>
      </c>
      <c r="AB12" s="200" t="s">
        <v>73</v>
      </c>
      <c r="AC12" s="200" t="s">
        <v>74</v>
      </c>
      <c r="AD12" s="200" t="s">
        <v>75</v>
      </c>
      <c r="AE12" s="200" t="s">
        <v>76</v>
      </c>
      <c r="AF12" s="200" t="s">
        <v>77</v>
      </c>
      <c r="AG12" s="200" t="s">
        <v>78</v>
      </c>
      <c r="AH12" s="200" t="s">
        <v>79</v>
      </c>
      <c r="AI12" s="200" t="s">
        <v>80</v>
      </c>
      <c r="AJ12" s="200" t="s">
        <v>81</v>
      </c>
    </row>
    <row r="13" spans="1:37" s="197" customFormat="1" ht="7.5" customHeight="1">
      <c r="A13" s="896" t="s">
        <v>11</v>
      </c>
      <c r="B13" s="896"/>
      <c r="C13" s="896"/>
      <c r="H13" s="198">
        <v>3</v>
      </c>
      <c r="I13" s="198"/>
      <c r="J13" s="198"/>
      <c r="K13" s="198"/>
      <c r="L13" s="198">
        <v>7</v>
      </c>
      <c r="M13" s="198"/>
      <c r="N13" s="198"/>
      <c r="O13" s="198">
        <v>10</v>
      </c>
      <c r="P13" s="198"/>
      <c r="Q13" s="198"/>
      <c r="R13" s="198"/>
      <c r="S13" s="198">
        <v>14</v>
      </c>
      <c r="T13" s="198"/>
      <c r="U13" s="198"/>
      <c r="V13" s="198"/>
      <c r="W13" s="198"/>
      <c r="X13" s="198"/>
      <c r="Y13" s="198">
        <v>20</v>
      </c>
      <c r="Z13" s="198"/>
      <c r="AA13" s="198"/>
      <c r="AB13" s="198"/>
      <c r="AC13" s="198"/>
      <c r="AD13" s="198">
        <v>25</v>
      </c>
      <c r="AE13" s="198"/>
      <c r="AF13" s="198"/>
      <c r="AG13" s="198"/>
      <c r="AH13" s="198"/>
      <c r="AI13" s="198"/>
    </row>
    <row r="14" spans="1:37" ht="11.45" customHeight="1">
      <c r="A14" s="896"/>
      <c r="B14" s="896"/>
      <c r="C14" s="896"/>
      <c r="E14" s="897">
        <v>0</v>
      </c>
      <c r="F14" s="897">
        <v>2</v>
      </c>
      <c r="H14" s="879" t="str">
        <f>IF('01申請書'!$B$27=初期設定!$Z$3,1,IF('01申請書'!$B$27=初期設定!$Z$4,"2"," "))</f>
        <v xml:space="preserve"> </v>
      </c>
      <c r="I14" s="879" t="str">
        <f>IF('01申請書'!$B$28=初期設定!$Z$3,1,IF('01申請書'!$B$28=初期設定!$Z$4,"2"," "))</f>
        <v xml:space="preserve"> </v>
      </c>
      <c r="J14" s="879" t="str">
        <f>IF('01申請書'!$B$29=初期設定!$Z$3,1,IF('01申請書'!$B$29=初期設定!$Z$4,"2"," "))</f>
        <v xml:space="preserve"> </v>
      </c>
      <c r="K14" s="879" t="str">
        <f>IF('01申請書'!$B$30=初期設定!$Z$3,1,IF('01申請書'!$B$30=初期設定!$Z$4,"2"," "))</f>
        <v xml:space="preserve"> </v>
      </c>
      <c r="L14" s="879" t="str">
        <f>IF('01申請書'!$B$31=初期設定!$Z$3,1,IF('01申請書'!$B$31=初期設定!$Z$4,"2"," "))</f>
        <v xml:space="preserve"> </v>
      </c>
      <c r="M14" s="879" t="str">
        <f>IF('01申請書'!$B$32=初期設定!$Z$3,1,IF('01申請書'!$B$32=初期設定!$Z$4,"2"," "))</f>
        <v xml:space="preserve"> </v>
      </c>
      <c r="N14" s="879" t="str">
        <f>IF('01申請書'!$B$33=初期設定!$Z$3,1,IF('01申請書'!$B$33=初期設定!$Z$4,"2"," "))</f>
        <v xml:space="preserve"> </v>
      </c>
      <c r="O14" s="879" t="str">
        <f>IF('01申請書'!$B$34=初期設定!$Z$3,1,IF('01申請書'!$B$34=初期設定!$Z$4,"2"," "))</f>
        <v xml:space="preserve"> </v>
      </c>
      <c r="P14" s="879" t="str">
        <f>IF('01申請書'!$O$27=初期設定!$AC$3,1," ")</f>
        <v xml:space="preserve"> </v>
      </c>
      <c r="Q14" s="879" t="str">
        <f>IF('01申請書'!$O$28=初期設定!$AC$3,1," ")</f>
        <v xml:space="preserve"> </v>
      </c>
      <c r="R14" s="879" t="str">
        <f>IF('01申請書'!$O$29=初期設定!$AC$3,1," ")</f>
        <v xml:space="preserve"> </v>
      </c>
      <c r="S14" s="879" t="str">
        <f>IF('01申請書'!$O$30=初期設定!$AC$3,1," ")</f>
        <v xml:space="preserve"> </v>
      </c>
      <c r="T14" s="879" t="str">
        <f>IF('01申請書'!$O$31=初期設定!$AC$3,1," ")</f>
        <v xml:space="preserve"> </v>
      </c>
      <c r="U14" s="879" t="str">
        <f>IF('01申請書'!$O$32=初期設定!$AC$3,1," ")</f>
        <v xml:space="preserve"> </v>
      </c>
      <c r="V14" s="879" t="str">
        <f>IF('01申請書'!$O$33=初期設定!$AC$3,1," ")</f>
        <v xml:space="preserve"> </v>
      </c>
      <c r="W14" s="879" t="str">
        <f>IF('01申請書'!$O$34=初期設定!$AC$3,1," ")</f>
        <v xml:space="preserve"> </v>
      </c>
      <c r="X14" s="879" t="str">
        <f>IF('01申請書'!$AB$27=初期設定!$AC$3,1," ")</f>
        <v xml:space="preserve"> </v>
      </c>
      <c r="Y14" s="879" t="str">
        <f>IF('01申請書'!$AB$28=初期設定!$AC$3,1," ")</f>
        <v xml:space="preserve"> </v>
      </c>
      <c r="Z14" s="879" t="str">
        <f>IF('01申請書'!$AB$29=初期設定!$AC$3,1," ")</f>
        <v xml:space="preserve"> </v>
      </c>
      <c r="AA14" s="879" t="str">
        <f>IF('01申請書'!$AB$30=初期設定!$AC$3,1," ")</f>
        <v xml:space="preserve"> </v>
      </c>
      <c r="AB14" s="879" t="str">
        <f>IF('01申請書'!$AB$31=初期設定!$AC$3,1," ")</f>
        <v xml:space="preserve"> </v>
      </c>
      <c r="AC14" s="879" t="str">
        <f>IF('01申請書'!$AB$32=初期設定!$AC$3,1," ")</f>
        <v xml:space="preserve"> </v>
      </c>
      <c r="AD14" s="879" t="str">
        <f>IF('01申請書'!$AB$33=初期設定!$AC$3,1," ")</f>
        <v xml:space="preserve"> </v>
      </c>
      <c r="AE14" s="879" t="str">
        <f>IF('01申請書'!$AB$34=初期設定!$AC$3,1," ")</f>
        <v xml:space="preserve"> </v>
      </c>
      <c r="AF14" s="879" t="str">
        <f>IF('01申請書'!$AO$27=初期設定!$AC$3,1," ")</f>
        <v xml:space="preserve"> </v>
      </c>
      <c r="AG14" s="879" t="str">
        <f>IF('01申請書'!$AO$28=初期設定!$AC$3,1," ")</f>
        <v xml:space="preserve"> </v>
      </c>
      <c r="AH14" s="879" t="str">
        <f>IF('01申請書'!$AO$29=初期設定!$AC$3,1," ")</f>
        <v xml:space="preserve"> </v>
      </c>
      <c r="AI14" s="879" t="str">
        <f>IF('01申請書'!$AO$30=初期設定!$AC$3,1," ")</f>
        <v xml:space="preserve"> </v>
      </c>
      <c r="AJ14" s="877" t="str">
        <f>IF('01申請書'!$AO$31=初期設定!$AC$3,1," ")</f>
        <v xml:space="preserve"> </v>
      </c>
      <c r="AK14" s="163"/>
    </row>
    <row r="15" spans="1:37" ht="11.45" customHeight="1">
      <c r="A15" s="896"/>
      <c r="B15" s="896"/>
      <c r="C15" s="896"/>
      <c r="E15" s="901"/>
      <c r="F15" s="901"/>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78"/>
      <c r="AK15" s="163"/>
    </row>
    <row r="16" spans="1:37" ht="12.6" customHeight="1">
      <c r="A16" s="196" t="s">
        <v>17</v>
      </c>
      <c r="B16" s="196"/>
      <c r="C16" s="196"/>
      <c r="H16" s="201" t="s">
        <v>86</v>
      </c>
      <c r="I16" s="201" t="s">
        <v>87</v>
      </c>
      <c r="J16" s="201" t="s">
        <v>88</v>
      </c>
      <c r="K16" s="201" t="s">
        <v>89</v>
      </c>
      <c r="L16" s="201" t="s">
        <v>90</v>
      </c>
      <c r="M16" s="201" t="s">
        <v>91</v>
      </c>
      <c r="N16" s="201" t="s">
        <v>92</v>
      </c>
      <c r="O16" s="201" t="s">
        <v>93</v>
      </c>
      <c r="P16" s="201" t="s">
        <v>94</v>
      </c>
      <c r="Q16" s="201" t="s">
        <v>95</v>
      </c>
      <c r="R16" s="201" t="s">
        <v>96</v>
      </c>
      <c r="S16" s="201" t="s">
        <v>97</v>
      </c>
      <c r="T16" s="201" t="s">
        <v>98</v>
      </c>
      <c r="U16" s="201" t="s">
        <v>99</v>
      </c>
      <c r="V16" s="201" t="s">
        <v>100</v>
      </c>
      <c r="W16" s="201" t="s">
        <v>101</v>
      </c>
      <c r="X16" s="201" t="s">
        <v>102</v>
      </c>
      <c r="Y16" s="201" t="s">
        <v>103</v>
      </c>
      <c r="Z16" s="201" t="s">
        <v>104</v>
      </c>
      <c r="AA16" s="201" t="s">
        <v>105</v>
      </c>
      <c r="AB16" s="201" t="s">
        <v>106</v>
      </c>
      <c r="AC16" s="201" t="s">
        <v>107</v>
      </c>
      <c r="AD16" s="201" t="s">
        <v>108</v>
      </c>
      <c r="AE16" s="201" t="s">
        <v>109</v>
      </c>
      <c r="AF16" s="201" t="s">
        <v>110</v>
      </c>
      <c r="AG16" s="201" t="s">
        <v>111</v>
      </c>
      <c r="AH16" s="201" t="s">
        <v>112</v>
      </c>
      <c r="AI16" s="201" t="s">
        <v>113</v>
      </c>
      <c r="AJ16" s="201" t="s">
        <v>363</v>
      </c>
    </row>
    <row r="17" spans="1:53" ht="7.5" customHeight="1">
      <c r="A17" s="903" t="s">
        <v>12</v>
      </c>
      <c r="B17" s="903"/>
      <c r="C17" s="903"/>
      <c r="D17" s="197"/>
      <c r="E17" s="197"/>
      <c r="F17" s="197"/>
      <c r="G17" s="197"/>
      <c r="H17" s="197"/>
      <c r="I17" s="197"/>
      <c r="J17" s="198">
        <v>3</v>
      </c>
      <c r="K17" s="198"/>
      <c r="L17" s="198"/>
      <c r="M17" s="198"/>
      <c r="N17" s="198"/>
      <c r="O17" s="198"/>
      <c r="P17" s="198"/>
      <c r="Q17" s="198"/>
      <c r="R17" s="198">
        <v>9</v>
      </c>
      <c r="S17" s="198"/>
      <c r="T17" s="198"/>
      <c r="U17" s="198"/>
      <c r="V17" s="198">
        <v>12</v>
      </c>
      <c r="W17" s="198"/>
      <c r="X17" s="198"/>
      <c r="Y17" s="198"/>
      <c r="Z17" s="198">
        <v>15</v>
      </c>
      <c r="AA17" s="198"/>
      <c r="AB17" s="198"/>
      <c r="AC17" s="198"/>
      <c r="AD17" s="198">
        <v>18</v>
      </c>
      <c r="AE17" s="198"/>
      <c r="AF17" s="198"/>
      <c r="AG17" s="197"/>
      <c r="AH17" s="197"/>
      <c r="AI17" s="197"/>
    </row>
    <row r="18" spans="1:53" ht="11.45" customHeight="1">
      <c r="A18" s="903"/>
      <c r="B18" s="903"/>
      <c r="C18" s="903"/>
      <c r="E18" s="897">
        <v>0</v>
      </c>
      <c r="F18" s="897">
        <v>3</v>
      </c>
      <c r="H18" s="884" t="s">
        <v>37</v>
      </c>
      <c r="I18" s="885"/>
      <c r="J18" s="879" t="str">
        <f>IFERROR(MID(TEXT(SUM('02技術'!$Y$6:$AC$6),"000"),1,1)," ")</f>
        <v>0</v>
      </c>
      <c r="K18" s="879" t="str">
        <f>IFERROR(MID(TEXT(SUM('02技術'!$Y$6:$AC$6),"000"),2,1)," ")</f>
        <v>0</v>
      </c>
      <c r="L18" s="879" t="str">
        <f>IFERROR(MID(TEXT(SUM('02技術'!$Y$6:$AC$6),"000"),3,1)," ")</f>
        <v>0</v>
      </c>
      <c r="M18" s="912" t="s">
        <v>85</v>
      </c>
      <c r="N18" s="879" t="str">
        <f>IFERROR(MID(TEXT('02技術'!$AD$6,"000"),1,1)," ")</f>
        <v>0</v>
      </c>
      <c r="O18" s="879" t="str">
        <f>IFERROR(MID(TEXT('02技術'!$AD$6,"000"),2,1)," ")</f>
        <v>0</v>
      </c>
      <c r="P18" s="879" t="str">
        <f>IFERROR(MID(TEXT('02技術'!$AD$6,"000"),3,1)," ")</f>
        <v>0</v>
      </c>
      <c r="Q18" s="912" t="s">
        <v>85</v>
      </c>
      <c r="R18" s="879" t="str">
        <f>IFERROR(MID(TEXT('02技術'!$AE$6,"000"),1,1)," ")</f>
        <v>0</v>
      </c>
      <c r="S18" s="879" t="str">
        <f>IFERROR(MID(TEXT('02技術'!$AE$6,"000"),2,1)," ")</f>
        <v>0</v>
      </c>
      <c r="T18" s="879" t="str">
        <f>IFERROR(MID(TEXT('02技術'!$AE$6,"000"),3,1)," ")</f>
        <v>0</v>
      </c>
      <c r="U18" s="912" t="s">
        <v>85</v>
      </c>
      <c r="V18" s="879" t="str">
        <f>IFERROR(MID(TEXT(SUM('02技術'!$AF$6:$AH$6),"000"),1,1)," ")</f>
        <v>0</v>
      </c>
      <c r="W18" s="879" t="str">
        <f>IFERROR(MID(TEXT(SUM('02技術'!$AF$6:$AH$6),"000"),2,1)," ")</f>
        <v>0</v>
      </c>
      <c r="X18" s="879" t="str">
        <f>IFERROR(MID(TEXT(SUM('02技術'!$AF$6:$AH$6),"000"),3,1)," ")</f>
        <v>0</v>
      </c>
      <c r="Y18" s="912" t="s">
        <v>85</v>
      </c>
      <c r="Z18" s="879" t="str">
        <f>IFERROR(MID(TEXT('02技術'!$AI$6,"000"),1,1)," ")</f>
        <v>0</v>
      </c>
      <c r="AA18" s="879" t="str">
        <f>IFERROR(MID(TEXT('02技術'!$AI$6,"000"),2,1)," ")</f>
        <v>0</v>
      </c>
      <c r="AB18" s="879" t="str">
        <f>IFERROR(MID(TEXT('02技術'!$AI$6,"000"),3,1)," ")</f>
        <v>0</v>
      </c>
      <c r="AC18" s="912" t="s">
        <v>85</v>
      </c>
      <c r="AD18" s="879" t="str">
        <f>IFERROR(MID(TEXT('02技術'!$AJ$6,"000"),1,1)," ")</f>
        <v>0</v>
      </c>
      <c r="AE18" s="879" t="str">
        <f>IFERROR(MID(TEXT('02技術'!$AJ$6,"000"),2,1)," ")</f>
        <v>0</v>
      </c>
      <c r="AF18" s="879" t="str">
        <f>IFERROR(MID(TEXT('02技術'!$AJ$6,"000"),3,1)," ")</f>
        <v>0</v>
      </c>
      <c r="AG18" s="322" t="s">
        <v>85</v>
      </c>
    </row>
    <row r="19" spans="1:53" ht="11.45" customHeight="1">
      <c r="A19" s="903"/>
      <c r="B19" s="903"/>
      <c r="C19" s="903"/>
      <c r="E19" s="901"/>
      <c r="F19" s="901"/>
      <c r="H19" s="884"/>
      <c r="I19" s="885"/>
      <c r="J19" s="880"/>
      <c r="K19" s="880"/>
      <c r="L19" s="880"/>
      <c r="M19" s="912"/>
      <c r="N19" s="905"/>
      <c r="O19" s="905"/>
      <c r="P19" s="905"/>
      <c r="Q19" s="914"/>
      <c r="R19" s="905"/>
      <c r="S19" s="905"/>
      <c r="T19" s="905"/>
      <c r="U19" s="914"/>
      <c r="V19" s="905"/>
      <c r="W19" s="905"/>
      <c r="X19" s="905"/>
      <c r="Y19" s="914"/>
      <c r="Z19" s="905"/>
      <c r="AA19" s="905"/>
      <c r="AB19" s="905"/>
      <c r="AC19" s="914"/>
      <c r="AD19" s="905"/>
      <c r="AE19" s="905"/>
      <c r="AF19" s="905"/>
      <c r="AG19" s="933"/>
    </row>
    <row r="20" spans="1:53" ht="12.6" customHeight="1">
      <c r="A20" s="202"/>
      <c r="B20" s="202"/>
      <c r="C20" s="202"/>
      <c r="E20" s="157"/>
      <c r="F20" s="157"/>
      <c r="H20" s="196"/>
      <c r="I20" s="196"/>
      <c r="J20" s="882" t="s">
        <v>32</v>
      </c>
      <c r="K20" s="882"/>
      <c r="L20" s="882"/>
      <c r="M20" s="199"/>
      <c r="N20" s="882" t="s">
        <v>372</v>
      </c>
      <c r="O20" s="882"/>
      <c r="P20" s="882"/>
      <c r="Q20" s="199"/>
      <c r="R20" s="882" t="s">
        <v>33</v>
      </c>
      <c r="S20" s="882"/>
      <c r="T20" s="882"/>
      <c r="U20" s="199"/>
      <c r="V20" s="882" t="s">
        <v>34</v>
      </c>
      <c r="W20" s="882"/>
      <c r="X20" s="882"/>
      <c r="Y20" s="199"/>
      <c r="Z20" s="882" t="s">
        <v>35</v>
      </c>
      <c r="AA20" s="882"/>
      <c r="AB20" s="882"/>
      <c r="AC20" s="199"/>
      <c r="AD20" s="882" t="s">
        <v>36</v>
      </c>
      <c r="AE20" s="882"/>
      <c r="AF20" s="882"/>
      <c r="AG20" s="196"/>
    </row>
    <row r="21" spans="1:53" ht="7.5" customHeight="1">
      <c r="A21" s="196"/>
      <c r="B21" s="196"/>
      <c r="C21" s="196"/>
      <c r="D21" s="197"/>
      <c r="E21" s="197"/>
      <c r="F21" s="197"/>
      <c r="G21" s="197"/>
      <c r="H21" s="197"/>
      <c r="I21" s="197"/>
      <c r="J21" s="198">
        <v>21</v>
      </c>
      <c r="K21" s="198"/>
      <c r="L21" s="198"/>
      <c r="M21" s="198"/>
      <c r="N21" s="198">
        <v>24</v>
      </c>
      <c r="O21" s="198"/>
      <c r="P21" s="198"/>
      <c r="Q21" s="198"/>
      <c r="R21" s="198">
        <v>27</v>
      </c>
      <c r="S21" s="198"/>
      <c r="T21" s="198"/>
      <c r="U21" s="198"/>
      <c r="V21" s="198">
        <v>30</v>
      </c>
      <c r="W21" s="198"/>
      <c r="X21" s="198"/>
      <c r="Y21" s="198"/>
      <c r="Z21" s="198">
        <v>33</v>
      </c>
      <c r="AA21" s="198"/>
      <c r="AB21" s="198"/>
      <c r="AC21" s="198"/>
      <c r="AD21" s="198">
        <v>36</v>
      </c>
      <c r="AE21" s="198"/>
      <c r="AF21" s="198"/>
      <c r="AG21" s="197"/>
      <c r="AH21" s="197"/>
      <c r="AI21" s="127"/>
      <c r="AJ21" s="127"/>
      <c r="AK21" s="127"/>
      <c r="AL21" s="127"/>
      <c r="AM21" s="127"/>
      <c r="AN21" s="127"/>
      <c r="AO21" s="127"/>
      <c r="AP21" s="127"/>
      <c r="AQ21" s="127"/>
      <c r="AR21" s="127"/>
      <c r="AS21" s="127"/>
      <c r="AT21" s="127"/>
      <c r="AU21" s="127"/>
      <c r="AV21" s="127"/>
      <c r="AW21" s="127"/>
      <c r="AX21" s="127"/>
      <c r="AY21" s="127"/>
      <c r="AZ21" s="127"/>
      <c r="BA21" s="127"/>
    </row>
    <row r="22" spans="1:53" ht="11.45" customHeight="1">
      <c r="A22" s="196"/>
      <c r="B22" s="196"/>
      <c r="C22" s="196"/>
      <c r="D22" s="127"/>
      <c r="E22" s="127"/>
      <c r="F22" s="127"/>
      <c r="G22" s="127"/>
      <c r="H22" s="942" t="s">
        <v>172</v>
      </c>
      <c r="I22" s="943"/>
      <c r="J22" s="908" t="str">
        <f>IFERROR(MID(TEXT(SUM('02技術'!$Y$8:$AC$8),"000"),1,1)," ")</f>
        <v>0</v>
      </c>
      <c r="K22" s="908" t="str">
        <f>IFERROR(MID(TEXT(SUM('02技術'!$Y$8:$AC$8),"000"),2,1)," ")</f>
        <v>0</v>
      </c>
      <c r="L22" s="908" t="str">
        <f>IFERROR(MID(TEXT(SUM('02技術'!$Y$8:$AC$8),"000"),3,1)," ")</f>
        <v>0</v>
      </c>
      <c r="M22" s="913" t="s">
        <v>85</v>
      </c>
      <c r="N22" s="908" t="str">
        <f>IFERROR(MID(TEXT('02技術'!$AD$8,"000"),1,1)," ")</f>
        <v>0</v>
      </c>
      <c r="O22" s="908" t="str">
        <f>IFERROR(MID(TEXT('02技術'!$AD$8,"000"),2,1)," ")</f>
        <v>0</v>
      </c>
      <c r="P22" s="908" t="str">
        <f>IFERROR(MID(TEXT('02技術'!$AD$8,"000"),3,1)," ")</f>
        <v>0</v>
      </c>
      <c r="Q22" s="913" t="s">
        <v>85</v>
      </c>
      <c r="R22" s="908" t="str">
        <f>IFERROR(MID(TEXT('02技術'!$AE$8,"000"),1,1)," ")</f>
        <v>0</v>
      </c>
      <c r="S22" s="908" t="str">
        <f>IFERROR(MID(TEXT('02技術'!$AE$8,"000"),2,1)," ")</f>
        <v>0</v>
      </c>
      <c r="T22" s="908" t="str">
        <f>IFERROR(MID(TEXT('02技術'!$AE$8,"000"),3,1)," ")</f>
        <v>0</v>
      </c>
      <c r="U22" s="913" t="s">
        <v>85</v>
      </c>
      <c r="V22" s="908" t="str">
        <f>IFERROR(MID(TEXT(SUM('02技術'!$AF$8:$AH$8),"000"),1,1)," ")</f>
        <v>0</v>
      </c>
      <c r="W22" s="908" t="str">
        <f>IFERROR(MID(TEXT(SUM('02技術'!$AF$8:$AH$8),"000"),2,1)," ")</f>
        <v>0</v>
      </c>
      <c r="X22" s="908" t="str">
        <f>IFERROR(MID(TEXT(SUM('02技術'!$AF$8:$AH$8),"000"),3,1)," ")</f>
        <v>0</v>
      </c>
      <c r="Y22" s="913" t="s">
        <v>85</v>
      </c>
      <c r="Z22" s="908" t="str">
        <f>IFERROR(MID(TEXT('02技術'!$AI$8,"000"),1,1)," ")</f>
        <v>0</v>
      </c>
      <c r="AA22" s="908" t="str">
        <f>IFERROR(MID(TEXT('02技術'!$AI$8,"000"),2,1)," ")</f>
        <v>0</v>
      </c>
      <c r="AB22" s="908" t="str">
        <f>IFERROR(MID(TEXT('02技術'!$AI$8,"000"),3,1)," ")</f>
        <v>0</v>
      </c>
      <c r="AC22" s="913" t="s">
        <v>85</v>
      </c>
      <c r="AD22" s="908" t="str">
        <f>IFERROR(MID(TEXT('02技術'!$AJ$8,"000"),1,1)," ")</f>
        <v>0</v>
      </c>
      <c r="AE22" s="908" t="str">
        <f>IFERROR(MID(TEXT('02技術'!$AJ$8,"000"),2,1)," ")</f>
        <v>0</v>
      </c>
      <c r="AF22" s="908" t="str">
        <f>IFERROR(MID(TEXT('02技術'!$AJ$8,"000"),3,1)," ")</f>
        <v>0</v>
      </c>
      <c r="AG22" s="934" t="s">
        <v>85</v>
      </c>
      <c r="AH22" s="127"/>
      <c r="AI22" s="127"/>
      <c r="AJ22" s="127"/>
      <c r="AK22" s="127"/>
      <c r="AL22" s="127"/>
      <c r="AM22" s="127"/>
      <c r="AN22" s="127"/>
      <c r="AO22" s="127"/>
      <c r="AP22" s="127"/>
      <c r="AQ22" s="127"/>
      <c r="AR22" s="127"/>
      <c r="AS22" s="127"/>
      <c r="AT22" s="127"/>
      <c r="AU22" s="127"/>
      <c r="AV22" s="127"/>
      <c r="AW22" s="127"/>
      <c r="AX22" s="127"/>
      <c r="AY22" s="127"/>
      <c r="AZ22" s="127"/>
      <c r="BA22" s="127"/>
    </row>
    <row r="23" spans="1:53" ht="11.45" customHeight="1">
      <c r="A23" s="196"/>
      <c r="B23" s="196"/>
      <c r="C23" s="196"/>
      <c r="D23" s="127"/>
      <c r="E23" s="127"/>
      <c r="F23" s="127"/>
      <c r="G23" s="127"/>
      <c r="H23" s="942"/>
      <c r="I23" s="943"/>
      <c r="J23" s="909"/>
      <c r="K23" s="909"/>
      <c r="L23" s="909"/>
      <c r="M23" s="913"/>
      <c r="N23" s="909"/>
      <c r="O23" s="909"/>
      <c r="P23" s="909"/>
      <c r="Q23" s="913"/>
      <c r="R23" s="909"/>
      <c r="S23" s="909"/>
      <c r="T23" s="909"/>
      <c r="U23" s="913"/>
      <c r="V23" s="909"/>
      <c r="W23" s="909"/>
      <c r="X23" s="909"/>
      <c r="Y23" s="913"/>
      <c r="Z23" s="909"/>
      <c r="AA23" s="909"/>
      <c r="AB23" s="909"/>
      <c r="AC23" s="913"/>
      <c r="AD23" s="909"/>
      <c r="AE23" s="909"/>
      <c r="AF23" s="909"/>
      <c r="AG23" s="934"/>
      <c r="AH23" s="127"/>
      <c r="AI23" s="127"/>
      <c r="AJ23" s="127"/>
      <c r="AK23" s="127"/>
      <c r="AL23" s="127"/>
      <c r="AM23" s="127"/>
      <c r="AN23" s="127"/>
      <c r="AO23" s="127"/>
      <c r="AP23" s="127"/>
      <c r="AQ23" s="127"/>
      <c r="AR23" s="127"/>
      <c r="AS23" s="127"/>
      <c r="AT23" s="127"/>
      <c r="AU23" s="127"/>
      <c r="AV23" s="127"/>
      <c r="AW23" s="127"/>
      <c r="AX23" s="127"/>
      <c r="AY23" s="127"/>
      <c r="AZ23" s="127"/>
      <c r="BA23" s="127"/>
    </row>
    <row r="24" spans="1:53" ht="12.6" customHeight="1">
      <c r="A24" s="199"/>
      <c r="B24" s="199"/>
      <c r="C24" s="199"/>
      <c r="J24" s="882" t="s">
        <v>32</v>
      </c>
      <c r="K24" s="882"/>
      <c r="L24" s="882"/>
      <c r="M24" s="199"/>
      <c r="N24" s="882" t="s">
        <v>372</v>
      </c>
      <c r="O24" s="882"/>
      <c r="P24" s="882"/>
      <c r="Q24" s="199"/>
      <c r="R24" s="882" t="s">
        <v>33</v>
      </c>
      <c r="S24" s="882"/>
      <c r="T24" s="882"/>
      <c r="U24" s="199"/>
      <c r="V24" s="882" t="s">
        <v>34</v>
      </c>
      <c r="W24" s="882"/>
      <c r="X24" s="882"/>
      <c r="Y24" s="199"/>
      <c r="Z24" s="882" t="s">
        <v>35</v>
      </c>
      <c r="AA24" s="882"/>
      <c r="AB24" s="882"/>
      <c r="AC24" s="199"/>
      <c r="AD24" s="882" t="s">
        <v>36</v>
      </c>
      <c r="AE24" s="882"/>
      <c r="AF24" s="882"/>
    </row>
    <row r="25" spans="1:53" ht="7.5" customHeight="1">
      <c r="A25" s="903" t="s">
        <v>13</v>
      </c>
      <c r="B25" s="903"/>
      <c r="C25" s="903"/>
      <c r="D25" s="197"/>
      <c r="E25" s="197"/>
      <c r="F25" s="197"/>
      <c r="G25" s="197"/>
      <c r="H25" s="197"/>
      <c r="I25" s="197"/>
      <c r="J25" s="197"/>
      <c r="K25" s="197"/>
      <c r="L25" s="198">
        <v>3</v>
      </c>
      <c r="M25" s="198"/>
      <c r="N25" s="198"/>
      <c r="O25" s="198"/>
      <c r="P25" s="198"/>
      <c r="Q25" s="198"/>
      <c r="R25" s="198"/>
      <c r="S25" s="198"/>
      <c r="T25" s="198"/>
      <c r="U25" s="198">
        <v>6</v>
      </c>
      <c r="V25" s="198"/>
      <c r="W25" s="198"/>
      <c r="X25" s="198"/>
      <c r="Y25" s="198"/>
      <c r="Z25" s="198"/>
      <c r="AA25" s="198"/>
      <c r="AB25" s="198"/>
      <c r="AC25" s="198"/>
      <c r="AD25" s="198">
        <v>9</v>
      </c>
      <c r="AE25" s="198"/>
      <c r="AF25" s="198"/>
      <c r="AG25" s="198"/>
      <c r="AH25" s="198"/>
      <c r="AI25" s="197"/>
    </row>
    <row r="26" spans="1:53" ht="11.45" customHeight="1">
      <c r="A26" s="903"/>
      <c r="B26" s="903"/>
      <c r="C26" s="903"/>
      <c r="E26" s="897">
        <v>0</v>
      </c>
      <c r="F26" s="897">
        <v>4</v>
      </c>
      <c r="H26" s="896" t="s">
        <v>39</v>
      </c>
      <c r="I26" s="884"/>
      <c r="J26" s="884"/>
      <c r="K26" s="885"/>
      <c r="L26" s="879" t="str">
        <f>IF('03研修等'!$R$6=""," ","1")</f>
        <v xml:space="preserve"> </v>
      </c>
      <c r="N26" s="879" t="str">
        <f>IF('03研修等'!$AD$6=""," ","1")</f>
        <v xml:space="preserve"> </v>
      </c>
      <c r="P26" s="879" t="str">
        <f>IF('03研修等'!$AP$6=""," ","1")</f>
        <v xml:space="preserve"> </v>
      </c>
      <c r="Q26" s="883" t="s">
        <v>40</v>
      </c>
      <c r="R26" s="884"/>
      <c r="S26" s="884"/>
      <c r="T26" s="885"/>
      <c r="U26" s="879" t="str">
        <f>IF('03研修等'!$R$9=""," ","1")</f>
        <v xml:space="preserve"> </v>
      </c>
      <c r="W26" s="879" t="str">
        <f>IF('03研修等'!$AD$9=""," ","1")</f>
        <v xml:space="preserve"> </v>
      </c>
      <c r="Y26" s="879" t="str">
        <f>IF('03研修等'!$AP$9=""," ","1")</f>
        <v xml:space="preserve"> </v>
      </c>
      <c r="Z26" s="883" t="s">
        <v>740</v>
      </c>
      <c r="AA26" s="884"/>
      <c r="AB26" s="884"/>
      <c r="AC26" s="885"/>
      <c r="AD26" s="879" t="str">
        <f>IF('03研修等'!$R$12=""," ","1")</f>
        <v xml:space="preserve"> </v>
      </c>
      <c r="AF26" s="879" t="str">
        <f>IF('03研修等'!$AD$12=""," ","1")</f>
        <v xml:space="preserve"> </v>
      </c>
      <c r="AH26" s="879" t="str">
        <f>IF('03研修等'!$AP$12=""," ","1")</f>
        <v xml:space="preserve"> </v>
      </c>
    </row>
    <row r="27" spans="1:53" ht="11.45" customHeight="1">
      <c r="A27" s="903"/>
      <c r="B27" s="903"/>
      <c r="C27" s="903"/>
      <c r="E27" s="901"/>
      <c r="F27" s="901"/>
      <c r="H27" s="884"/>
      <c r="I27" s="884"/>
      <c r="J27" s="884"/>
      <c r="K27" s="885"/>
      <c r="L27" s="880"/>
      <c r="N27" s="880"/>
      <c r="P27" s="880"/>
      <c r="Q27" s="886"/>
      <c r="R27" s="884"/>
      <c r="S27" s="884"/>
      <c r="T27" s="885"/>
      <c r="U27" s="880"/>
      <c r="W27" s="880"/>
      <c r="Y27" s="880"/>
      <c r="Z27" s="886"/>
      <c r="AA27" s="884"/>
      <c r="AB27" s="884"/>
      <c r="AC27" s="885"/>
      <c r="AD27" s="880"/>
      <c r="AF27" s="880"/>
      <c r="AH27" s="880"/>
    </row>
    <row r="28" spans="1:53" s="200" customFormat="1" ht="12.6" customHeight="1">
      <c r="L28" s="203" t="str">
        <f>MID(初期設定!$G$6,3,LEN(初期設定!$G$6)-2)</f>
        <v>２年度</v>
      </c>
      <c r="N28" s="203" t="str">
        <f>MID(初期設定!$G$5,3,LEN(初期設定!$G$5)-2)</f>
        <v>３年度</v>
      </c>
      <c r="P28" s="203" t="str">
        <f>MID(初期設定!$G$4,3,LEN(初期設定!$G$4)-2)</f>
        <v>４年度</v>
      </c>
      <c r="U28" s="203" t="str">
        <f>MID(初期設定!$G$6,3,LEN(初期設定!$G$6)-2)</f>
        <v>２年度</v>
      </c>
      <c r="W28" s="203" t="str">
        <f>MID(初期設定!$G$5,3,LEN(初期設定!$G$5)-2)</f>
        <v>３年度</v>
      </c>
      <c r="Y28" s="203" t="str">
        <f>MID(初期設定!$G$4,3,LEN(初期設定!$G$4)-2)</f>
        <v>４年度</v>
      </c>
      <c r="AD28" s="203" t="str">
        <f>MID(初期設定!$G$6,3,LEN(初期設定!$G$6)-2)</f>
        <v>２年度</v>
      </c>
      <c r="AF28" s="203" t="str">
        <f>MID(初期設定!$G$5,3,LEN(初期設定!$G$5)-2)</f>
        <v>３年度</v>
      </c>
      <c r="AH28" s="203" t="str">
        <f>MID(初期設定!$G$4,3,LEN(初期設定!$G$4)-2)</f>
        <v>４年度</v>
      </c>
    </row>
    <row r="29" spans="1:53" ht="7.5" customHeight="1">
      <c r="A29" s="903" t="s">
        <v>741</v>
      </c>
      <c r="B29" s="903"/>
      <c r="C29" s="903"/>
      <c r="D29" s="197"/>
      <c r="E29" s="197"/>
      <c r="F29" s="197"/>
      <c r="G29" s="197"/>
      <c r="H29" s="199"/>
      <c r="I29" s="199"/>
      <c r="J29" s="199"/>
      <c r="K29" s="199"/>
      <c r="L29" s="198">
        <v>3</v>
      </c>
      <c r="M29" s="198"/>
      <c r="N29" s="198"/>
      <c r="O29" s="198"/>
      <c r="P29" s="198"/>
      <c r="Q29" s="198"/>
      <c r="R29" s="198"/>
      <c r="S29" s="198"/>
      <c r="T29" s="198"/>
      <c r="U29" s="198">
        <v>7</v>
      </c>
      <c r="V29" s="198"/>
      <c r="W29" s="198"/>
      <c r="X29" s="198"/>
      <c r="Y29" s="198"/>
      <c r="Z29" s="198"/>
      <c r="AA29" s="198"/>
      <c r="AB29" s="198"/>
      <c r="AC29" s="198"/>
      <c r="AD29" s="198">
        <v>11</v>
      </c>
      <c r="AE29" s="198"/>
      <c r="AF29" s="198"/>
      <c r="AG29" s="198"/>
      <c r="AH29" s="197"/>
      <c r="AI29" s="197"/>
    </row>
    <row r="30" spans="1:53" ht="11.45" customHeight="1">
      <c r="A30" s="903"/>
      <c r="B30" s="903"/>
      <c r="C30" s="903"/>
      <c r="E30" s="897">
        <v>0</v>
      </c>
      <c r="F30" s="897">
        <v>5</v>
      </c>
      <c r="H30" s="884" t="s">
        <v>41</v>
      </c>
      <c r="I30" s="884"/>
      <c r="J30" s="884"/>
      <c r="K30" s="885"/>
      <c r="L30" s="879" t="str">
        <f>IFERROR(MID(TEXT('03研修等'!$J$21,"0000"),1,1)," ")</f>
        <v>0</v>
      </c>
      <c r="M30" s="879" t="str">
        <f>IFERROR(MID(TEXT('03研修等'!$J$21,"0000"),2,1)," ")</f>
        <v>0</v>
      </c>
      <c r="N30" s="879" t="str">
        <f>IFERROR(MID(TEXT('03研修等'!$J$21,"0000"),3,1)," ")</f>
        <v>0</v>
      </c>
      <c r="O30" s="879" t="str">
        <f>IFERROR(MID(TEXT('03研修等'!$J$21,"0000"),4,1)," ")</f>
        <v>0</v>
      </c>
      <c r="Q30" s="884" t="s">
        <v>42</v>
      </c>
      <c r="R30" s="884"/>
      <c r="S30" s="884"/>
      <c r="T30" s="885"/>
      <c r="U30" s="879" t="str">
        <f>IFERROR(MID(TEXT('03研修等'!$AI$21,"0000"),1,1)," ")</f>
        <v>0</v>
      </c>
      <c r="V30" s="879" t="str">
        <f>IFERROR(MID(TEXT('03研修等'!$AI$21,"0000"),2,1)," ")</f>
        <v>0</v>
      </c>
      <c r="W30" s="879" t="str">
        <f>IFERROR(MID(TEXT('03研修等'!$AI$21,"0000"),3,1)," ")</f>
        <v>0</v>
      </c>
      <c r="X30" s="879" t="str">
        <f>IFERROR(MID(TEXT('03研修等'!$AI$21,"0000"),4,1)," ")</f>
        <v>0</v>
      </c>
      <c r="Z30" s="887" t="s">
        <v>43</v>
      </c>
      <c r="AA30" s="887"/>
      <c r="AB30" s="887"/>
      <c r="AC30" s="888"/>
      <c r="AD30" s="879" t="str">
        <f>IFERROR(MID(TEXT('03研修等'!$J$23,"0000"),1,1)," ")</f>
        <v>0</v>
      </c>
      <c r="AE30" s="879" t="str">
        <f>IFERROR(MID(TEXT('03研修等'!$J$23,"0000"),2,1)," ")</f>
        <v>0</v>
      </c>
      <c r="AF30" s="879" t="str">
        <f>IFERROR(MID(TEXT('03研修等'!$J$23,"0000"),3,1)," ")</f>
        <v>0</v>
      </c>
      <c r="AG30" s="879" t="str">
        <f>IFERROR(MID(TEXT('03研修等'!$J$23,"0000"),4,1)," ")</f>
        <v>0</v>
      </c>
    </row>
    <row r="31" spans="1:53" ht="11.45" customHeight="1">
      <c r="A31" s="903"/>
      <c r="B31" s="903"/>
      <c r="C31" s="903"/>
      <c r="E31" s="901"/>
      <c r="F31" s="901"/>
      <c r="H31" s="884"/>
      <c r="I31" s="884"/>
      <c r="J31" s="884"/>
      <c r="K31" s="885"/>
      <c r="L31" s="880"/>
      <c r="M31" s="880"/>
      <c r="N31" s="880"/>
      <c r="O31" s="880"/>
      <c r="Q31" s="884"/>
      <c r="R31" s="884"/>
      <c r="S31" s="884"/>
      <c r="T31" s="885"/>
      <c r="U31" s="880"/>
      <c r="V31" s="880"/>
      <c r="W31" s="880"/>
      <c r="X31" s="880"/>
      <c r="Z31" s="887"/>
      <c r="AA31" s="887"/>
      <c r="AB31" s="887"/>
      <c r="AC31" s="888"/>
      <c r="AD31" s="880"/>
      <c r="AE31" s="880"/>
      <c r="AF31" s="880"/>
      <c r="AG31" s="880"/>
    </row>
    <row r="32" spans="1:53" ht="7.5" customHeight="1">
      <c r="A32" s="903" t="s">
        <v>14</v>
      </c>
      <c r="B32" s="903"/>
      <c r="C32" s="903"/>
      <c r="D32" s="197"/>
      <c r="E32" s="197"/>
      <c r="F32" s="197"/>
      <c r="G32" s="197"/>
      <c r="H32" s="199"/>
      <c r="I32" s="199"/>
      <c r="J32" s="199"/>
      <c r="K32" s="199"/>
      <c r="L32" s="198">
        <v>3</v>
      </c>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row>
    <row r="33" spans="1:35" ht="11.45" customHeight="1">
      <c r="A33" s="903"/>
      <c r="B33" s="903"/>
      <c r="C33" s="903"/>
      <c r="E33" s="897">
        <v>0</v>
      </c>
      <c r="F33" s="897">
        <v>6</v>
      </c>
      <c r="H33" s="896" t="s">
        <v>44</v>
      </c>
      <c r="I33" s="884"/>
      <c r="J33" s="884"/>
      <c r="K33" s="885"/>
      <c r="L33" s="879" t="str">
        <f>IF('03研修等'!$S$34=初期設定!$AC$3,"1"," ")</f>
        <v xml:space="preserve"> </v>
      </c>
    </row>
    <row r="34" spans="1:35" ht="11.45" customHeight="1">
      <c r="A34" s="903"/>
      <c r="B34" s="903"/>
      <c r="C34" s="903"/>
      <c r="E34" s="901"/>
      <c r="F34" s="901"/>
      <c r="H34" s="884"/>
      <c r="I34" s="884"/>
      <c r="J34" s="884"/>
      <c r="K34" s="885"/>
      <c r="L34" s="880"/>
    </row>
    <row r="35" spans="1:35" ht="7.5" customHeight="1">
      <c r="A35" s="903" t="s">
        <v>15</v>
      </c>
      <c r="B35" s="903"/>
      <c r="C35" s="903"/>
      <c r="D35" s="197"/>
      <c r="E35" s="197"/>
      <c r="F35" s="197"/>
      <c r="G35" s="197"/>
      <c r="H35" s="199"/>
      <c r="I35" s="199"/>
      <c r="J35" s="199"/>
      <c r="K35" s="199"/>
      <c r="L35" s="198"/>
      <c r="M35" s="198"/>
      <c r="N35" s="198"/>
      <c r="O35" s="198"/>
      <c r="P35" s="198"/>
      <c r="Q35" s="198"/>
      <c r="R35" s="198"/>
      <c r="S35" s="198"/>
      <c r="T35" s="198"/>
      <c r="U35" s="198"/>
      <c r="V35" s="198"/>
      <c r="W35" s="198"/>
      <c r="X35" s="198"/>
      <c r="Y35" s="198"/>
      <c r="Z35" s="198"/>
      <c r="AA35" s="198"/>
      <c r="AB35" s="198"/>
      <c r="AC35" s="198"/>
      <c r="AD35" s="198"/>
      <c r="AE35" s="198"/>
      <c r="AF35" s="198"/>
      <c r="AG35" s="197"/>
      <c r="AH35" s="197"/>
      <c r="AI35" s="197"/>
    </row>
    <row r="36" spans="1:35" ht="11.45" customHeight="1">
      <c r="A36" s="903"/>
      <c r="B36" s="903"/>
      <c r="C36" s="903"/>
      <c r="E36" s="897">
        <v>0</v>
      </c>
      <c r="F36" s="897">
        <v>7</v>
      </c>
      <c r="H36" s="179" t="s">
        <v>316</v>
      </c>
      <c r="I36" s="915" t="s">
        <v>317</v>
      </c>
      <c r="J36" s="915"/>
      <c r="K36" s="915"/>
      <c r="L36" s="915"/>
      <c r="M36" s="915"/>
      <c r="P36" s="111" t="s">
        <v>314</v>
      </c>
      <c r="Q36" s="111" t="s">
        <v>315</v>
      </c>
      <c r="AC36" s="157" t="s">
        <v>312</v>
      </c>
      <c r="AD36" s="111" t="s">
        <v>313</v>
      </c>
    </row>
    <row r="37" spans="1:35" ht="11.45" customHeight="1">
      <c r="A37" s="903"/>
      <c r="B37" s="903"/>
      <c r="C37" s="903"/>
      <c r="E37" s="901"/>
      <c r="F37" s="901"/>
      <c r="I37" s="196" t="s">
        <v>742</v>
      </c>
      <c r="J37" s="196"/>
      <c r="K37" s="196"/>
      <c r="L37" s="196"/>
      <c r="Q37" s="111" t="s">
        <v>743</v>
      </c>
      <c r="U37" s="196"/>
      <c r="V37" s="196"/>
      <c r="W37" s="196"/>
      <c r="X37" s="196"/>
      <c r="AD37" s="406" t="s">
        <v>311</v>
      </c>
      <c r="AE37" s="406"/>
      <c r="AF37" s="406"/>
      <c r="AG37" s="406"/>
    </row>
    <row r="38" spans="1:35" ht="4.5" customHeight="1">
      <c r="A38" s="202"/>
      <c r="B38" s="202"/>
      <c r="C38" s="202"/>
      <c r="E38" s="157"/>
      <c r="F38" s="157"/>
      <c r="H38" s="200"/>
      <c r="I38" s="200"/>
      <c r="J38" s="200"/>
      <c r="K38" s="200"/>
      <c r="L38" s="200"/>
      <c r="U38" s="196"/>
      <c r="V38" s="196"/>
      <c r="W38" s="196"/>
      <c r="X38" s="196"/>
    </row>
    <row r="39" spans="1:35" s="200" customFormat="1" ht="11.25" customHeight="1">
      <c r="J39" s="198">
        <v>3</v>
      </c>
      <c r="P39" s="198">
        <v>5</v>
      </c>
      <c r="U39" s="200" t="s">
        <v>309</v>
      </c>
      <c r="W39" s="200" t="s">
        <v>310</v>
      </c>
      <c r="AB39" s="198">
        <v>9</v>
      </c>
      <c r="AG39" s="200" t="s">
        <v>309</v>
      </c>
      <c r="AI39" s="200" t="s">
        <v>310</v>
      </c>
    </row>
    <row r="40" spans="1:35" s="200" customFormat="1" ht="11.25" customHeight="1">
      <c r="H40" s="899" t="str">
        <f>MID(初期設定!$G$5,3,LEN(初期設定!$G$5)-2)</f>
        <v>３年度</v>
      </c>
      <c r="I40" s="900"/>
      <c r="J40" s="879" t="str">
        <f>IFERROR(MID(TEXT('04表彰'!$AH$19,"00"),1,1)," ")</f>
        <v>0</v>
      </c>
      <c r="K40" s="879" t="str">
        <f>IFERROR(MID(TEXT('04表彰'!$AH$19,"00"),2,1)," ")</f>
        <v>0</v>
      </c>
      <c r="N40" s="899" t="str">
        <f>MID(初期設定!$G$5,3,LEN(初期設定!$G$5)-2)</f>
        <v>３年度</v>
      </c>
      <c r="O40" s="900"/>
      <c r="P40" s="879" t="str">
        <f>IFERROR(MID(TEXT('04表彰'!$AE$39,"00"),1,1)," ")</f>
        <v>0</v>
      </c>
      <c r="Q40" s="879" t="str">
        <f>IFERROR(MID(TEXT('04表彰'!$AE$39,"00"),2,1)," ")</f>
        <v>0</v>
      </c>
      <c r="S40" s="881" t="s">
        <v>302</v>
      </c>
      <c r="T40" s="881"/>
      <c r="U40" s="879" t="str">
        <f>IF(COUNTIF('04表彰'!AI28:AI38,初期設定!$AF$3)&gt;=1,"1"," ")</f>
        <v xml:space="preserve"> </v>
      </c>
      <c r="W40" s="879" t="str">
        <f>IF(COUNTIF('04表彰'!AI28:AI38,初期設定!$AF$4)&gt;=1,"1"," ")</f>
        <v xml:space="preserve"> </v>
      </c>
      <c r="Z40" s="899" t="str">
        <f>MID(初期設定!$G$5,3,LEN(初期設定!$G$5)-2)</f>
        <v>３年度</v>
      </c>
      <c r="AA40" s="900"/>
      <c r="AB40" s="879" t="str">
        <f>IFERROR(MID(TEXT('04表彰'!$AE$56,"00"),1,1)," ")</f>
        <v>0</v>
      </c>
      <c r="AC40" s="879" t="str">
        <f>IFERROR(MID(TEXT('04表彰'!$AE$56,"00"),2,1)," ")</f>
        <v>0</v>
      </c>
      <c r="AE40" s="881" t="s">
        <v>302</v>
      </c>
      <c r="AF40" s="881"/>
      <c r="AG40" s="879" t="str">
        <f>IF(COUNTIF('04表彰'!AI46:AI55,初期設定!$AF$3)&gt;=1,"1"," ")</f>
        <v xml:space="preserve"> </v>
      </c>
      <c r="AI40" s="879" t="str">
        <f>IF(COUNTIF('04表彰'!AI46:AI55,初期設定!$AF$4)&gt;=1,"1"," ")</f>
        <v xml:space="preserve"> </v>
      </c>
    </row>
    <row r="41" spans="1:35" s="200" customFormat="1" ht="11.25" customHeight="1">
      <c r="H41" s="899"/>
      <c r="I41" s="900"/>
      <c r="J41" s="880"/>
      <c r="K41" s="880"/>
      <c r="N41" s="899"/>
      <c r="O41" s="900"/>
      <c r="P41" s="880"/>
      <c r="Q41" s="880"/>
      <c r="S41" s="881"/>
      <c r="T41" s="881"/>
      <c r="U41" s="880"/>
      <c r="W41" s="880"/>
      <c r="Z41" s="899"/>
      <c r="AA41" s="900"/>
      <c r="AB41" s="880"/>
      <c r="AC41" s="880"/>
      <c r="AE41" s="881"/>
      <c r="AF41" s="881"/>
      <c r="AG41" s="880"/>
      <c r="AI41" s="880"/>
    </row>
    <row r="42" spans="1:35" s="200" customFormat="1" ht="11.25" customHeight="1">
      <c r="J42" s="198">
        <v>13</v>
      </c>
      <c r="P42" s="198">
        <v>15</v>
      </c>
      <c r="U42" s="200" t="s">
        <v>309</v>
      </c>
      <c r="W42" s="200" t="s">
        <v>310</v>
      </c>
      <c r="AB42" s="198">
        <v>19</v>
      </c>
      <c r="AG42" s="200" t="s">
        <v>309</v>
      </c>
      <c r="AI42" s="200" t="s">
        <v>310</v>
      </c>
    </row>
    <row r="43" spans="1:35" s="200" customFormat="1" ht="11.25" customHeight="1">
      <c r="H43" s="899" t="str">
        <f>MID(初期設定!$G$4,3,LEN(初期設定!$G$4)-2)</f>
        <v>４年度</v>
      </c>
      <c r="I43" s="900"/>
      <c r="J43" s="879" t="str">
        <f>IFERROR(MID(TEXT('04表彰'!$AN$19,"00"),1,1)," ")</f>
        <v>0</v>
      </c>
      <c r="K43" s="879" t="str">
        <f>IFERROR(MID(TEXT('04表彰'!$AN$19,"00"),2,1)," ")</f>
        <v>0</v>
      </c>
      <c r="N43" s="899" t="str">
        <f>MID(初期設定!$G$4,3,LEN(初期設定!$G$4)-2)</f>
        <v>４年度</v>
      </c>
      <c r="O43" s="900"/>
      <c r="P43" s="879" t="str">
        <f>IFERROR(MID(TEXT('04表彰'!$AL$39,"00"),1,1)," ")</f>
        <v>0</v>
      </c>
      <c r="Q43" s="879" t="str">
        <f>IFERROR(MID(TEXT('04表彰'!$AL$39,"00"),2,1)," ")</f>
        <v>0</v>
      </c>
      <c r="S43" s="881" t="s">
        <v>302</v>
      </c>
      <c r="T43" s="881"/>
      <c r="U43" s="879" t="str">
        <f>IF(COUNTIF('04表彰'!AP28:AP38,初期設定!$AF$3)&gt;=1,"1"," ")</f>
        <v xml:space="preserve"> </v>
      </c>
      <c r="W43" s="879" t="str">
        <f>IF(COUNTIF('04表彰'!AP28:AP38,初期設定!$AF$4)&gt;=1,"1"," ")</f>
        <v xml:space="preserve"> </v>
      </c>
      <c r="Z43" s="899" t="str">
        <f>MID(初期設定!$G$4,3,LEN(初期設定!$G$4)-2)</f>
        <v>４年度</v>
      </c>
      <c r="AA43" s="900"/>
      <c r="AB43" s="879" t="str">
        <f>IFERROR(MID(TEXT('04表彰'!$AL$56,"00"),1,1)," ")</f>
        <v>0</v>
      </c>
      <c r="AC43" s="879" t="str">
        <f>IFERROR(MID(TEXT('04表彰'!$AL$56,"00"),2,1)," ")</f>
        <v>0</v>
      </c>
      <c r="AE43" s="881" t="s">
        <v>302</v>
      </c>
      <c r="AF43" s="881"/>
      <c r="AG43" s="879" t="str">
        <f>IF(COUNTIF('04表彰'!AP46:AP55,初期設定!$AF$3)&gt;=1,"1"," ")</f>
        <v xml:space="preserve"> </v>
      </c>
      <c r="AI43" s="879" t="str">
        <f>IF(COUNTIF('04表彰'!AP46:AP55,初期設定!$AF$4)&gt;=1,"1"," ")</f>
        <v xml:space="preserve"> </v>
      </c>
    </row>
    <row r="44" spans="1:35" s="200" customFormat="1" ht="11.25" customHeight="1">
      <c r="H44" s="899"/>
      <c r="I44" s="900"/>
      <c r="J44" s="880"/>
      <c r="K44" s="880"/>
      <c r="N44" s="899"/>
      <c r="O44" s="900"/>
      <c r="P44" s="880"/>
      <c r="Q44" s="880"/>
      <c r="S44" s="881"/>
      <c r="T44" s="881"/>
      <c r="U44" s="880"/>
      <c r="W44" s="880"/>
      <c r="Z44" s="899"/>
      <c r="AA44" s="900"/>
      <c r="AB44" s="880"/>
      <c r="AC44" s="880"/>
      <c r="AE44" s="881"/>
      <c r="AF44" s="881"/>
      <c r="AG44" s="880"/>
      <c r="AI44" s="880"/>
    </row>
    <row r="45" spans="1:35" s="200" customFormat="1" ht="6" customHeight="1"/>
    <row r="46" spans="1:35" ht="7.5" customHeight="1">
      <c r="A46" s="903" t="s">
        <v>20</v>
      </c>
      <c r="B46" s="903"/>
      <c r="C46" s="903"/>
      <c r="D46" s="197"/>
      <c r="E46" s="197"/>
      <c r="F46" s="197"/>
      <c r="G46" s="197"/>
      <c r="H46" s="199"/>
      <c r="I46" s="199"/>
      <c r="J46" s="199"/>
      <c r="K46" s="199"/>
      <c r="L46" s="198">
        <v>3</v>
      </c>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row>
    <row r="47" spans="1:35" ht="11.45" customHeight="1">
      <c r="A47" s="903"/>
      <c r="B47" s="903"/>
      <c r="C47" s="903"/>
      <c r="E47" s="897">
        <v>0</v>
      </c>
      <c r="F47" s="897">
        <v>8</v>
      </c>
      <c r="H47" s="896" t="s">
        <v>45</v>
      </c>
      <c r="I47" s="884"/>
      <c r="J47" s="884"/>
      <c r="K47" s="885"/>
      <c r="L47" s="879" t="str">
        <f>IFERROR(MID(TEXT('06ボランティア'!$AQ$23,"00"),1,1)," ")</f>
        <v>0</v>
      </c>
      <c r="M47" s="879" t="str">
        <f>IFERROR(MID(TEXT('06ボランティア'!$AQ$23,"00"),2,1)," ")</f>
        <v>0</v>
      </c>
      <c r="O47" s="879" t="str">
        <f>IFERROR(MID(TEXT('06ボランティア'!$AT$23,"00"),1,1)," ")</f>
        <v>0</v>
      </c>
      <c r="P47" s="879" t="str">
        <f>IFERROR(MID(TEXT('06ボランティア'!$AT$23,"00"),2,1)," ")</f>
        <v>0</v>
      </c>
      <c r="R47" s="879" t="str">
        <f>IFERROR(MID(TEXT('06ボランティア'!$AW$23,"00"),1,1)," ")</f>
        <v>0</v>
      </c>
      <c r="S47" s="879" t="str">
        <f>IFERROR(MID(TEXT('06ボランティア'!$AW$23,"00"),2,1)," ")</f>
        <v>0</v>
      </c>
      <c r="AA47" s="313" t="s">
        <v>1</v>
      </c>
      <c r="AB47" s="314"/>
      <c r="AC47" s="314"/>
      <c r="AD47" s="314"/>
      <c r="AE47" s="314"/>
      <c r="AF47" s="314"/>
      <c r="AG47" s="314"/>
      <c r="AH47" s="315"/>
    </row>
    <row r="48" spans="1:35" ht="11.45" customHeight="1">
      <c r="A48" s="903"/>
      <c r="B48" s="903"/>
      <c r="C48" s="903"/>
      <c r="E48" s="901"/>
      <c r="F48" s="898"/>
      <c r="H48" s="884"/>
      <c r="I48" s="884"/>
      <c r="J48" s="884"/>
      <c r="K48" s="885"/>
      <c r="L48" s="880"/>
      <c r="M48" s="880"/>
      <c r="O48" s="880"/>
      <c r="P48" s="880"/>
      <c r="R48" s="880"/>
      <c r="S48" s="880"/>
      <c r="AA48" s="316"/>
      <c r="AB48" s="317"/>
      <c r="AC48" s="317"/>
      <c r="AD48" s="317"/>
      <c r="AE48" s="317"/>
      <c r="AF48" s="317"/>
      <c r="AG48" s="317"/>
      <c r="AH48" s="318"/>
    </row>
    <row r="49" spans="1:35" s="200" customFormat="1" ht="12.6" customHeight="1">
      <c r="L49" s="910" t="str">
        <f>MID(初期設定!$G$6,3,LEN(初期設定!$G$6)-2)</f>
        <v>２年度</v>
      </c>
      <c r="M49" s="910"/>
      <c r="O49" s="910" t="str">
        <f>MID(初期設定!$G$5,3,LEN(初期設定!$G$5)-2)</f>
        <v>３年度</v>
      </c>
      <c r="P49" s="910"/>
      <c r="R49" s="910" t="str">
        <f>MID(初期設定!$G$4,3,LEN(初期設定!$G$4)-2)</f>
        <v>４年度</v>
      </c>
      <c r="S49" s="910"/>
      <c r="AA49" s="331"/>
      <c r="AB49" s="498"/>
      <c r="AC49" s="498"/>
      <c r="AD49" s="498"/>
      <c r="AE49" s="498"/>
      <c r="AF49" s="498"/>
      <c r="AG49" s="498"/>
      <c r="AH49" s="332"/>
    </row>
    <row r="50" spans="1:35" ht="7.5" customHeight="1">
      <c r="A50" s="953" t="s">
        <v>744</v>
      </c>
      <c r="B50" s="953"/>
      <c r="C50" s="953"/>
      <c r="D50" s="197"/>
      <c r="E50" s="197"/>
      <c r="F50" s="197"/>
      <c r="G50" s="197"/>
      <c r="H50" s="199"/>
      <c r="I50" s="199"/>
      <c r="J50" s="199"/>
      <c r="K50" s="199"/>
      <c r="L50" s="198">
        <v>3</v>
      </c>
      <c r="M50" s="197"/>
      <c r="N50" s="197"/>
      <c r="O50" s="197"/>
      <c r="P50" s="197"/>
      <c r="Q50" s="197"/>
      <c r="R50" s="197"/>
      <c r="S50" s="197"/>
      <c r="T50" s="197"/>
      <c r="U50" s="197"/>
      <c r="V50" s="197"/>
      <c r="W50" s="197"/>
      <c r="X50" s="197"/>
      <c r="Y50" s="197"/>
      <c r="Z50" s="197"/>
      <c r="AA50" s="331"/>
      <c r="AB50" s="498"/>
      <c r="AC50" s="498"/>
      <c r="AD50" s="498"/>
      <c r="AE50" s="498"/>
      <c r="AF50" s="498"/>
      <c r="AG50" s="498"/>
      <c r="AH50" s="332"/>
      <c r="AI50" s="197"/>
    </row>
    <row r="51" spans="1:35" ht="11.45" customHeight="1">
      <c r="A51" s="953"/>
      <c r="B51" s="953"/>
      <c r="C51" s="953"/>
      <c r="E51" s="897">
        <v>0</v>
      </c>
      <c r="F51" s="897">
        <v>9</v>
      </c>
      <c r="H51" s="884" t="s">
        <v>46</v>
      </c>
      <c r="I51" s="884"/>
      <c r="J51" s="884"/>
      <c r="K51" s="885"/>
      <c r="L51" s="879" t="str">
        <f>IF('07災害支援'!$N$5=初期設定!$AC$3,"1"," ")</f>
        <v xml:space="preserve"> </v>
      </c>
      <c r="O51" s="879" t="str">
        <f>IF('07災害支援'!$N$7=初期設定!$AC$3,"1"," ")</f>
        <v xml:space="preserve"> </v>
      </c>
      <c r="AA51" s="331"/>
      <c r="AB51" s="498"/>
      <c r="AC51" s="498"/>
      <c r="AD51" s="498"/>
      <c r="AE51" s="498"/>
      <c r="AF51" s="498"/>
      <c r="AG51" s="498"/>
      <c r="AH51" s="332"/>
    </row>
    <row r="52" spans="1:35" ht="11.45" customHeight="1">
      <c r="A52" s="953"/>
      <c r="B52" s="953"/>
      <c r="C52" s="953"/>
      <c r="E52" s="901"/>
      <c r="F52" s="901"/>
      <c r="H52" s="884"/>
      <c r="I52" s="884"/>
      <c r="J52" s="884"/>
      <c r="K52" s="885"/>
      <c r="L52" s="880"/>
      <c r="O52" s="880"/>
      <c r="AA52" s="331"/>
      <c r="AB52" s="498"/>
      <c r="AC52" s="498"/>
      <c r="AD52" s="498"/>
      <c r="AE52" s="498"/>
      <c r="AF52" s="498"/>
      <c r="AG52" s="498"/>
      <c r="AH52" s="332"/>
    </row>
    <row r="53" spans="1:35" ht="11.45" customHeight="1">
      <c r="A53" s="204"/>
      <c r="B53" s="204"/>
      <c r="C53" s="204"/>
      <c r="E53" s="157"/>
      <c r="F53" s="157"/>
      <c r="H53" s="199"/>
      <c r="I53" s="199"/>
      <c r="J53" s="199"/>
      <c r="K53" s="199"/>
      <c r="L53" s="200" t="s">
        <v>246</v>
      </c>
      <c r="O53" s="200" t="s">
        <v>247</v>
      </c>
      <c r="AA53" s="331"/>
      <c r="AB53" s="498"/>
      <c r="AC53" s="498"/>
      <c r="AD53" s="498"/>
      <c r="AE53" s="498"/>
      <c r="AF53" s="498"/>
      <c r="AG53" s="498"/>
      <c r="AH53" s="332"/>
    </row>
    <row r="54" spans="1:35" ht="7.5" customHeight="1">
      <c r="A54" s="903" t="s">
        <v>373</v>
      </c>
      <c r="B54" s="903"/>
      <c r="C54" s="903"/>
      <c r="D54" s="197"/>
      <c r="E54" s="197"/>
      <c r="F54" s="197"/>
      <c r="G54" s="197"/>
      <c r="H54" s="199"/>
      <c r="I54" s="199"/>
      <c r="J54" s="199"/>
      <c r="K54" s="199"/>
      <c r="L54" s="198">
        <v>3</v>
      </c>
      <c r="M54" s="197"/>
      <c r="N54" s="197"/>
      <c r="O54" s="197"/>
      <c r="P54" s="197"/>
      <c r="Q54" s="197"/>
      <c r="R54" s="197"/>
      <c r="S54" s="197"/>
      <c r="T54" s="197"/>
      <c r="U54" s="197"/>
      <c r="V54" s="197"/>
      <c r="W54" s="197"/>
      <c r="X54" s="197"/>
      <c r="Y54" s="197"/>
      <c r="Z54" s="197"/>
      <c r="AA54" s="331"/>
      <c r="AB54" s="498"/>
      <c r="AC54" s="498"/>
      <c r="AD54" s="498"/>
      <c r="AE54" s="498"/>
      <c r="AF54" s="498"/>
      <c r="AG54" s="498"/>
      <c r="AH54" s="332"/>
      <c r="AI54" s="197"/>
    </row>
    <row r="55" spans="1:35" ht="11.45" customHeight="1">
      <c r="A55" s="903"/>
      <c r="B55" s="903"/>
      <c r="C55" s="903"/>
      <c r="E55" s="897">
        <v>1</v>
      </c>
      <c r="F55" s="897">
        <v>0</v>
      </c>
      <c r="H55" s="896" t="s">
        <v>191</v>
      </c>
      <c r="I55" s="884"/>
      <c r="J55" s="884"/>
      <c r="K55" s="885"/>
      <c r="L55" s="879" t="str">
        <f>IFERROR(MID(TEXT('07災害支援'!$AN$24,"00"),1,1)," ")</f>
        <v>0</v>
      </c>
      <c r="M55" s="879" t="str">
        <f>IFERROR(MID(TEXT('07災害支援'!$AN$24,"00"),2,1)," ")</f>
        <v>0</v>
      </c>
      <c r="O55" s="879" t="str">
        <f>IFERROR(MID(TEXT('07災害支援'!$AQ$24,"00"),1,1)," ")</f>
        <v>0</v>
      </c>
      <c r="P55" s="879" t="str">
        <f>IFERROR(MID(TEXT('07災害支援'!$AQ$24,"00"),2,1)," ")</f>
        <v>0</v>
      </c>
      <c r="R55" s="879" t="str">
        <f>IFERROR(MID(TEXT('07災害支援'!$AT$24,"00"),1,1)," ")</f>
        <v>0</v>
      </c>
      <c r="S55" s="879" t="str">
        <f>IFERROR(MID(TEXT('07災害支援'!$AT$24,"00"),2,1)," ")</f>
        <v>0</v>
      </c>
      <c r="U55" s="879" t="str">
        <f>IFERROR(MID(TEXT('07災害支援'!$AW$24,"00"),1,1)," ")</f>
        <v>0</v>
      </c>
      <c r="V55" s="879" t="str">
        <f>IFERROR(MID(TEXT('07災害支援'!$AW$24,"00"),2,1)," ")</f>
        <v>0</v>
      </c>
      <c r="AA55" s="331"/>
      <c r="AB55" s="498"/>
      <c r="AC55" s="498"/>
      <c r="AD55" s="498"/>
      <c r="AE55" s="498"/>
      <c r="AF55" s="498"/>
      <c r="AG55" s="498"/>
      <c r="AH55" s="332"/>
    </row>
    <row r="56" spans="1:35" ht="11.45" customHeight="1">
      <c r="A56" s="903"/>
      <c r="B56" s="903"/>
      <c r="C56" s="903"/>
      <c r="E56" s="901"/>
      <c r="F56" s="901"/>
      <c r="H56" s="884"/>
      <c r="I56" s="884"/>
      <c r="J56" s="884"/>
      <c r="K56" s="885"/>
      <c r="L56" s="880"/>
      <c r="M56" s="880"/>
      <c r="O56" s="880"/>
      <c r="P56" s="880"/>
      <c r="R56" s="880"/>
      <c r="S56" s="880"/>
      <c r="U56" s="880"/>
      <c r="V56" s="880"/>
      <c r="AA56" s="331"/>
      <c r="AB56" s="498"/>
      <c r="AC56" s="498"/>
      <c r="AD56" s="498"/>
      <c r="AE56" s="498"/>
      <c r="AF56" s="498"/>
      <c r="AG56" s="498"/>
      <c r="AH56" s="332"/>
    </row>
    <row r="57" spans="1:35" s="200" customFormat="1" ht="12.6" customHeight="1">
      <c r="L57" s="910" t="str">
        <f>MID(初期設定!$G$6,3,LEN(初期設定!$G$6)-2)</f>
        <v>２年度</v>
      </c>
      <c r="M57" s="910"/>
      <c r="O57" s="910" t="str">
        <f>MID(初期設定!$G$5,3,LEN(初期設定!$G$5)-2)</f>
        <v>３年度</v>
      </c>
      <c r="P57" s="910"/>
      <c r="R57" s="910" t="str">
        <f>MID(初期設定!$G$4,3,LEN(初期設定!$G$4)-2)</f>
        <v>４年度</v>
      </c>
      <c r="S57" s="910"/>
      <c r="U57" s="910" t="str">
        <f>MID(初期設定!$G$3,3,LEN(初期設定!$G$3)-2)</f>
        <v>５年度</v>
      </c>
      <c r="V57" s="910"/>
      <c r="X57" s="205"/>
      <c r="AA57" s="331"/>
      <c r="AB57" s="498"/>
      <c r="AC57" s="498"/>
      <c r="AD57" s="498"/>
      <c r="AE57" s="498"/>
      <c r="AF57" s="498"/>
      <c r="AG57" s="498"/>
      <c r="AH57" s="332"/>
    </row>
    <row r="58" spans="1:35" ht="11.25" customHeight="1">
      <c r="A58" s="903" t="s">
        <v>21</v>
      </c>
      <c r="B58" s="903"/>
      <c r="C58" s="903"/>
      <c r="D58" s="197"/>
      <c r="E58" s="197"/>
      <c r="F58" s="197"/>
      <c r="G58" s="197"/>
      <c r="H58" s="199"/>
      <c r="I58" s="199"/>
      <c r="J58" s="199"/>
      <c r="K58" s="199"/>
      <c r="L58" s="198">
        <v>3</v>
      </c>
      <c r="M58" s="197"/>
      <c r="N58" s="197"/>
      <c r="O58" s="197"/>
      <c r="P58" s="197"/>
      <c r="Q58" s="197"/>
      <c r="R58" s="197"/>
      <c r="S58" s="197"/>
      <c r="T58" s="919" t="s">
        <v>193</v>
      </c>
      <c r="U58" s="746"/>
      <c r="V58" s="746"/>
      <c r="W58" s="746"/>
      <c r="X58" s="197"/>
      <c r="Y58" s="197"/>
      <c r="Z58" s="197"/>
      <c r="AA58" s="331"/>
      <c r="AB58" s="498"/>
      <c r="AC58" s="498"/>
      <c r="AD58" s="498"/>
      <c r="AE58" s="498"/>
      <c r="AF58" s="498"/>
      <c r="AG58" s="498"/>
      <c r="AH58" s="332"/>
      <c r="AI58" s="197"/>
    </row>
    <row r="59" spans="1:35" ht="11.45" customHeight="1">
      <c r="A59" s="903"/>
      <c r="B59" s="903"/>
      <c r="C59" s="903"/>
      <c r="E59" s="897">
        <v>1</v>
      </c>
      <c r="F59" s="897">
        <v>1</v>
      </c>
      <c r="H59" s="884" t="s">
        <v>47</v>
      </c>
      <c r="I59" s="884"/>
      <c r="J59" s="884"/>
      <c r="K59" s="885"/>
      <c r="L59" s="879" t="str">
        <f>IFERROR(MID(TEXT('07災害支援'!$B$29,"000"),1,1)," ")</f>
        <v>0</v>
      </c>
      <c r="M59" s="879" t="str">
        <f>IFERROR(MID(TEXT('07災害支援'!$B$29,"000"),2,1)," ")</f>
        <v>0</v>
      </c>
      <c r="N59" s="879" t="str">
        <f>IFERROR(MID(TEXT('07災害支援'!$B$29,"000"),3,1)," ")</f>
        <v>0</v>
      </c>
      <c r="AA59" s="331"/>
      <c r="AB59" s="498"/>
      <c r="AC59" s="498"/>
      <c r="AD59" s="498"/>
      <c r="AE59" s="498"/>
      <c r="AF59" s="498"/>
      <c r="AG59" s="498"/>
      <c r="AH59" s="332"/>
    </row>
    <row r="60" spans="1:35" ht="11.45" customHeight="1">
      <c r="A60" s="903"/>
      <c r="B60" s="903"/>
      <c r="C60" s="903"/>
      <c r="E60" s="901"/>
      <c r="F60" s="901"/>
      <c r="H60" s="884"/>
      <c r="I60" s="884"/>
      <c r="J60" s="884"/>
      <c r="K60" s="885"/>
      <c r="L60" s="880"/>
      <c r="M60" s="880"/>
      <c r="N60" s="880"/>
    </row>
    <row r="61" spans="1:35" ht="7.5" customHeight="1">
      <c r="A61" s="903" t="s">
        <v>196</v>
      </c>
      <c r="B61" s="903"/>
      <c r="C61" s="903"/>
      <c r="D61" s="197"/>
      <c r="E61" s="197"/>
      <c r="F61" s="197"/>
      <c r="G61" s="197"/>
      <c r="H61" s="199"/>
      <c r="I61" s="199"/>
      <c r="J61" s="199"/>
      <c r="K61" s="199"/>
      <c r="L61" s="198">
        <v>3</v>
      </c>
      <c r="M61" s="198"/>
      <c r="N61" s="198"/>
      <c r="O61" s="198"/>
      <c r="P61" s="198"/>
      <c r="Q61" s="198">
        <v>7</v>
      </c>
      <c r="R61" s="198"/>
      <c r="S61" s="198"/>
      <c r="T61" s="198">
        <v>9</v>
      </c>
      <c r="U61" s="198"/>
      <c r="V61" s="198"/>
      <c r="W61" s="198">
        <v>11</v>
      </c>
      <c r="X61" s="198"/>
      <c r="Y61" s="198"/>
      <c r="Z61" s="198">
        <v>13</v>
      </c>
      <c r="AA61" s="198"/>
      <c r="AB61" s="198"/>
      <c r="AC61" s="198">
        <v>15</v>
      </c>
      <c r="AD61" s="198"/>
      <c r="AE61" s="198"/>
      <c r="AF61" s="198"/>
      <c r="AG61" s="198"/>
      <c r="AH61" s="197"/>
      <c r="AI61" s="197"/>
    </row>
    <row r="62" spans="1:35" ht="11.45" customHeight="1">
      <c r="A62" s="903"/>
      <c r="B62" s="903"/>
      <c r="C62" s="903"/>
      <c r="E62" s="897">
        <v>1</v>
      </c>
      <c r="F62" s="897">
        <v>2</v>
      </c>
      <c r="H62" s="906" t="s">
        <v>48</v>
      </c>
      <c r="I62" s="906"/>
      <c r="J62" s="906"/>
      <c r="K62" s="907"/>
      <c r="L62" s="879" t="str">
        <f>IFERROR(MID(TEXT('08障がい等'!$M$8,"0000"),1,1)," ")</f>
        <v>0</v>
      </c>
      <c r="M62" s="879" t="str">
        <f>IFERROR(MID(TEXT('08障がい等'!$M$8,"0000"),2,1)," ")</f>
        <v>0</v>
      </c>
      <c r="N62" s="879" t="str">
        <f>IFERROR(MID(TEXT('08障がい等'!$M$8,"0000"),3,1)," ")</f>
        <v>0</v>
      </c>
      <c r="O62" s="879" t="str">
        <f>IFERROR(MID(TEXT('08障がい等'!$M$8,"0000"),4,1)," ")</f>
        <v>0</v>
      </c>
      <c r="Q62" s="879" t="str">
        <f>IFERROR(MID(TEXT('08障がい等'!$T$8,"00"),1,1)," ")</f>
        <v>0</v>
      </c>
      <c r="R62" s="879" t="str">
        <f>IFERROR(MID(TEXT('08障がい等'!$T$8,"00"),2,1)," ")</f>
        <v>0</v>
      </c>
      <c r="T62" s="879" t="str">
        <f>IFERROR(MID(TEXT('08障がい等'!$Z$8,"00"),1,1)," ")</f>
        <v>0</v>
      </c>
      <c r="U62" s="879" t="str">
        <f>IFERROR(MID(TEXT('08障がい等'!$Z$8,"00"),2,1)," ")</f>
        <v>0</v>
      </c>
      <c r="W62" s="879" t="str">
        <f>IFERROR(MID(TEXT('08障がい等'!$AF$8,"00"),1,1)," ")</f>
        <v>0</v>
      </c>
      <c r="X62" s="879" t="str">
        <f>IFERROR(MID(TEXT('08障がい等'!$AF$8,"00"),2,1)," ")</f>
        <v>0</v>
      </c>
      <c r="Z62" s="879" t="str">
        <f>IFERROR(MID(TEXT('08障がい等'!$AL$8,"00"),1,1)," ")</f>
        <v>0</v>
      </c>
      <c r="AA62" s="879" t="str">
        <f>IFERROR(MID(TEXT('08障がい等'!$AL$8,"00"),2,1)," ")</f>
        <v>0</v>
      </c>
      <c r="AC62" s="879" t="str">
        <f>IFERROR(MID(TEXT('08障がい等'!$AR$8,"00"),1,1)," ")</f>
        <v>0</v>
      </c>
      <c r="AD62" s="879" t="str">
        <f>IFERROR(MID(TEXT('08障がい等'!$AR$8,"00"),2,1)," ")</f>
        <v>0</v>
      </c>
    </row>
    <row r="63" spans="1:35" ht="11.45" customHeight="1">
      <c r="A63" s="903"/>
      <c r="B63" s="903"/>
      <c r="C63" s="903"/>
      <c r="E63" s="901"/>
      <c r="F63" s="901"/>
      <c r="H63" s="906"/>
      <c r="I63" s="906"/>
      <c r="J63" s="906"/>
      <c r="K63" s="907"/>
      <c r="L63" s="880"/>
      <c r="M63" s="880"/>
      <c r="N63" s="880"/>
      <c r="O63" s="880"/>
      <c r="Q63" s="880"/>
      <c r="R63" s="880"/>
      <c r="T63" s="880"/>
      <c r="U63" s="880"/>
      <c r="W63" s="880"/>
      <c r="X63" s="880"/>
      <c r="Z63" s="880"/>
      <c r="AA63" s="880"/>
      <c r="AC63" s="880"/>
      <c r="AD63" s="880"/>
    </row>
    <row r="64" spans="1:35" ht="7.5" customHeight="1">
      <c r="A64" s="196"/>
      <c r="B64" s="196"/>
      <c r="C64" s="196"/>
      <c r="D64" s="197"/>
      <c r="E64" s="197"/>
      <c r="F64" s="197"/>
      <c r="G64" s="197"/>
      <c r="H64" s="199"/>
      <c r="I64" s="199"/>
      <c r="J64" s="199"/>
      <c r="K64" s="199"/>
      <c r="L64" s="198">
        <v>19</v>
      </c>
      <c r="M64" s="198"/>
      <c r="N64" s="198"/>
      <c r="O64" s="198"/>
      <c r="P64" s="198"/>
      <c r="Q64" s="198">
        <v>23</v>
      </c>
      <c r="R64" s="198"/>
      <c r="S64" s="198"/>
      <c r="T64" s="198">
        <v>25</v>
      </c>
      <c r="U64" s="198"/>
      <c r="V64" s="198"/>
      <c r="W64" s="198">
        <v>27</v>
      </c>
      <c r="X64" s="198"/>
      <c r="Y64" s="198"/>
      <c r="Z64" s="198">
        <v>29</v>
      </c>
      <c r="AA64" s="198"/>
      <c r="AB64" s="198"/>
      <c r="AC64" s="198">
        <v>31</v>
      </c>
      <c r="AD64" s="198"/>
      <c r="AE64" s="198"/>
      <c r="AF64" s="198"/>
      <c r="AG64" s="198"/>
      <c r="AH64" s="197"/>
      <c r="AI64" s="197"/>
    </row>
    <row r="65" spans="1:35" ht="11.45" customHeight="1">
      <c r="A65" s="196"/>
      <c r="B65" s="196"/>
      <c r="C65" s="196"/>
      <c r="H65" s="906" t="s">
        <v>49</v>
      </c>
      <c r="I65" s="906"/>
      <c r="J65" s="906"/>
      <c r="K65" s="907"/>
      <c r="L65" s="879" t="str">
        <f>IFERROR(MID(TEXT('08障がい等'!$M$10,"0000"),1,1)," ")</f>
        <v>0</v>
      </c>
      <c r="M65" s="879" t="str">
        <f>IFERROR(MID(TEXT('08障がい等'!$M$10,"0000"),2,1)," ")</f>
        <v>0</v>
      </c>
      <c r="N65" s="879" t="str">
        <f>IFERROR(MID(TEXT('08障がい等'!$M$10,"0000"),3,1)," ")</f>
        <v>0</v>
      </c>
      <c r="O65" s="879" t="str">
        <f>IFERROR(MID(TEXT('08障がい等'!$M$10,"0000"),4,1)," ")</f>
        <v>0</v>
      </c>
      <c r="Q65" s="879" t="str">
        <f>IFERROR(MID(TEXT('08障がい等'!$T$10,"00"),1,1)," ")</f>
        <v>0</v>
      </c>
      <c r="R65" s="879" t="str">
        <f>IFERROR(MID(TEXT('08障がい等'!$T$10,"00"),2,1)," ")</f>
        <v>0</v>
      </c>
      <c r="T65" s="879" t="str">
        <f>IFERROR(MID(TEXT('08障がい等'!$Z$10,"00"),1,1)," ")</f>
        <v>0</v>
      </c>
      <c r="U65" s="879" t="str">
        <f>IFERROR(MID(TEXT('08障がい等'!$Z$10,"00"),2,1)," ")</f>
        <v>0</v>
      </c>
      <c r="W65" s="891" t="str">
        <f>" "</f>
        <v xml:space="preserve"> </v>
      </c>
      <c r="X65" s="891" t="str">
        <f>" "</f>
        <v xml:space="preserve"> </v>
      </c>
      <c r="Z65" s="891" t="str">
        <f>" "</f>
        <v xml:space="preserve"> </v>
      </c>
      <c r="AA65" s="891" t="str">
        <f>" "</f>
        <v xml:space="preserve"> </v>
      </c>
      <c r="AC65" s="879" t="str">
        <f>IFERROR(MID(TEXT('08障がい等'!$AR$10,"00"),1,1)," ")</f>
        <v>0</v>
      </c>
      <c r="AD65" s="879" t="str">
        <f>IFERROR(MID(TEXT('08障がい等'!$AR$10,"00"),2,1)," ")</f>
        <v>0</v>
      </c>
    </row>
    <row r="66" spans="1:35" ht="11.45" customHeight="1">
      <c r="A66" s="196"/>
      <c r="B66" s="196"/>
      <c r="C66" s="196"/>
      <c r="H66" s="906"/>
      <c r="I66" s="906"/>
      <c r="J66" s="906"/>
      <c r="K66" s="907"/>
      <c r="L66" s="880"/>
      <c r="M66" s="880"/>
      <c r="N66" s="880"/>
      <c r="O66" s="880"/>
      <c r="P66" s="206"/>
      <c r="Q66" s="880"/>
      <c r="R66" s="880"/>
      <c r="S66" s="206"/>
      <c r="T66" s="880"/>
      <c r="U66" s="880"/>
      <c r="W66" s="892"/>
      <c r="X66" s="892"/>
      <c r="Z66" s="892"/>
      <c r="AA66" s="892"/>
      <c r="AC66" s="880"/>
      <c r="AD66" s="880"/>
    </row>
    <row r="67" spans="1:35" s="200" customFormat="1" ht="12" customHeight="1">
      <c r="L67" s="950" t="s">
        <v>50</v>
      </c>
      <c r="M67" s="950"/>
      <c r="N67" s="950"/>
      <c r="O67" s="950"/>
      <c r="P67" s="207"/>
      <c r="Q67" s="893" t="s">
        <v>51</v>
      </c>
      <c r="R67" s="893"/>
      <c r="S67" s="207"/>
      <c r="T67" s="893" t="s">
        <v>52</v>
      </c>
      <c r="U67" s="893"/>
      <c r="V67" s="208"/>
      <c r="W67" s="904" t="s">
        <v>250</v>
      </c>
      <c r="X67" s="904"/>
      <c r="Y67" s="209"/>
      <c r="Z67" s="893" t="s">
        <v>249</v>
      </c>
      <c r="AA67" s="893"/>
      <c r="AB67" s="210"/>
      <c r="AC67" s="916" t="s">
        <v>248</v>
      </c>
      <c r="AD67" s="916"/>
      <c r="AE67" s="209"/>
      <c r="AF67" s="211"/>
      <c r="AG67" s="211"/>
    </row>
    <row r="68" spans="1:35" ht="7.5" customHeight="1">
      <c r="A68" s="903" t="s">
        <v>22</v>
      </c>
      <c r="B68" s="903"/>
      <c r="C68" s="903"/>
      <c r="D68" s="197"/>
      <c r="E68" s="197"/>
      <c r="F68" s="197"/>
      <c r="G68" s="197"/>
      <c r="H68" s="199"/>
      <c r="I68" s="199"/>
      <c r="J68" s="199"/>
      <c r="K68" s="199"/>
      <c r="L68" s="198">
        <v>3</v>
      </c>
      <c r="M68" s="198"/>
      <c r="N68" s="198"/>
      <c r="O68" s="198"/>
      <c r="P68" s="198"/>
      <c r="Q68" s="198"/>
      <c r="R68" s="198">
        <v>4</v>
      </c>
      <c r="S68" s="198"/>
      <c r="T68" s="198"/>
      <c r="U68" s="198"/>
      <c r="V68" s="198"/>
      <c r="W68" s="198"/>
      <c r="X68" s="198">
        <v>5</v>
      </c>
      <c r="Y68" s="197"/>
      <c r="Z68" s="197"/>
      <c r="AA68" s="197"/>
      <c r="AB68" s="197"/>
      <c r="AC68" s="197"/>
      <c r="AD68" s="197"/>
      <c r="AE68" s="197"/>
      <c r="AF68" s="197"/>
      <c r="AG68" s="197"/>
      <c r="AH68" s="197"/>
      <c r="AI68" s="197"/>
    </row>
    <row r="69" spans="1:35" ht="11.45" customHeight="1">
      <c r="A69" s="903"/>
      <c r="B69" s="903"/>
      <c r="C69" s="903"/>
      <c r="E69" s="897">
        <v>1</v>
      </c>
      <c r="F69" s="897">
        <v>3</v>
      </c>
      <c r="H69" s="896" t="s">
        <v>381</v>
      </c>
      <c r="I69" s="884"/>
      <c r="J69" s="884"/>
      <c r="K69" s="885"/>
      <c r="L69" s="879" t="str">
        <f>IF('08障がい等'!$B$19=初期設定!$AC$3,"1"," ")</f>
        <v xml:space="preserve"> </v>
      </c>
      <c r="N69" s="896" t="s">
        <v>57</v>
      </c>
      <c r="O69" s="884"/>
      <c r="P69" s="884"/>
      <c r="Q69" s="885"/>
      <c r="R69" s="879" t="str">
        <f>IF('08障がい等'!$S$19=初期設定!$AC$3,"1"," ")</f>
        <v xml:space="preserve"> </v>
      </c>
      <c r="T69" s="894" t="s">
        <v>745</v>
      </c>
      <c r="U69" s="881"/>
      <c r="V69" s="881"/>
      <c r="W69" s="895"/>
      <c r="X69" s="879" t="str">
        <f>IF('08障がい等'!$AJ$19=初期設定!$AC$3,"1"," ")</f>
        <v xml:space="preserve"> </v>
      </c>
    </row>
    <row r="70" spans="1:35" ht="11.45" customHeight="1">
      <c r="A70" s="903"/>
      <c r="B70" s="903"/>
      <c r="C70" s="903"/>
      <c r="E70" s="901"/>
      <c r="F70" s="901"/>
      <c r="H70" s="884"/>
      <c r="I70" s="884"/>
      <c r="J70" s="884"/>
      <c r="K70" s="885"/>
      <c r="L70" s="880"/>
      <c r="N70" s="884"/>
      <c r="O70" s="884"/>
      <c r="P70" s="884"/>
      <c r="Q70" s="885"/>
      <c r="R70" s="880"/>
      <c r="T70" s="881"/>
      <c r="U70" s="881"/>
      <c r="V70" s="881"/>
      <c r="W70" s="895"/>
      <c r="X70" s="880"/>
    </row>
    <row r="71" spans="1:35" ht="7.5" customHeight="1">
      <c r="A71" s="902" t="s">
        <v>746</v>
      </c>
      <c r="B71" s="903"/>
      <c r="C71" s="903"/>
      <c r="D71" s="197"/>
      <c r="E71" s="197"/>
      <c r="F71" s="197"/>
      <c r="G71" s="197"/>
      <c r="H71" s="199"/>
      <c r="I71" s="199"/>
      <c r="J71" s="199"/>
      <c r="K71" s="199"/>
      <c r="L71" s="198">
        <v>3</v>
      </c>
      <c r="M71" s="198"/>
      <c r="N71" s="198"/>
      <c r="O71" s="198"/>
      <c r="P71" s="198"/>
      <c r="Q71" s="198"/>
      <c r="R71" s="198">
        <v>4</v>
      </c>
      <c r="S71" s="197"/>
      <c r="T71" s="197"/>
      <c r="U71" s="197"/>
      <c r="V71" s="197"/>
      <c r="W71" s="197"/>
      <c r="X71" s="197"/>
      <c r="Y71" s="197"/>
      <c r="Z71" s="197"/>
      <c r="AA71" s="197"/>
      <c r="AB71" s="197"/>
      <c r="AC71" s="197"/>
      <c r="AD71" s="197"/>
      <c r="AE71" s="197"/>
      <c r="AF71" s="197"/>
      <c r="AG71" s="197"/>
      <c r="AH71" s="197"/>
      <c r="AI71" s="197"/>
    </row>
    <row r="72" spans="1:35" ht="11.45" customHeight="1">
      <c r="A72" s="903"/>
      <c r="B72" s="903"/>
      <c r="C72" s="903"/>
      <c r="E72" s="897">
        <v>1</v>
      </c>
      <c r="F72" s="897">
        <v>4</v>
      </c>
      <c r="H72" s="896" t="s">
        <v>747</v>
      </c>
      <c r="I72" s="884"/>
      <c r="J72" s="884"/>
      <c r="K72" s="885"/>
      <c r="L72" s="879" t="str">
        <f>IF('08障がい等'!$S$28=初期設定!$AC$3,"1"," ")</f>
        <v xml:space="preserve"> </v>
      </c>
      <c r="N72" s="896" t="s">
        <v>53</v>
      </c>
      <c r="O72" s="884"/>
      <c r="P72" s="884"/>
      <c r="Q72" s="885"/>
      <c r="R72" s="879" t="str">
        <f>IF(COUNTIF('08障がい等'!S36:S39,初期設定!$AC$3)&gt;=1,"1"," ")</f>
        <v xml:space="preserve"> </v>
      </c>
    </row>
    <row r="73" spans="1:35" ht="11.45" customHeight="1">
      <c r="A73" s="903"/>
      <c r="B73" s="903"/>
      <c r="C73" s="903"/>
      <c r="E73" s="901"/>
      <c r="F73" s="901"/>
      <c r="H73" s="884"/>
      <c r="I73" s="884"/>
      <c r="J73" s="884"/>
      <c r="K73" s="885"/>
      <c r="L73" s="880"/>
      <c r="N73" s="884"/>
      <c r="O73" s="884"/>
      <c r="P73" s="884"/>
      <c r="Q73" s="885"/>
      <c r="R73" s="880"/>
    </row>
    <row r="74" spans="1:35" ht="7.5" customHeight="1">
      <c r="A74" s="903" t="s">
        <v>374</v>
      </c>
      <c r="B74" s="903"/>
      <c r="C74" s="903"/>
      <c r="D74" s="197"/>
      <c r="E74" s="197"/>
      <c r="F74" s="197"/>
      <c r="G74" s="197"/>
      <c r="H74" s="199"/>
      <c r="I74" s="199"/>
      <c r="J74" s="199"/>
      <c r="K74" s="199"/>
      <c r="L74" s="198">
        <v>3</v>
      </c>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row>
    <row r="75" spans="1:35" ht="11.45" customHeight="1">
      <c r="A75" s="903"/>
      <c r="B75" s="903"/>
      <c r="C75" s="903"/>
      <c r="E75" s="897">
        <v>1</v>
      </c>
      <c r="F75" s="897">
        <v>5</v>
      </c>
      <c r="H75" s="884" t="s">
        <v>54</v>
      </c>
      <c r="I75" s="884"/>
      <c r="J75" s="884"/>
      <c r="K75" s="885"/>
      <c r="L75" s="879" t="str">
        <f>IF('09新分野等'!$L$4&lt;&gt;"","1"," ")</f>
        <v xml:space="preserve"> </v>
      </c>
    </row>
    <row r="76" spans="1:35" ht="11.45" customHeight="1">
      <c r="A76" s="903"/>
      <c r="B76" s="903"/>
      <c r="C76" s="903"/>
      <c r="E76" s="901"/>
      <c r="F76" s="901"/>
      <c r="H76" s="884"/>
      <c r="I76" s="884"/>
      <c r="J76" s="884"/>
      <c r="K76" s="885"/>
      <c r="L76" s="880"/>
    </row>
    <row r="77" spans="1:35" ht="7.5" customHeight="1">
      <c r="A77" s="896" t="s">
        <v>19</v>
      </c>
      <c r="B77" s="896"/>
      <c r="C77" s="896"/>
      <c r="D77" s="197"/>
      <c r="E77" s="197"/>
      <c r="F77" s="197"/>
      <c r="G77" s="197"/>
      <c r="H77" s="199"/>
      <c r="I77" s="199"/>
      <c r="J77" s="199"/>
      <c r="K77" s="199"/>
      <c r="L77" s="198">
        <v>3</v>
      </c>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row>
    <row r="78" spans="1:35" ht="11.45" customHeight="1">
      <c r="A78" s="896"/>
      <c r="B78" s="896"/>
      <c r="C78" s="896"/>
      <c r="E78" s="897">
        <v>1</v>
      </c>
      <c r="F78" s="897">
        <v>6</v>
      </c>
      <c r="H78" s="884" t="s">
        <v>55</v>
      </c>
      <c r="I78" s="884"/>
      <c r="J78" s="884"/>
      <c r="K78" s="885"/>
      <c r="L78" s="879" t="str">
        <f>IF(COUNTIF('09新分野等'!$B$29:$AE$29,初期設定!$AC$3)&gt;=1,"1"," ")</f>
        <v xml:space="preserve"> </v>
      </c>
    </row>
    <row r="79" spans="1:35" ht="11.45" customHeight="1">
      <c r="A79" s="896"/>
      <c r="B79" s="896"/>
      <c r="C79" s="896"/>
      <c r="E79" s="901"/>
      <c r="F79" s="901"/>
      <c r="H79" s="884"/>
      <c r="I79" s="884"/>
      <c r="J79" s="884"/>
      <c r="K79" s="885"/>
      <c r="L79" s="880"/>
    </row>
    <row r="80" spans="1:35" ht="7.5" customHeight="1">
      <c r="A80" s="896" t="s">
        <v>375</v>
      </c>
      <c r="B80" s="896"/>
      <c r="C80" s="896"/>
      <c r="D80" s="197"/>
      <c r="E80" s="197"/>
      <c r="F80" s="197"/>
      <c r="G80" s="197"/>
      <c r="H80" s="199"/>
      <c r="I80" s="199"/>
      <c r="J80" s="199"/>
      <c r="K80" s="199"/>
      <c r="L80" s="198">
        <v>3</v>
      </c>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row>
    <row r="81" spans="1:35" ht="11.25" customHeight="1">
      <c r="A81" s="896"/>
      <c r="B81" s="896"/>
      <c r="C81" s="896"/>
      <c r="E81" s="897">
        <v>1</v>
      </c>
      <c r="F81" s="897">
        <v>7</v>
      </c>
      <c r="H81" s="884" t="s">
        <v>56</v>
      </c>
      <c r="I81" s="884"/>
      <c r="J81" s="884"/>
      <c r="K81" s="884"/>
      <c r="L81" s="879" t="str">
        <f>IF(COUNTIF('10保護観察対象者等'!$Z$6:$Z$11,初期設定!$AC$3)&gt;=1,"1"," ")</f>
        <v xml:space="preserve"> </v>
      </c>
      <c r="AG81" s="194" t="s">
        <v>434</v>
      </c>
    </row>
    <row r="82" spans="1:35" ht="11.45" customHeight="1">
      <c r="A82" s="896"/>
      <c r="B82" s="896"/>
      <c r="C82" s="896"/>
      <c r="E82" s="901"/>
      <c r="F82" s="901"/>
      <c r="H82" s="884"/>
      <c r="I82" s="884"/>
      <c r="J82" s="884"/>
      <c r="K82" s="884"/>
      <c r="L82" s="880"/>
    </row>
    <row r="83" spans="1:35" ht="11.45" customHeight="1">
      <c r="A83" s="903" t="s">
        <v>396</v>
      </c>
      <c r="B83" s="903"/>
      <c r="C83" s="903"/>
      <c r="D83" s="197"/>
      <c r="E83" s="197"/>
      <c r="F83" s="197"/>
      <c r="G83" s="197"/>
      <c r="H83" s="199"/>
      <c r="I83" s="199"/>
      <c r="J83" s="199"/>
      <c r="K83" s="199"/>
      <c r="L83" s="198">
        <v>3</v>
      </c>
      <c r="R83" s="198"/>
    </row>
    <row r="84" spans="1:35" ht="11.45" customHeight="1">
      <c r="A84" s="903"/>
      <c r="B84" s="903"/>
      <c r="C84" s="903"/>
      <c r="E84" s="897">
        <v>1</v>
      </c>
      <c r="F84" s="897">
        <v>8</v>
      </c>
      <c r="H84" s="884" t="s">
        <v>397</v>
      </c>
      <c r="I84" s="884"/>
      <c r="J84" s="884"/>
      <c r="K84" s="884"/>
      <c r="L84" s="879" t="str">
        <f>IF(COUNTIF('10保護観察対象者等'!$Z$19:$Z$22,初期設定!$AC$3)&gt;=1,"1"," ")</f>
        <v xml:space="preserve"> </v>
      </c>
      <c r="N84" s="212"/>
      <c r="O84" s="213"/>
      <c r="P84" s="213"/>
      <c r="Q84" s="213"/>
    </row>
    <row r="85" spans="1:35" ht="11.45" customHeight="1">
      <c r="A85" s="903"/>
      <c r="B85" s="903"/>
      <c r="C85" s="903"/>
      <c r="E85" s="898"/>
      <c r="F85" s="898"/>
      <c r="H85" s="884"/>
      <c r="I85" s="884"/>
      <c r="J85" s="884"/>
      <c r="K85" s="884"/>
      <c r="L85" s="880"/>
      <c r="N85" s="213"/>
      <c r="O85" s="213"/>
      <c r="P85" s="213"/>
      <c r="Q85" s="213"/>
    </row>
    <row r="86" spans="1:35" ht="11.45" customHeight="1">
      <c r="A86" s="903" t="s">
        <v>376</v>
      </c>
      <c r="B86" s="903"/>
      <c r="C86" s="903"/>
      <c r="D86" s="197"/>
      <c r="E86" s="197"/>
      <c r="F86" s="197"/>
      <c r="G86" s="197"/>
      <c r="H86" s="199"/>
      <c r="I86" s="199"/>
      <c r="J86" s="199"/>
      <c r="K86" s="199"/>
      <c r="L86" s="198">
        <v>3</v>
      </c>
      <c r="T86" s="198">
        <v>3</v>
      </c>
    </row>
    <row r="87" spans="1:35" ht="11.45" customHeight="1">
      <c r="A87" s="903"/>
      <c r="B87" s="903"/>
      <c r="C87" s="903"/>
      <c r="E87" s="897">
        <v>1</v>
      </c>
      <c r="F87" s="897">
        <v>9</v>
      </c>
      <c r="H87" s="884" t="s">
        <v>251</v>
      </c>
      <c r="I87" s="884"/>
      <c r="J87" s="884"/>
      <c r="K87" s="884"/>
      <c r="L87" s="918"/>
      <c r="M87" s="918"/>
      <c r="N87" s="918"/>
      <c r="O87" s="918"/>
      <c r="P87" s="918"/>
      <c r="Q87" s="918"/>
      <c r="R87" s="918"/>
      <c r="T87" s="879" t="str">
        <f>IF('10保護観察対象者等'!$L$27=初期設定!$AC$3,"1"," ")</f>
        <v xml:space="preserve"> </v>
      </c>
    </row>
    <row r="88" spans="1:35" ht="11.45" customHeight="1">
      <c r="A88" s="903"/>
      <c r="B88" s="903"/>
      <c r="C88" s="903"/>
      <c r="E88" s="901"/>
      <c r="F88" s="901"/>
      <c r="H88" s="884"/>
      <c r="I88" s="884"/>
      <c r="J88" s="884"/>
      <c r="K88" s="884"/>
      <c r="L88" s="918"/>
      <c r="M88" s="918"/>
      <c r="N88" s="918"/>
      <c r="O88" s="918"/>
      <c r="P88" s="918"/>
      <c r="Q88" s="918"/>
      <c r="R88" s="918"/>
      <c r="T88" s="880"/>
    </row>
    <row r="89" spans="1:35" ht="11.45" customHeight="1">
      <c r="A89" s="896" t="s">
        <v>370</v>
      </c>
      <c r="B89" s="896"/>
      <c r="C89" s="896"/>
      <c r="D89" s="197"/>
      <c r="E89" s="197"/>
      <c r="F89" s="197"/>
      <c r="G89" s="197"/>
      <c r="H89" s="199"/>
      <c r="I89" s="199"/>
      <c r="J89" s="199"/>
      <c r="K89" s="199"/>
      <c r="L89" s="198">
        <v>3</v>
      </c>
    </row>
    <row r="90" spans="1:35" ht="11.45" customHeight="1">
      <c r="A90" s="896"/>
      <c r="B90" s="896"/>
      <c r="C90" s="896"/>
      <c r="E90" s="897">
        <v>2</v>
      </c>
      <c r="F90" s="897">
        <v>0</v>
      </c>
      <c r="H90" s="896" t="s">
        <v>377</v>
      </c>
      <c r="I90" s="884"/>
      <c r="J90" s="884"/>
      <c r="K90" s="885"/>
      <c r="L90" s="879" t="str">
        <f>IF('10保護観察対象者等'!$L$33=初期設定!$AC$3,"1"," ")</f>
        <v xml:space="preserve"> </v>
      </c>
    </row>
    <row r="91" spans="1:35" ht="11.45" customHeight="1">
      <c r="A91" s="896"/>
      <c r="B91" s="896"/>
      <c r="C91" s="896"/>
      <c r="E91" s="901"/>
      <c r="F91" s="901"/>
      <c r="H91" s="884"/>
      <c r="I91" s="884"/>
      <c r="J91" s="884"/>
      <c r="K91" s="885"/>
      <c r="L91" s="880"/>
    </row>
    <row r="92" spans="1:35" ht="7.5" customHeight="1">
      <c r="A92" s="903" t="s">
        <v>378</v>
      </c>
      <c r="B92" s="903"/>
      <c r="C92" s="903"/>
      <c r="D92" s="197"/>
      <c r="E92" s="197"/>
      <c r="F92" s="197"/>
      <c r="G92" s="197"/>
      <c r="H92" s="199"/>
      <c r="I92" s="199"/>
      <c r="J92" s="199"/>
      <c r="K92" s="199"/>
      <c r="L92" s="198">
        <v>3</v>
      </c>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row>
    <row r="93" spans="1:35" ht="11.45" customHeight="1">
      <c r="A93" s="903"/>
      <c r="B93" s="903"/>
      <c r="C93" s="903"/>
      <c r="E93" s="897">
        <v>2</v>
      </c>
      <c r="F93" s="897">
        <v>1</v>
      </c>
      <c r="H93" s="896" t="s">
        <v>748</v>
      </c>
      <c r="I93" s="884"/>
      <c r="J93" s="884"/>
      <c r="K93" s="885"/>
      <c r="L93" s="879" t="str">
        <f>IF('05労働安全衛生マネジメントシステム等'!$S$7=初期設定!$AC$3,"1"," ")</f>
        <v xml:space="preserve"> </v>
      </c>
    </row>
    <row r="94" spans="1:35" ht="11.45" customHeight="1">
      <c r="A94" s="903"/>
      <c r="B94" s="903"/>
      <c r="C94" s="903"/>
      <c r="E94" s="901"/>
      <c r="F94" s="901"/>
      <c r="H94" s="884"/>
      <c r="I94" s="884"/>
      <c r="J94" s="884"/>
      <c r="K94" s="885"/>
      <c r="L94" s="880"/>
    </row>
    <row r="95" spans="1:35" ht="7.5" customHeight="1">
      <c r="A95" s="903" t="s">
        <v>379</v>
      </c>
      <c r="B95" s="903"/>
      <c r="C95" s="903"/>
      <c r="D95" s="197"/>
      <c r="E95" s="197"/>
      <c r="F95" s="197"/>
      <c r="G95" s="197"/>
      <c r="H95" s="199"/>
      <c r="I95" s="199"/>
      <c r="J95" s="199"/>
      <c r="K95" s="199"/>
      <c r="L95" s="198">
        <v>3</v>
      </c>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row>
    <row r="96" spans="1:35" ht="11.45" customHeight="1">
      <c r="A96" s="903"/>
      <c r="B96" s="903"/>
      <c r="C96" s="903"/>
      <c r="E96" s="897">
        <v>2</v>
      </c>
      <c r="F96" s="897">
        <v>2</v>
      </c>
      <c r="H96" s="917" t="s">
        <v>380</v>
      </c>
      <c r="I96" s="884"/>
      <c r="J96" s="884"/>
      <c r="K96" s="885"/>
      <c r="L96" s="879" t="str">
        <f>IF('05労働安全衛生マネジメントシステム等'!$S$14=初期設定!$AC$3,"1"," ")</f>
        <v xml:space="preserve"> </v>
      </c>
    </row>
    <row r="97" spans="1:35" ht="11.45" customHeight="1">
      <c r="A97" s="903"/>
      <c r="B97" s="903"/>
      <c r="C97" s="903"/>
      <c r="E97" s="901"/>
      <c r="F97" s="901"/>
      <c r="H97" s="884"/>
      <c r="I97" s="884"/>
      <c r="J97" s="884"/>
      <c r="K97" s="885"/>
      <c r="L97" s="880"/>
    </row>
    <row r="98" spans="1:35" ht="11.45" customHeight="1">
      <c r="A98" s="903" t="s">
        <v>431</v>
      </c>
      <c r="B98" s="903"/>
      <c r="C98" s="903"/>
      <c r="D98" s="197"/>
      <c r="E98" s="197"/>
      <c r="F98" s="197"/>
      <c r="G98" s="197"/>
      <c r="H98" s="199"/>
      <c r="I98" s="199"/>
      <c r="J98" s="199"/>
      <c r="K98" s="199"/>
      <c r="L98" s="198">
        <v>3</v>
      </c>
    </row>
    <row r="99" spans="1:35" ht="11.45" customHeight="1">
      <c r="A99" s="903"/>
      <c r="B99" s="903"/>
      <c r="C99" s="903"/>
      <c r="E99" s="897">
        <v>2</v>
      </c>
      <c r="F99" s="897">
        <v>3</v>
      </c>
      <c r="H99" s="896" t="s">
        <v>432</v>
      </c>
      <c r="I99" s="884"/>
      <c r="J99" s="884"/>
      <c r="K99" s="885"/>
      <c r="L99" s="879" t="str">
        <f>IF('11県管理道路維持管理委託受注'!$L$3=初期設定!$AC$3,"1"," ")</f>
        <v xml:space="preserve"> </v>
      </c>
    </row>
    <row r="100" spans="1:35" ht="11.45" customHeight="1">
      <c r="A100" s="903"/>
      <c r="B100" s="903"/>
      <c r="C100" s="903"/>
      <c r="E100" s="901"/>
      <c r="F100" s="901"/>
      <c r="H100" s="884"/>
      <c r="I100" s="884"/>
      <c r="J100" s="884"/>
      <c r="K100" s="885"/>
      <c r="L100" s="880"/>
    </row>
    <row r="101" spans="1:35" ht="7.5" customHeight="1" thickBot="1">
      <c r="A101" s="896" t="s">
        <v>18</v>
      </c>
      <c r="B101" s="896"/>
      <c r="C101" s="896"/>
      <c r="D101" s="197"/>
      <c r="E101" s="197"/>
      <c r="F101" s="197"/>
      <c r="G101" s="197"/>
      <c r="H101" s="199"/>
      <c r="I101" s="199"/>
      <c r="J101" s="199"/>
      <c r="K101" s="199"/>
      <c r="L101" s="198">
        <v>3</v>
      </c>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row>
    <row r="102" spans="1:35" ht="11.45" customHeight="1">
      <c r="A102" s="896"/>
      <c r="B102" s="896"/>
      <c r="C102" s="896"/>
      <c r="E102" s="897">
        <v>2</v>
      </c>
      <c r="F102" s="897">
        <v>4</v>
      </c>
      <c r="H102" s="896" t="s">
        <v>334</v>
      </c>
      <c r="I102" s="884"/>
      <c r="J102" s="884"/>
      <c r="K102" s="884"/>
      <c r="L102" s="879" t="str">
        <f>IF(COUNTIF(離島事業者住所!$B:$B,初期設定!$AC$3)&gt;0,"1"," ")</f>
        <v xml:space="preserve"> </v>
      </c>
      <c r="N102" s="889"/>
      <c r="P102" s="889"/>
      <c r="R102" s="889"/>
      <c r="T102" s="889"/>
      <c r="V102" s="214"/>
      <c r="W102" s="214"/>
      <c r="X102" s="214"/>
      <c r="Y102" s="214"/>
      <c r="Z102" s="214"/>
      <c r="AA102" s="214"/>
      <c r="AC102" s="214"/>
      <c r="AD102" s="214"/>
    </row>
    <row r="103" spans="1:35" ht="11.45" customHeight="1" thickBot="1">
      <c r="A103" s="896"/>
      <c r="B103" s="896"/>
      <c r="C103" s="896"/>
      <c r="E103" s="901"/>
      <c r="F103" s="901"/>
      <c r="H103" s="884"/>
      <c r="I103" s="884"/>
      <c r="J103" s="884"/>
      <c r="K103" s="884"/>
      <c r="L103" s="880"/>
      <c r="N103" s="890"/>
      <c r="P103" s="890"/>
      <c r="R103" s="890"/>
      <c r="T103" s="890"/>
      <c r="V103" s="214"/>
      <c r="W103" s="214"/>
      <c r="X103" s="214"/>
      <c r="Y103" s="214"/>
      <c r="Z103" s="214"/>
      <c r="AA103" s="214"/>
      <c r="AC103" s="214"/>
      <c r="AD103" s="214"/>
    </row>
    <row r="104" spans="1:35" ht="12.6" customHeight="1"/>
    <row r="106" spans="1:35" ht="15" customHeight="1">
      <c r="N106" s="323" t="s">
        <v>333</v>
      </c>
      <c r="O106" s="323"/>
      <c r="P106" s="323"/>
      <c r="Q106" s="323"/>
      <c r="R106" s="323"/>
      <c r="S106" s="323"/>
      <c r="T106" s="323"/>
    </row>
    <row r="107" spans="1:35" ht="15" customHeight="1">
      <c r="H107" s="881" t="s">
        <v>433</v>
      </c>
      <c r="I107" s="881"/>
      <c r="J107" s="881"/>
      <c r="K107" s="881"/>
      <c r="L107" s="881"/>
      <c r="M107" s="881"/>
      <c r="N107" s="881"/>
      <c r="O107" s="881"/>
      <c r="P107" s="881"/>
      <c r="Q107" s="881"/>
      <c r="R107" s="881"/>
      <c r="S107" s="881"/>
    </row>
    <row r="108" spans="1:35" ht="15" customHeight="1">
      <c r="H108" s="881"/>
      <c r="I108" s="881"/>
      <c r="J108" s="881"/>
      <c r="K108" s="881"/>
      <c r="L108" s="881"/>
      <c r="M108" s="881"/>
      <c r="N108" s="881"/>
      <c r="O108" s="881"/>
      <c r="P108" s="881"/>
      <c r="Q108" s="881"/>
      <c r="R108" s="881"/>
      <c r="S108" s="881"/>
    </row>
    <row r="110" spans="1:35" ht="15" customHeight="1">
      <c r="A110" s="111" t="s">
        <v>670</v>
      </c>
    </row>
    <row r="111" spans="1:35" ht="15" customHeight="1">
      <c r="A111" s="116" t="str">
        <f>CONCATENATE($A$114,$A$115,$A$116,$A$117,$A$118,$A$119,$A$120,$A$121,$A$122,$A$123,$A$124,$A$125,$A$126,$A$127,$A$128,$A$129,$A$130,$A$131,$A$132,$A$133,$A$134,$A$135,$A$136,$A$137)</f>
        <v xml:space="preserve">01  000000                                                                      02                                                                              03000000000000000000000000000000000000                                          04                                                                              05000000000000                                                                  06                                                                              070000  00  0000  00                                                            08000000                                                                        09                                                                              1000000000                                                                      11000                                                                           1200000000000000  00000000    00                                                13                                                                              14                                                                              15                                                                              16                                                                              17                                                                              18                                                                              19                                                                              20                                                                              21                                                                              22                                                                              23                                                                              24                                                                              </v>
      </c>
    </row>
    <row r="113" spans="1:1" ht="15" customHeight="1">
      <c r="A113" s="111" t="s">
        <v>671</v>
      </c>
    </row>
    <row r="114" spans="1:1" ht="15" customHeight="1">
      <c r="A114" s="116" t="str">
        <f>MIDB(CONCATENATE($E$10,$F$10,$H$10,$I$10,$L$10,$M$10,$N$10,$O$10,$P$10,$Q$10,IF($X$10=""," ",$X$10)) &amp; REPT(" ",80),1,80)</f>
        <v xml:space="preserve">01  000000                                                                      </v>
      </c>
    </row>
    <row r="115" spans="1:1" ht="15" customHeight="1">
      <c r="A115" s="116" t="str">
        <f>MIDB(CONCATENATE($E$14,$F$14,$H$14,$I$14,$J$14,$K$14,$L$14,$M$14,$N$14,$O$14,$P$14,$Q$14,$R$14,$S$14,$T$14,$U$14,$V$14,$W$14,$X$14,$Y$14,$Z$14,$AA$14,$AB$14,$AC$14,$AD$14,$AE$14,$AF$14,$AG$14,$AH$14,$AI$14,$AJ$14) &amp; REPT(" ",80),1,80)</f>
        <v xml:space="preserve">02                                                                              </v>
      </c>
    </row>
    <row r="116" spans="1:1" ht="15" customHeight="1">
      <c r="A116" s="116" t="str">
        <f>MIDB(CONCATENATE($E$18,$F$18,$J$18,$K$18,$L$18,$N$18,$O$18,$P$18,$R$18,$S$18,$T$18,$V$18,$W$18,$X$18,$Z$18,$AA$18,$AB$18,$AD$18,$AE$18,$AF$18,$J$22,$K$22,$L$22,$N$22,$O$22,$P$22,$R$22,$S$22,$T$22,$V$22,$W$22,$X$22,$Z$22,$AA$22,$AB$22,$AD$22,$AE$22,$AF$22) &amp; REPT(" ",80),1,80)</f>
        <v xml:space="preserve">03000000000000000000000000000000000000                                          </v>
      </c>
    </row>
    <row r="117" spans="1:1" ht="15" customHeight="1">
      <c r="A117" s="116" t="str">
        <f>MIDB(CONCATENATE($E$26,$F$26,$L$26,$N$26,$P$26,$U$26,$W$26,$Y$26,$AD$26,$AF$26,$AH$26) &amp; REPT(" ",80),1,80)</f>
        <v xml:space="preserve">04                                                                              </v>
      </c>
    </row>
    <row r="118" spans="1:1" ht="15" customHeight="1">
      <c r="A118" s="116" t="str">
        <f>MIDB(CONCATENATE($E$30,$F$30,$L$30,$M$30,$N$30,$O$30,$U$30,$V$30,$W$30,$X$30,$AD$30,$AE$30,$AF$30,$AG$30) &amp; REPT(" ",80),1,80)</f>
        <v xml:space="preserve">05000000000000                                                                  </v>
      </c>
    </row>
    <row r="119" spans="1:1" ht="15" customHeight="1">
      <c r="A119" s="116" t="str">
        <f>MIDB(CONCATENATE($E$33,$F$33,$L$33) &amp; REPT(" ",80),1,80)</f>
        <v xml:space="preserve">06                                                                              </v>
      </c>
    </row>
    <row r="120" spans="1:1" ht="15" customHeight="1">
      <c r="A120" s="116" t="str">
        <f>MIDB(CONCATENATE($E$36,$F$36,$J$40,$K$40,$P$40,$Q$40,$U$40,$W$40,$AB$40,$AC$40,$AG$40,$AI$40,$J$43,$K$43,$P$43,$Q$43,$U$43,$W$43,$AB$43,$AC$43,$AG$43,$AI$43) &amp; REPT(" ",80),1,80)</f>
        <v xml:space="preserve">070000  00  0000  00                                                            </v>
      </c>
    </row>
    <row r="121" spans="1:1" ht="15" customHeight="1">
      <c r="A121" s="116" t="str">
        <f>MIDB(CONCATENATE($E$47,$F$47,$L$47,$M$47,$O$47,$P$47,$R$47,$S$47) &amp; REPT(" ",80),1,80)</f>
        <v xml:space="preserve">08000000                                                                        </v>
      </c>
    </row>
    <row r="122" spans="1:1" ht="15" customHeight="1">
      <c r="A122" s="116" t="str">
        <f>MIDB(CONCATENATE($E$51,$F$51,$L$51,$O$51) &amp; REPT(" ",80),1,80)</f>
        <v xml:space="preserve">09                                                                              </v>
      </c>
    </row>
    <row r="123" spans="1:1" ht="15" customHeight="1">
      <c r="A123" s="116" t="str">
        <f>MIDB(CONCATENATE($E$55,$F$55,$L$55,$M$55,$O$55,$P$55,$R$55,$S$55,$U$55,$V$55) &amp; REPT(" ",80),1,80)</f>
        <v xml:space="preserve">1000000000                                                                      </v>
      </c>
    </row>
    <row r="124" spans="1:1" ht="15" customHeight="1">
      <c r="A124" s="116" t="str">
        <f>MIDB(CONCATENATE($E$59,$F$59,$L$59,$M$59,$N$59) &amp; REPT(" ",80),1,80)</f>
        <v xml:space="preserve">11000                                                                           </v>
      </c>
    </row>
    <row r="125" spans="1:1" ht="15" customHeight="1">
      <c r="A125" s="116" t="str">
        <f>MIDB(CONCATENATE($E$62,$F$62,$L$62,$M$62,$N$62,$O$62,$Q$62,$R$62,$T$62,$U$62,$W$62,$X$62,$Z$62,$AA$62,$AC$62,$AD$62,"  ",$L$65,$M$65,$N$65,$O$65,$Q$65,$R$65,$T$65,$U$65,$W$65,$X$65,$Z$65,$AA$65,$AC$65,$AD$65) &amp; REPT(" ",80),1,80)</f>
        <v xml:space="preserve">1200000000000000  00000000    00                                                </v>
      </c>
    </row>
    <row r="126" spans="1:1" ht="15" customHeight="1">
      <c r="A126" s="116" t="str">
        <f>MIDB(CONCATENATE($E$69,$F$69,$L$69,$R$69,$X$69) &amp; REPT(" ",80),1,80)</f>
        <v xml:space="preserve">13                                                                              </v>
      </c>
    </row>
    <row r="127" spans="1:1" ht="15" customHeight="1">
      <c r="A127" s="116" t="str">
        <f>MIDB(CONCATENATE($E$72,$F$72,$L$72,$R$72) &amp; REPT(" ",80),1,80)</f>
        <v xml:space="preserve">14                                                                              </v>
      </c>
    </row>
    <row r="128" spans="1:1" ht="15" customHeight="1">
      <c r="A128" s="116" t="str">
        <f>MIDB(CONCATENATE($E$75,$F$75,$L$75) &amp; REPT(" ",80),1,80)</f>
        <v xml:space="preserve">15                                                                              </v>
      </c>
    </row>
    <row r="129" spans="1:1" ht="15" customHeight="1">
      <c r="A129" s="116" t="str">
        <f>MIDB(CONCATENATE($E$78,$F$78,$L$78) &amp; REPT(" ",80),1,80)</f>
        <v xml:space="preserve">16                                                                              </v>
      </c>
    </row>
    <row r="130" spans="1:1" ht="15" customHeight="1">
      <c r="A130" s="116" t="str">
        <f>MIDB(CONCATENATE($E$81,$F$81,$L$81) &amp; REPT(" ",80),1,80)</f>
        <v xml:space="preserve">17                                                                              </v>
      </c>
    </row>
    <row r="131" spans="1:1" ht="15" customHeight="1">
      <c r="A131" s="116" t="str">
        <f>MIDB(CONCATENATE($E$84,$F$84,$L$84) &amp; REPT(" ",80),1,80)</f>
        <v xml:space="preserve">18                                                                              </v>
      </c>
    </row>
    <row r="132" spans="1:1" ht="15" customHeight="1">
      <c r="A132" s="116" t="str">
        <f>MIDB(CONCATENATE($E$87,$F$87,$T$87) &amp; REPT(" ",80),1,80)</f>
        <v xml:space="preserve">19                                                                              </v>
      </c>
    </row>
    <row r="133" spans="1:1" ht="15" customHeight="1">
      <c r="A133" s="116" t="str">
        <f>MIDB(CONCATENATE($E$90,$F$90,$L$90) &amp; REPT(" ",80),1,80)</f>
        <v xml:space="preserve">20                                                                              </v>
      </c>
    </row>
    <row r="134" spans="1:1" ht="15" customHeight="1">
      <c r="A134" s="116" t="str">
        <f>MIDB(CONCATENATE($E$93,$F$93,$L$93) &amp; REPT(" ",80),1,80)</f>
        <v xml:space="preserve">21                                                                              </v>
      </c>
    </row>
    <row r="135" spans="1:1" ht="15" customHeight="1">
      <c r="A135" s="116" t="str">
        <f>MIDB(CONCATENATE($E$96,$F$96,$L$96) &amp; REPT(" ",80),1,80)</f>
        <v xml:space="preserve">22                                                                              </v>
      </c>
    </row>
    <row r="136" spans="1:1" ht="15" customHeight="1">
      <c r="A136" s="116" t="str">
        <f>MIDB(CONCATENATE($E$99,$F$99,$L$99) &amp; REPT(" ",80),1,80)</f>
        <v xml:space="preserve">23                                                                              </v>
      </c>
    </row>
    <row r="137" spans="1:1" ht="15" customHeight="1">
      <c r="A137" s="116" t="str">
        <f>MIDB(CONCATENATE($E$102,$F$102,$L$102,IF($N$102=""," ",$N$102),IF($P$102=""," ",$P$102),IF($R$102=""," ",$R$102),IF($T$102=""," ",$T$102)) &amp; REPT(" ",80),1,80)</f>
        <v xml:space="preserve">24                                                                              </v>
      </c>
    </row>
  </sheetData>
  <sheetProtection password="CC81" sheet="1" objects="1" scenarios="1"/>
  <mergeCells count="354">
    <mergeCell ref="AB2:AC2"/>
    <mergeCell ref="AE2:AF2"/>
    <mergeCell ref="A58:C60"/>
    <mergeCell ref="A68:C70"/>
    <mergeCell ref="U14:U15"/>
    <mergeCell ref="F18:F19"/>
    <mergeCell ref="E26:E27"/>
    <mergeCell ref="F26:F27"/>
    <mergeCell ref="E30:E31"/>
    <mergeCell ref="E33:E34"/>
    <mergeCell ref="J24:L24"/>
    <mergeCell ref="L30:L31"/>
    <mergeCell ref="H33:K34"/>
    <mergeCell ref="F33:F34"/>
    <mergeCell ref="E8:F8"/>
    <mergeCell ref="E10:E11"/>
    <mergeCell ref="F10:F11"/>
    <mergeCell ref="F14:F15"/>
    <mergeCell ref="Y2:Z2"/>
    <mergeCell ref="A46:C48"/>
    <mergeCell ref="A50:C52"/>
    <mergeCell ref="A54:C56"/>
    <mergeCell ref="E36:E37"/>
    <mergeCell ref="A13:C15"/>
    <mergeCell ref="F81:F82"/>
    <mergeCell ref="F75:F76"/>
    <mergeCell ref="E72:E73"/>
    <mergeCell ref="F59:F60"/>
    <mergeCell ref="F51:F52"/>
    <mergeCell ref="E55:E56"/>
    <mergeCell ref="A101:C103"/>
    <mergeCell ref="E102:E103"/>
    <mergeCell ref="A80:C82"/>
    <mergeCell ref="A92:C94"/>
    <mergeCell ref="E90:E91"/>
    <mergeCell ref="F102:F103"/>
    <mergeCell ref="A98:C100"/>
    <mergeCell ref="E99:E100"/>
    <mergeCell ref="F99:F100"/>
    <mergeCell ref="A95:C97"/>
    <mergeCell ref="F93:F94"/>
    <mergeCell ref="E62:E63"/>
    <mergeCell ref="F62:F63"/>
    <mergeCell ref="E78:E79"/>
    <mergeCell ref="F69:F70"/>
    <mergeCell ref="A61:C63"/>
    <mergeCell ref="F90:F91"/>
    <mergeCell ref="A74:C76"/>
    <mergeCell ref="AH14:AH15"/>
    <mergeCell ref="AE14:AE15"/>
    <mergeCell ref="AF14:AF15"/>
    <mergeCell ref="Y14:Y15"/>
    <mergeCell ref="Z14:Z15"/>
    <mergeCell ref="AA14:AA15"/>
    <mergeCell ref="AB14:AB15"/>
    <mergeCell ref="AD14:AD15"/>
    <mergeCell ref="E96:E97"/>
    <mergeCell ref="F96:F97"/>
    <mergeCell ref="F36:F37"/>
    <mergeCell ref="E47:E48"/>
    <mergeCell ref="F47:F48"/>
    <mergeCell ref="E51:E52"/>
    <mergeCell ref="J18:J19"/>
    <mergeCell ref="AB40:AB41"/>
    <mergeCell ref="Q26:T27"/>
    <mergeCell ref="F55:F56"/>
    <mergeCell ref="E59:E60"/>
    <mergeCell ref="AD22:AD23"/>
    <mergeCell ref="AB22:AB23"/>
    <mergeCell ref="AA18:AA19"/>
    <mergeCell ref="Z18:Z19"/>
    <mergeCell ref="Z20:AB20"/>
    <mergeCell ref="E18:E19"/>
    <mergeCell ref="E14:E15"/>
    <mergeCell ref="A17:C19"/>
    <mergeCell ref="A9:C11"/>
    <mergeCell ref="K10:K11"/>
    <mergeCell ref="L10:L11"/>
    <mergeCell ref="A25:C27"/>
    <mergeCell ref="AI14:AI15"/>
    <mergeCell ref="M10:M11"/>
    <mergeCell ref="N10:N11"/>
    <mergeCell ref="O10:O11"/>
    <mergeCell ref="P10:P11"/>
    <mergeCell ref="Q10:Q11"/>
    <mergeCell ref="R10:R11"/>
    <mergeCell ref="X10:X11"/>
    <mergeCell ref="AC14:AC15"/>
    <mergeCell ref="V14:V15"/>
    <mergeCell ref="W14:W15"/>
    <mergeCell ref="X14:X15"/>
    <mergeCell ref="Q14:Q15"/>
    <mergeCell ref="S14:S15"/>
    <mergeCell ref="T14:T15"/>
    <mergeCell ref="AG14:AG15"/>
    <mergeCell ref="AC18:AC19"/>
    <mergeCell ref="A32:C34"/>
    <mergeCell ref="E93:E94"/>
    <mergeCell ref="A35:C37"/>
    <mergeCell ref="A29:C31"/>
    <mergeCell ref="J22:J23"/>
    <mergeCell ref="K22:K23"/>
    <mergeCell ref="H18:I19"/>
    <mergeCell ref="AD6:AI7"/>
    <mergeCell ref="M6:P7"/>
    <mergeCell ref="V30:V31"/>
    <mergeCell ref="O30:O31"/>
    <mergeCell ref="L49:M49"/>
    <mergeCell ref="O47:O48"/>
    <mergeCell ref="L65:L66"/>
    <mergeCell ref="M30:M31"/>
    <mergeCell ref="H59:K60"/>
    <mergeCell ref="L55:L56"/>
    <mergeCell ref="L59:L60"/>
    <mergeCell ref="L67:O67"/>
    <mergeCell ref="F72:F73"/>
    <mergeCell ref="H65:K66"/>
    <mergeCell ref="L62:L63"/>
    <mergeCell ref="H55:K56"/>
    <mergeCell ref="E81:E82"/>
    <mergeCell ref="A4:AI5"/>
    <mergeCell ref="A6:D7"/>
    <mergeCell ref="E6:L7"/>
    <mergeCell ref="L14:L15"/>
    <mergeCell ref="I14:I15"/>
    <mergeCell ref="H10:H11"/>
    <mergeCell ref="I10:I11"/>
    <mergeCell ref="H14:H15"/>
    <mergeCell ref="AD24:AF24"/>
    <mergeCell ref="V24:X24"/>
    <mergeCell ref="H22:I23"/>
    <mergeCell ref="Z22:Z23"/>
    <mergeCell ref="S22:S23"/>
    <mergeCell ref="V22:V23"/>
    <mergeCell ref="W22:W23"/>
    <mergeCell ref="Z24:AB24"/>
    <mergeCell ref="AF22:AF23"/>
    <mergeCell ref="J14:J15"/>
    <mergeCell ref="K14:K15"/>
    <mergeCell ref="N24:P24"/>
    <mergeCell ref="T18:T19"/>
    <mergeCell ref="AA22:AA23"/>
    <mergeCell ref="U18:U19"/>
    <mergeCell ref="Y18:Y19"/>
    <mergeCell ref="R3:AH3"/>
    <mergeCell ref="N26:N27"/>
    <mergeCell ref="L26:L27"/>
    <mergeCell ref="Q6:W7"/>
    <mergeCell ref="Y6:AC7"/>
    <mergeCell ref="H51:K52"/>
    <mergeCell ref="L51:L52"/>
    <mergeCell ref="J43:J44"/>
    <mergeCell ref="K43:K44"/>
    <mergeCell ref="U22:U23"/>
    <mergeCell ref="AG18:AG19"/>
    <mergeCell ref="AG22:AG23"/>
    <mergeCell ref="AB18:AB19"/>
    <mergeCell ref="W30:W31"/>
    <mergeCell ref="AF26:AF27"/>
    <mergeCell ref="H43:I44"/>
    <mergeCell ref="H30:K31"/>
    <mergeCell ref="N22:N23"/>
    <mergeCell ref="AE30:AE31"/>
    <mergeCell ref="AF30:AF31"/>
    <mergeCell ref="U30:U31"/>
    <mergeCell ref="R18:R19"/>
    <mergeCell ref="L33:L34"/>
    <mergeCell ref="H26:K27"/>
    <mergeCell ref="AC22:AC23"/>
    <mergeCell ref="Q22:Q23"/>
    <mergeCell ref="R24:T24"/>
    <mergeCell ref="V18:V19"/>
    <mergeCell ref="Y22:Y23"/>
    <mergeCell ref="AD20:AF20"/>
    <mergeCell ref="AD18:AD19"/>
    <mergeCell ref="AE18:AE19"/>
    <mergeCell ref="AF18:AF19"/>
    <mergeCell ref="X18:X19"/>
    <mergeCell ref="AE22:AE23"/>
    <mergeCell ref="X22:X23"/>
    <mergeCell ref="AC65:AC66"/>
    <mergeCell ref="AD65:AD66"/>
    <mergeCell ref="AE43:AF44"/>
    <mergeCell ref="V55:V56"/>
    <mergeCell ref="Z43:AA44"/>
    <mergeCell ref="U55:U56"/>
    <mergeCell ref="AA49:AH59"/>
    <mergeCell ref="AA47:AH48"/>
    <mergeCell ref="W43:W44"/>
    <mergeCell ref="U43:U44"/>
    <mergeCell ref="T58:W58"/>
    <mergeCell ref="U57:V57"/>
    <mergeCell ref="T62:T63"/>
    <mergeCell ref="Z62:Z63"/>
    <mergeCell ref="U26:U27"/>
    <mergeCell ref="F30:F31"/>
    <mergeCell ref="R47:R48"/>
    <mergeCell ref="Q43:Q44"/>
    <mergeCell ref="O49:P49"/>
    <mergeCell ref="M55:M56"/>
    <mergeCell ref="O55:O56"/>
    <mergeCell ref="AD62:AD63"/>
    <mergeCell ref="O57:P57"/>
    <mergeCell ref="S55:S56"/>
    <mergeCell ref="P47:P48"/>
    <mergeCell ref="P55:P56"/>
    <mergeCell ref="S47:S48"/>
    <mergeCell ref="W62:W63"/>
    <mergeCell ref="R55:R56"/>
    <mergeCell ref="R49:S49"/>
    <mergeCell ref="R57:S57"/>
    <mergeCell ref="R62:R63"/>
    <mergeCell ref="U62:U63"/>
    <mergeCell ref="AA62:AA63"/>
    <mergeCell ref="AC62:AC63"/>
    <mergeCell ref="P26:P27"/>
    <mergeCell ref="P40:P41"/>
    <mergeCell ref="S40:T41"/>
    <mergeCell ref="AC67:AD67"/>
    <mergeCell ref="X62:X63"/>
    <mergeCell ref="H107:S108"/>
    <mergeCell ref="H84:K85"/>
    <mergeCell ref="L78:L79"/>
    <mergeCell ref="H96:K97"/>
    <mergeCell ref="L96:L97"/>
    <mergeCell ref="H99:K100"/>
    <mergeCell ref="H102:K103"/>
    <mergeCell ref="L102:L103"/>
    <mergeCell ref="N102:N103"/>
    <mergeCell ref="R102:R103"/>
    <mergeCell ref="N106:T106"/>
    <mergeCell ref="T87:T88"/>
    <mergeCell ref="H90:K91"/>
    <mergeCell ref="H87:R88"/>
    <mergeCell ref="H81:K82"/>
    <mergeCell ref="H78:K79"/>
    <mergeCell ref="L81:L82"/>
    <mergeCell ref="H93:K94"/>
    <mergeCell ref="R69:R70"/>
    <mergeCell ref="AA65:AA66"/>
    <mergeCell ref="H69:K70"/>
    <mergeCell ref="N69:Q70"/>
    <mergeCell ref="H75:K76"/>
    <mergeCell ref="I36:M36"/>
    <mergeCell ref="M47:M48"/>
    <mergeCell ref="L72:L73"/>
    <mergeCell ref="M59:M60"/>
    <mergeCell ref="N59:N60"/>
    <mergeCell ref="M62:M63"/>
    <mergeCell ref="N62:N63"/>
    <mergeCell ref="Q62:Q63"/>
    <mergeCell ref="W8:Y8"/>
    <mergeCell ref="M8:Q8"/>
    <mergeCell ref="M18:M19"/>
    <mergeCell ref="M22:M23"/>
    <mergeCell ref="Q18:Q19"/>
    <mergeCell ref="M14:M15"/>
    <mergeCell ref="N14:N15"/>
    <mergeCell ref="N20:P20"/>
    <mergeCell ref="P14:P15"/>
    <mergeCell ref="S18:S19"/>
    <mergeCell ref="O14:O15"/>
    <mergeCell ref="P18:P19"/>
    <mergeCell ref="O18:O19"/>
    <mergeCell ref="R14:R15"/>
    <mergeCell ref="P22:P23"/>
    <mergeCell ref="R22:R23"/>
    <mergeCell ref="T22:T23"/>
    <mergeCell ref="W18:W19"/>
    <mergeCell ref="K18:K19"/>
    <mergeCell ref="L18:L19"/>
    <mergeCell ref="N18:N19"/>
    <mergeCell ref="J20:L20"/>
    <mergeCell ref="H62:K63"/>
    <mergeCell ref="L22:L23"/>
    <mergeCell ref="J40:J41"/>
    <mergeCell ref="K40:K41"/>
    <mergeCell ref="H40:I41"/>
    <mergeCell ref="L57:M57"/>
    <mergeCell ref="N43:O44"/>
    <mergeCell ref="N40:O41"/>
    <mergeCell ref="N30:N31"/>
    <mergeCell ref="O22:O23"/>
    <mergeCell ref="O51:O52"/>
    <mergeCell ref="O62:O63"/>
    <mergeCell ref="A89:C91"/>
    <mergeCell ref="E84:E85"/>
    <mergeCell ref="F84:F85"/>
    <mergeCell ref="AD37:AG37"/>
    <mergeCell ref="Z40:AA41"/>
    <mergeCell ref="AC40:AC41"/>
    <mergeCell ref="AE40:AF41"/>
    <mergeCell ref="H47:K48"/>
    <mergeCell ref="L47:L48"/>
    <mergeCell ref="N65:N66"/>
    <mergeCell ref="H72:K73"/>
    <mergeCell ref="E75:E76"/>
    <mergeCell ref="E69:E70"/>
    <mergeCell ref="A77:C79"/>
    <mergeCell ref="A71:C73"/>
    <mergeCell ref="A86:C88"/>
    <mergeCell ref="E87:E88"/>
    <mergeCell ref="F87:F88"/>
    <mergeCell ref="A83:C85"/>
    <mergeCell ref="F78:F79"/>
    <mergeCell ref="X69:X70"/>
    <mergeCell ref="W67:X67"/>
    <mergeCell ref="X65:X66"/>
    <mergeCell ref="L75:L76"/>
    <mergeCell ref="T102:T103"/>
    <mergeCell ref="Z65:Z66"/>
    <mergeCell ref="L90:L91"/>
    <mergeCell ref="W65:W66"/>
    <mergeCell ref="L84:L85"/>
    <mergeCell ref="Z67:AA67"/>
    <mergeCell ref="T67:U67"/>
    <mergeCell ref="P102:P103"/>
    <mergeCell ref="L99:L100"/>
    <mergeCell ref="L93:L94"/>
    <mergeCell ref="Q67:R67"/>
    <mergeCell ref="L69:L70"/>
    <mergeCell ref="R72:R73"/>
    <mergeCell ref="Q65:Q66"/>
    <mergeCell ref="R65:R66"/>
    <mergeCell ref="T69:W70"/>
    <mergeCell ref="T65:T66"/>
    <mergeCell ref="O65:O66"/>
    <mergeCell ref="M65:M66"/>
    <mergeCell ref="N72:Q73"/>
    <mergeCell ref="U65:U66"/>
    <mergeCell ref="AJ14:AJ15"/>
    <mergeCell ref="AI40:AI41"/>
    <mergeCell ref="AG43:AG44"/>
    <mergeCell ref="P43:P44"/>
    <mergeCell ref="AB43:AB44"/>
    <mergeCell ref="AC43:AC44"/>
    <mergeCell ref="S43:T44"/>
    <mergeCell ref="W40:W41"/>
    <mergeCell ref="U40:U41"/>
    <mergeCell ref="AH26:AH27"/>
    <mergeCell ref="AI43:AI44"/>
    <mergeCell ref="R20:T20"/>
    <mergeCell ref="V20:X20"/>
    <mergeCell ref="AG40:AG41"/>
    <mergeCell ref="W26:W27"/>
    <mergeCell ref="AG30:AG31"/>
    <mergeCell ref="AD30:AD31"/>
    <mergeCell ref="Y26:Y27"/>
    <mergeCell ref="Z26:AC27"/>
    <mergeCell ref="X30:X31"/>
    <mergeCell ref="Z30:AC31"/>
    <mergeCell ref="Q40:Q41"/>
    <mergeCell ref="AD26:AD27"/>
    <mergeCell ref="Q30:T31"/>
  </mergeCells>
  <phoneticPr fontId="9"/>
  <dataValidations count="1">
    <dataValidation type="whole" imeMode="disabled" allowBlank="1" showInputMessage="1" showErrorMessage="1" sqref="T102:T103 N102:N103 P102:P103 R102:R103" xr:uid="{00000000-0002-0000-0B00-000000000000}">
      <formula1>1</formula1>
      <formula2>9</formula2>
    </dataValidation>
  </dataValidations>
  <pageMargins left="0.78740157480314965" right="0.19685039370078741" top="0.59055118110236227" bottom="0.23622047244094491" header="0.59055118110236227" footer="0.19685039370078741"/>
  <pageSetup paperSize="9" scale="94" firstPageNumber="12" orientation="portrait" r:id="rId1"/>
  <headerFooter alignWithMargins="0">
    <oddHeader xml:space="preserve">&amp;R&amp;"ＭＳ 明朝,標準"&amp;10
</oddHeader>
  </headerFooter>
  <rowBreaks count="1" manualBreakCount="1">
    <brk id="79" max="16383" man="1"/>
  </rowBreaks>
  <drawing r:id="rId2"/>
  <extLst>
    <ext xmlns:x14="http://schemas.microsoft.com/office/spreadsheetml/2009/9/main" uri="{CCE6A557-97BC-4b89-ADB6-D9C93CAAB3DF}">
      <x14:dataValidations xmlns:xm="http://schemas.microsoft.com/office/excel/2006/main" count="1">
        <x14:dataValidation type="list" imeMode="disabled" allowBlank="1" showInputMessage="1" showErrorMessage="1" xr:uid="{00000000-0002-0000-0B00-000001000000}">
          <x14:formula1>
            <xm:f>初期設定!$AL$3:$AL$4</xm:f>
          </x14:formula1>
          <xm:sqref>X10:X11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51"/>
  <sheetViews>
    <sheetView view="pageBreakPreview" topLeftCell="A19" zoomScaleNormal="100" zoomScaleSheetLayoutView="100" workbookViewId="0">
      <selection activeCell="A52" sqref="A52"/>
    </sheetView>
  </sheetViews>
  <sheetFormatPr defaultColWidth="2.625" defaultRowHeight="15" customHeight="1"/>
  <cols>
    <col min="1" max="16384" width="2.625" style="111"/>
  </cols>
  <sheetData>
    <row r="1" spans="1:35" ht="11.25" customHeight="1">
      <c r="Q1" s="771" t="s">
        <v>322</v>
      </c>
      <c r="R1" s="772"/>
      <c r="S1" s="772"/>
      <c r="T1" s="772"/>
      <c r="U1" s="772"/>
      <c r="V1" s="958" t="str">
        <f>IFERROR(VLOOKUP('01申請書'!$E$6,初期設定!$P$3:$Q$4,2,FALSE),"")</f>
        <v/>
      </c>
      <c r="W1" s="959"/>
      <c r="X1" s="772" t="s">
        <v>323</v>
      </c>
      <c r="Y1" s="959" t="str">
        <f>IFERROR(TEXT('01申請書'!$AC$6,"000000"),"")</f>
        <v>000000</v>
      </c>
      <c r="Z1" s="959"/>
      <c r="AA1" s="959"/>
      <c r="AB1" s="959"/>
      <c r="AC1" s="959"/>
      <c r="AD1" s="959"/>
      <c r="AE1" s="959"/>
      <c r="AF1" s="962"/>
    </row>
    <row r="2" spans="1:35" ht="11.25" customHeight="1" thickBot="1">
      <c r="Q2" s="956"/>
      <c r="R2" s="957"/>
      <c r="S2" s="957"/>
      <c r="T2" s="957"/>
      <c r="U2" s="957"/>
      <c r="V2" s="960"/>
      <c r="W2" s="961"/>
      <c r="X2" s="957"/>
      <c r="Y2" s="961"/>
      <c r="Z2" s="961"/>
      <c r="AA2" s="961"/>
      <c r="AB2" s="961"/>
      <c r="AC2" s="961"/>
      <c r="AD2" s="961"/>
      <c r="AE2" s="961"/>
      <c r="AF2" s="963"/>
    </row>
    <row r="3" spans="1:35" ht="12.6" customHeight="1">
      <c r="A3" s="127" t="s">
        <v>258</v>
      </c>
    </row>
    <row r="6" spans="1:35" ht="23.25" customHeight="1">
      <c r="A6" s="965" t="s">
        <v>259</v>
      </c>
      <c r="B6" s="965"/>
      <c r="C6" s="965"/>
      <c r="D6" s="965"/>
      <c r="E6" s="965"/>
      <c r="F6" s="965"/>
      <c r="G6" s="965"/>
      <c r="H6" s="965"/>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c r="AI6" s="965"/>
    </row>
    <row r="9" spans="1:35" ht="15" customHeight="1">
      <c r="A9" s="966" t="s">
        <v>260</v>
      </c>
      <c r="B9" s="918"/>
      <c r="C9" s="918"/>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c r="AG9" s="918"/>
      <c r="AH9" s="918"/>
      <c r="AI9" s="918"/>
    </row>
    <row r="10" spans="1:35" ht="15" customHeight="1">
      <c r="A10" s="918"/>
      <c r="B10" s="918"/>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row>
    <row r="11" spans="1:35" ht="15" customHeight="1">
      <c r="A11" s="918"/>
      <c r="B11" s="918"/>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row>
    <row r="12" spans="1:35" ht="15" customHeight="1">
      <c r="A12" s="918"/>
      <c r="B12" s="918"/>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c r="AD12" s="918"/>
      <c r="AE12" s="918"/>
      <c r="AF12" s="918"/>
      <c r="AG12" s="918"/>
      <c r="AH12" s="918"/>
      <c r="AI12" s="918"/>
    </row>
    <row r="13" spans="1:35" ht="15" customHeight="1">
      <c r="A13" s="918"/>
      <c r="B13" s="918"/>
      <c r="C13" s="918"/>
      <c r="D13" s="918"/>
      <c r="E13" s="918"/>
      <c r="F13" s="918"/>
      <c r="G13" s="918"/>
      <c r="H13" s="918"/>
      <c r="I13" s="918"/>
      <c r="J13" s="918"/>
      <c r="K13" s="918"/>
      <c r="L13" s="918"/>
      <c r="M13" s="918"/>
      <c r="N13" s="918"/>
      <c r="O13" s="918"/>
      <c r="P13" s="918"/>
      <c r="Q13" s="918"/>
      <c r="R13" s="918"/>
      <c r="S13" s="918"/>
      <c r="T13" s="918"/>
      <c r="U13" s="918"/>
      <c r="V13" s="918"/>
      <c r="W13" s="918"/>
      <c r="X13" s="918"/>
      <c r="Y13" s="918"/>
      <c r="Z13" s="918"/>
      <c r="AA13" s="918"/>
      <c r="AB13" s="918"/>
      <c r="AC13" s="918"/>
      <c r="AD13" s="918"/>
      <c r="AE13" s="918"/>
      <c r="AF13" s="918"/>
      <c r="AG13" s="918"/>
      <c r="AH13" s="918"/>
      <c r="AI13" s="918"/>
    </row>
    <row r="15" spans="1:35" ht="16.5" customHeight="1">
      <c r="A15" s="967" t="s">
        <v>252</v>
      </c>
      <c r="B15" s="967"/>
      <c r="C15" s="967"/>
      <c r="D15" s="967"/>
      <c r="E15" s="967"/>
      <c r="F15" s="967"/>
      <c r="G15" s="967"/>
      <c r="H15" s="967"/>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row>
    <row r="18" spans="1:4" ht="19.5" customHeight="1">
      <c r="A18" s="127" t="s">
        <v>253</v>
      </c>
      <c r="B18" s="127"/>
      <c r="C18" s="127"/>
      <c r="D18" s="127"/>
    </row>
    <row r="19" spans="1:4" ht="19.5" customHeight="1">
      <c r="A19" s="127" t="s">
        <v>437</v>
      </c>
      <c r="B19" s="127"/>
      <c r="C19" s="127"/>
      <c r="D19" s="127"/>
    </row>
    <row r="20" spans="1:4" ht="19.5" customHeight="1">
      <c r="A20" s="127" t="s">
        <v>438</v>
      </c>
      <c r="B20" s="127"/>
      <c r="C20" s="127"/>
      <c r="D20" s="127"/>
    </row>
    <row r="21" spans="1:4" ht="19.5" customHeight="1">
      <c r="A21" s="127" t="s">
        <v>364</v>
      </c>
      <c r="B21" s="127"/>
      <c r="C21" s="127"/>
      <c r="D21" s="127"/>
    </row>
    <row r="22" spans="1:4" ht="19.5" customHeight="1">
      <c r="A22" s="127" t="s">
        <v>440</v>
      </c>
      <c r="B22" s="127"/>
      <c r="C22" s="127"/>
      <c r="D22" s="127"/>
    </row>
    <row r="23" spans="1:4" ht="19.5" customHeight="1">
      <c r="A23" s="127" t="s">
        <v>439</v>
      </c>
      <c r="B23" s="127"/>
      <c r="C23" s="127"/>
      <c r="D23" s="127"/>
    </row>
    <row r="24" spans="1:4" ht="19.5" customHeight="1">
      <c r="A24" s="127" t="s">
        <v>318</v>
      </c>
      <c r="B24" s="127"/>
      <c r="C24" s="127"/>
      <c r="D24" s="127"/>
    </row>
    <row r="25" spans="1:4" ht="19.5" customHeight="1">
      <c r="A25" s="127" t="s">
        <v>441</v>
      </c>
      <c r="B25" s="127"/>
      <c r="C25" s="127"/>
      <c r="D25" s="127"/>
    </row>
    <row r="26" spans="1:4" ht="19.5" customHeight="1">
      <c r="A26" s="127" t="s">
        <v>443</v>
      </c>
      <c r="B26" s="127"/>
      <c r="C26" s="127"/>
      <c r="D26" s="127"/>
    </row>
    <row r="27" spans="1:4" ht="19.5" customHeight="1">
      <c r="A27" s="127" t="s">
        <v>442</v>
      </c>
      <c r="B27" s="127"/>
      <c r="C27" s="127"/>
      <c r="D27" s="127"/>
    </row>
    <row r="28" spans="1:4" ht="19.5" customHeight="1">
      <c r="A28" s="127" t="s">
        <v>444</v>
      </c>
      <c r="B28" s="127"/>
      <c r="C28" s="127"/>
      <c r="D28" s="127"/>
    </row>
    <row r="29" spans="1:4" ht="19.5" customHeight="1">
      <c r="A29" s="127" t="s">
        <v>445</v>
      </c>
      <c r="B29" s="127"/>
      <c r="C29" s="127"/>
      <c r="D29" s="127"/>
    </row>
    <row r="30" spans="1:4" ht="19.5" customHeight="1">
      <c r="A30" s="127" t="s">
        <v>319</v>
      </c>
      <c r="B30" s="127"/>
      <c r="C30" s="127"/>
      <c r="D30" s="127"/>
    </row>
    <row r="31" spans="1:4" ht="19.5" customHeight="1">
      <c r="A31" s="127" t="s">
        <v>320</v>
      </c>
      <c r="B31" s="127"/>
      <c r="C31" s="127"/>
      <c r="D31" s="127"/>
    </row>
    <row r="34" spans="1:34" s="127" customFormat="1" ht="15" customHeight="1">
      <c r="V34" s="215" t="str">
        <f>'01申請書'!$AH$4 &amp; ""</f>
        <v>令和</v>
      </c>
      <c r="X34" s="964" t="str">
        <f>'01申請書'!$AJ$4 &amp; ""</f>
        <v/>
      </c>
      <c r="Y34" s="954"/>
      <c r="Z34" s="127" t="s">
        <v>147</v>
      </c>
      <c r="AA34" s="954" t="str">
        <f>'01申請書'!$AM$4 &amp; ""</f>
        <v/>
      </c>
      <c r="AB34" s="954"/>
      <c r="AC34" s="127" t="s">
        <v>148</v>
      </c>
      <c r="AD34" s="954" t="str">
        <f>'01申請書'!$AP$4 &amp; ""</f>
        <v/>
      </c>
      <c r="AE34" s="954"/>
      <c r="AF34" s="127" t="s">
        <v>263</v>
      </c>
    </row>
    <row r="35" spans="1:34" ht="15" customHeight="1">
      <c r="A35" s="127"/>
      <c r="B35" s="127"/>
      <c r="C35" s="127"/>
    </row>
    <row r="36" spans="1:34" ht="15" customHeight="1">
      <c r="A36" s="127"/>
      <c r="B36" s="127"/>
      <c r="C36" s="127"/>
    </row>
    <row r="37" spans="1:34" ht="15" customHeight="1">
      <c r="A37" s="127" t="s">
        <v>254</v>
      </c>
      <c r="B37" s="127"/>
      <c r="C37" s="127"/>
    </row>
    <row r="38" spans="1:34" ht="15" customHeight="1">
      <c r="A38" s="127"/>
      <c r="B38" s="127"/>
      <c r="C38" s="127"/>
    </row>
    <row r="39" spans="1:34" ht="15" customHeight="1">
      <c r="N39" s="918" t="s">
        <v>255</v>
      </c>
      <c r="O39" s="918"/>
      <c r="P39" s="918"/>
      <c r="Q39" s="918"/>
      <c r="R39" s="918"/>
      <c r="T39" s="955" t="str">
        <f>'01申請書'!$N$9 &amp; ""</f>
        <v/>
      </c>
      <c r="U39" s="955"/>
      <c r="V39" s="955"/>
      <c r="W39" s="955"/>
      <c r="X39" s="955"/>
      <c r="Y39" s="955"/>
      <c r="Z39" s="955"/>
      <c r="AA39" s="955"/>
      <c r="AB39" s="955"/>
      <c r="AC39" s="955"/>
      <c r="AD39" s="955"/>
      <c r="AE39" s="955"/>
      <c r="AF39" s="955"/>
    </row>
    <row r="40" spans="1:34" ht="15" customHeight="1">
      <c r="N40" s="918" t="s">
        <v>261</v>
      </c>
      <c r="O40" s="918"/>
      <c r="P40" s="918"/>
      <c r="Q40" s="918"/>
      <c r="R40" s="918"/>
      <c r="T40" s="955" t="str">
        <f>'01申請書'!$N$12 &amp; ""</f>
        <v/>
      </c>
      <c r="U40" s="955"/>
      <c r="V40" s="955"/>
      <c r="W40" s="955"/>
      <c r="X40" s="955"/>
      <c r="Y40" s="955"/>
      <c r="Z40" s="955"/>
      <c r="AA40" s="955"/>
      <c r="AB40" s="955"/>
      <c r="AC40" s="955"/>
      <c r="AD40" s="955"/>
      <c r="AE40" s="955"/>
      <c r="AF40" s="955"/>
    </row>
    <row r="41" spans="1:34" ht="15" customHeight="1">
      <c r="N41" s="127"/>
      <c r="O41" s="127"/>
      <c r="P41" s="127"/>
      <c r="Q41" s="127"/>
      <c r="R41" s="127"/>
      <c r="T41" s="955" t="str">
        <f>'01申請書'!$N$13 &amp; ""</f>
        <v/>
      </c>
      <c r="U41" s="955"/>
      <c r="V41" s="955"/>
      <c r="W41" s="955"/>
      <c r="X41" s="955"/>
      <c r="Y41" s="955"/>
      <c r="Z41" s="955"/>
      <c r="AA41" s="955"/>
      <c r="AB41" s="955"/>
      <c r="AC41" s="955"/>
      <c r="AD41" s="955"/>
      <c r="AE41" s="955"/>
      <c r="AF41" s="955"/>
    </row>
    <row r="42" spans="1:34" ht="15" customHeight="1">
      <c r="N42" s="918" t="s">
        <v>262</v>
      </c>
      <c r="O42" s="918"/>
      <c r="P42" s="918"/>
      <c r="Q42" s="918"/>
      <c r="R42" s="918"/>
      <c r="T42" s="955" t="str">
        <f>'01申請書'!$N$16 &amp; ""</f>
        <v/>
      </c>
      <c r="U42" s="955"/>
      <c r="V42" s="955"/>
      <c r="W42" s="955"/>
      <c r="X42" s="955"/>
      <c r="Y42" s="955"/>
      <c r="Z42" s="955"/>
      <c r="AA42" s="955"/>
      <c r="AB42" s="955"/>
      <c r="AC42" s="955"/>
      <c r="AD42" s="955"/>
      <c r="AE42" s="955"/>
      <c r="AF42" s="955"/>
    </row>
    <row r="43" spans="1:34" ht="9.75" customHeight="1">
      <c r="R43" s="127"/>
      <c r="S43" s="127"/>
      <c r="T43" s="127"/>
      <c r="U43" s="127"/>
      <c r="V43" s="127"/>
    </row>
    <row r="44" spans="1:34" ht="15" customHeight="1">
      <c r="A44" s="127"/>
      <c r="B44" s="127"/>
      <c r="C44" s="127"/>
      <c r="R44" s="966" t="s">
        <v>264</v>
      </c>
      <c r="S44" s="918"/>
      <c r="T44" s="918"/>
      <c r="U44" s="918"/>
      <c r="V44" s="918"/>
      <c r="W44" s="918"/>
      <c r="X44" s="918"/>
      <c r="Y44" s="918"/>
      <c r="Z44" s="918"/>
      <c r="AA44" s="918"/>
      <c r="AB44" s="918"/>
      <c r="AC44" s="918"/>
      <c r="AD44" s="918"/>
      <c r="AE44" s="918"/>
      <c r="AF44" s="918"/>
      <c r="AG44" s="918"/>
      <c r="AH44" s="918"/>
    </row>
    <row r="45" spans="1:34" ht="15" customHeight="1">
      <c r="A45" s="127"/>
      <c r="B45" s="127"/>
      <c r="C45" s="127"/>
      <c r="R45" s="918"/>
      <c r="S45" s="918"/>
      <c r="T45" s="918"/>
      <c r="U45" s="918"/>
      <c r="V45" s="918"/>
      <c r="W45" s="918"/>
      <c r="X45" s="918"/>
      <c r="Y45" s="918"/>
      <c r="Z45" s="918"/>
      <c r="AA45" s="918"/>
      <c r="AB45" s="918"/>
      <c r="AC45" s="918"/>
      <c r="AD45" s="918"/>
      <c r="AE45" s="918"/>
      <c r="AF45" s="918"/>
      <c r="AG45" s="918"/>
      <c r="AH45" s="918"/>
    </row>
    <row r="46" spans="1:34" ht="15" customHeight="1">
      <c r="A46" s="127"/>
      <c r="B46" s="127"/>
      <c r="C46" s="127"/>
      <c r="R46" s="918"/>
      <c r="S46" s="918"/>
      <c r="T46" s="918"/>
      <c r="U46" s="918"/>
      <c r="V46" s="918"/>
      <c r="W46" s="918"/>
      <c r="X46" s="918"/>
      <c r="Y46" s="918"/>
      <c r="Z46" s="918"/>
      <c r="AA46" s="918"/>
      <c r="AB46" s="918"/>
      <c r="AC46" s="918"/>
      <c r="AD46" s="918"/>
      <c r="AE46" s="918"/>
      <c r="AF46" s="918"/>
      <c r="AG46" s="918"/>
      <c r="AH46" s="918"/>
    </row>
    <row r="47" spans="1:34" ht="15" customHeight="1">
      <c r="A47" s="127"/>
      <c r="B47" s="127"/>
      <c r="C47" s="127"/>
      <c r="R47" s="127"/>
      <c r="S47" s="127"/>
      <c r="T47" s="127"/>
      <c r="U47" s="127"/>
      <c r="V47" s="127"/>
      <c r="W47" s="127"/>
      <c r="X47" s="127"/>
      <c r="Y47" s="127"/>
      <c r="Z47" s="127"/>
      <c r="AA47" s="127"/>
      <c r="AB47" s="127"/>
    </row>
    <row r="48" spans="1:34" ht="15" customHeight="1">
      <c r="A48" s="127"/>
      <c r="B48" s="127"/>
      <c r="C48" s="127"/>
      <c r="R48" s="127"/>
      <c r="S48" s="127"/>
      <c r="T48" s="127"/>
      <c r="U48" s="127"/>
      <c r="V48" s="127"/>
      <c r="W48" s="127"/>
      <c r="X48" s="127"/>
      <c r="Y48" s="127"/>
      <c r="Z48" s="127"/>
      <c r="AA48" s="127"/>
      <c r="AB48" s="127"/>
    </row>
    <row r="49" spans="1:35" ht="15" customHeight="1">
      <c r="A49" s="127" t="s">
        <v>256</v>
      </c>
      <c r="B49" s="127"/>
      <c r="C49" s="127"/>
    </row>
    <row r="50" spans="1:35" ht="15" customHeight="1">
      <c r="A50" s="127" t="s">
        <v>257</v>
      </c>
      <c r="B50" s="127"/>
      <c r="C50" s="127"/>
    </row>
    <row r="51" spans="1:35" ht="15" customHeight="1">
      <c r="A51" s="127" t="s">
        <v>769</v>
      </c>
      <c r="B51" s="127"/>
      <c r="C51" s="127"/>
      <c r="Z51" s="183"/>
      <c r="AA51" s="183"/>
      <c r="AB51" s="183"/>
      <c r="AC51" s="183"/>
      <c r="AD51" s="183"/>
      <c r="AE51" s="183"/>
      <c r="AF51" s="183"/>
      <c r="AG51" s="183"/>
      <c r="AH51" s="183"/>
      <c r="AI51" s="183"/>
    </row>
  </sheetData>
  <sheetProtection password="CC81" sheet="1" objects="1" scenarios="1"/>
  <mergeCells count="18">
    <mergeCell ref="R44:AH46"/>
    <mergeCell ref="N40:R40"/>
    <mergeCell ref="N42:R42"/>
    <mergeCell ref="T40:AF40"/>
    <mergeCell ref="N39:R39"/>
    <mergeCell ref="AA34:AB34"/>
    <mergeCell ref="T39:AF39"/>
    <mergeCell ref="T42:AF42"/>
    <mergeCell ref="T41:AF41"/>
    <mergeCell ref="Q1:U2"/>
    <mergeCell ref="V1:W2"/>
    <mergeCell ref="X1:X2"/>
    <mergeCell ref="Y1:AF2"/>
    <mergeCell ref="AD34:AE34"/>
    <mergeCell ref="X34:Y34"/>
    <mergeCell ref="A6:AI6"/>
    <mergeCell ref="A9:AI13"/>
    <mergeCell ref="A15:AI15"/>
  </mergeCells>
  <phoneticPr fontId="9"/>
  <pageMargins left="0.78740157480314965" right="0.39370078740157483" top="0.78740157480314965" bottom="0.39370078740157483" header="0.59055118110236227" footer="0.19685039370078741"/>
  <pageSetup paperSize="9" firstPageNumber="14" orientation="portrait" useFirstPageNumber="1" horizontalDpi="300" verticalDpi="300" r:id="rId1"/>
  <headerFooter alignWithMargins="0">
    <oddHeader>&amp;R&amp;"ＭＳ 明朝,標準"&amp;10-&amp;P+1-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T140"/>
  <sheetViews>
    <sheetView view="pageBreakPreview" topLeftCell="A10" zoomScaleNormal="100" zoomScaleSheetLayoutView="100" workbookViewId="0">
      <selection activeCell="A17" sqref="A17:E18"/>
    </sheetView>
  </sheetViews>
  <sheetFormatPr defaultColWidth="2.625" defaultRowHeight="15" customHeight="1"/>
  <cols>
    <col min="1" max="37" width="2.625" style="111"/>
    <col min="38" max="38" width="18.375" style="111" bestFit="1" customWidth="1"/>
    <col min="39" max="39" width="13.625" style="111" customWidth="1"/>
    <col min="40" max="40" width="5.5" style="111" customWidth="1"/>
    <col min="41" max="43" width="3.5" style="111" bestFit="1" customWidth="1"/>
    <col min="44" max="44" width="5.5" style="111" bestFit="1" customWidth="1"/>
    <col min="45" max="45" width="12.375" style="111" customWidth="1"/>
    <col min="46" max="46" width="9.5" style="111" bestFit="1" customWidth="1"/>
    <col min="47" max="16384" width="2.625" style="111"/>
  </cols>
  <sheetData>
    <row r="1" spans="1:46" ht="15" customHeight="1">
      <c r="A1" s="127" t="s">
        <v>265</v>
      </c>
      <c r="Q1" s="771" t="s">
        <v>322</v>
      </c>
      <c r="R1" s="772"/>
      <c r="S1" s="772"/>
      <c r="T1" s="772"/>
      <c r="U1" s="772"/>
      <c r="V1" s="985" t="str">
        <f>IFERROR(VLOOKUP('01申請書'!$E$6,初期設定!$P$3:$Q$4,2,FALSE),"")</f>
        <v/>
      </c>
      <c r="W1" s="986"/>
      <c r="X1" s="986"/>
      <c r="Y1" s="772" t="s">
        <v>323</v>
      </c>
      <c r="Z1" s="986" t="str">
        <f>IFERROR(TEXT('01申請書'!$AC$6,"000000"),"")</f>
        <v>000000</v>
      </c>
      <c r="AA1" s="986"/>
      <c r="AB1" s="986"/>
      <c r="AC1" s="986"/>
      <c r="AD1" s="986"/>
      <c r="AE1" s="986"/>
      <c r="AF1" s="989"/>
    </row>
    <row r="2" spans="1:46" ht="15" customHeight="1" thickBot="1">
      <c r="Q2" s="956"/>
      <c r="R2" s="957"/>
      <c r="S2" s="957"/>
      <c r="T2" s="957"/>
      <c r="U2" s="957"/>
      <c r="V2" s="987"/>
      <c r="W2" s="988"/>
      <c r="X2" s="988"/>
      <c r="Y2" s="957"/>
      <c r="Z2" s="988"/>
      <c r="AA2" s="988"/>
      <c r="AB2" s="988"/>
      <c r="AC2" s="988"/>
      <c r="AD2" s="988"/>
      <c r="AE2" s="988"/>
      <c r="AF2" s="990"/>
    </row>
    <row r="3" spans="1:46" ht="15" customHeight="1">
      <c r="Q3" s="216"/>
      <c r="R3" s="216"/>
      <c r="S3" s="216"/>
      <c r="T3" s="216"/>
      <c r="U3" s="216"/>
      <c r="V3" s="217"/>
      <c r="W3" s="217"/>
      <c r="X3" s="217"/>
      <c r="Y3" s="216"/>
      <c r="Z3" s="217"/>
      <c r="AA3" s="217"/>
      <c r="AB3" s="217"/>
      <c r="AC3" s="217"/>
      <c r="AD3" s="217"/>
      <c r="AE3" s="217"/>
      <c r="AF3" s="217"/>
    </row>
    <row r="4" spans="1:46" s="127" customFormat="1" ht="15" customHeight="1">
      <c r="A4" s="991" t="s">
        <v>268</v>
      </c>
      <c r="B4" s="991"/>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row>
    <row r="5" spans="1:46" s="127" customFormat="1" ht="15" customHeight="1">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row>
    <row r="6" spans="1:46" s="127" customFormat="1" ht="15" customHeight="1">
      <c r="A6" s="127" t="s">
        <v>277</v>
      </c>
    </row>
    <row r="7" spans="1:46" s="127" customFormat="1" ht="15" customHeight="1">
      <c r="A7" s="127" t="s">
        <v>278</v>
      </c>
    </row>
    <row r="8" spans="1:46" s="127" customFormat="1" ht="15" customHeight="1">
      <c r="A8" s="127" t="s">
        <v>279</v>
      </c>
    </row>
    <row r="9" spans="1:46" s="127" customFormat="1" ht="15" customHeight="1">
      <c r="A9" s="127" t="s">
        <v>280</v>
      </c>
    </row>
    <row r="10" spans="1:46" s="127" customFormat="1" ht="15" customHeight="1">
      <c r="A10" s="127" t="s">
        <v>281</v>
      </c>
      <c r="Y10" s="183"/>
      <c r="Z10" s="183"/>
      <c r="AA10" s="183"/>
      <c r="AB10" s="183"/>
      <c r="AC10" s="183"/>
      <c r="AD10" s="183"/>
      <c r="AE10" s="183"/>
      <c r="AF10" s="183"/>
      <c r="AG10" s="183"/>
      <c r="AH10" s="183"/>
    </row>
    <row r="11" spans="1:46" s="127" customFormat="1" ht="15" customHeight="1">
      <c r="A11" s="127" t="s">
        <v>749</v>
      </c>
      <c r="Y11" s="183"/>
      <c r="Z11" s="183"/>
      <c r="AA11" s="183"/>
      <c r="AB11" s="183"/>
      <c r="AC11" s="183"/>
      <c r="AD11" s="183"/>
      <c r="AE11" s="183"/>
      <c r="AF11" s="183"/>
      <c r="AG11" s="183"/>
      <c r="AH11" s="183"/>
    </row>
    <row r="12" spans="1:46" s="127" customFormat="1" ht="15" customHeight="1">
      <c r="Y12" s="183"/>
      <c r="Z12" s="183"/>
      <c r="AA12" s="183"/>
      <c r="AB12" s="183"/>
      <c r="AC12" s="183"/>
      <c r="AD12" s="183"/>
      <c r="AE12" s="183"/>
      <c r="AF12" s="183"/>
      <c r="AG12" s="183"/>
      <c r="AH12" s="183"/>
    </row>
    <row r="13" spans="1:46" s="127" customFormat="1" ht="20.100000000000001" customHeight="1">
      <c r="A13" s="997" t="s">
        <v>267</v>
      </c>
      <c r="B13" s="667"/>
      <c r="C13" s="667"/>
      <c r="D13" s="667"/>
      <c r="E13" s="667"/>
      <c r="F13" s="667"/>
      <c r="G13" s="667"/>
      <c r="H13" s="667"/>
      <c r="I13" s="667"/>
      <c r="J13" s="667"/>
      <c r="K13" s="667"/>
      <c r="L13" s="667"/>
      <c r="M13" s="667"/>
      <c r="N13" s="998"/>
      <c r="O13" s="980" t="str">
        <f>'01申請書'!$N$13 &amp; ""</f>
        <v/>
      </c>
      <c r="P13" s="981"/>
      <c r="Q13" s="981"/>
      <c r="R13" s="981"/>
      <c r="S13" s="981"/>
      <c r="T13" s="981"/>
      <c r="U13" s="981"/>
      <c r="V13" s="981"/>
      <c r="W13" s="981"/>
      <c r="X13" s="981"/>
      <c r="Y13" s="981"/>
      <c r="Z13" s="981"/>
      <c r="AA13" s="981"/>
      <c r="AB13" s="981"/>
      <c r="AC13" s="981"/>
      <c r="AD13" s="981"/>
      <c r="AE13" s="981"/>
      <c r="AF13" s="981"/>
      <c r="AG13" s="981"/>
      <c r="AH13" s="981"/>
      <c r="AI13" s="982"/>
    </row>
    <row r="14" spans="1:46" s="127" customFormat="1" ht="20.100000000000001" customHeight="1">
      <c r="A14" s="999"/>
      <c r="B14" s="669"/>
      <c r="C14" s="669"/>
      <c r="D14" s="669"/>
      <c r="E14" s="669"/>
      <c r="F14" s="669"/>
      <c r="G14" s="669"/>
      <c r="H14" s="669"/>
      <c r="I14" s="669"/>
      <c r="J14" s="669"/>
      <c r="K14" s="669"/>
      <c r="L14" s="669"/>
      <c r="M14" s="669"/>
      <c r="N14" s="1000"/>
      <c r="O14" s="980"/>
      <c r="P14" s="981"/>
      <c r="Q14" s="981"/>
      <c r="R14" s="981"/>
      <c r="S14" s="981"/>
      <c r="T14" s="981"/>
      <c r="U14" s="981"/>
      <c r="V14" s="981"/>
      <c r="W14" s="981"/>
      <c r="X14" s="981"/>
      <c r="Y14" s="981"/>
      <c r="Z14" s="981"/>
      <c r="AA14" s="981"/>
      <c r="AB14" s="981"/>
      <c r="AC14" s="981"/>
      <c r="AD14" s="981"/>
      <c r="AE14" s="981"/>
      <c r="AF14" s="981"/>
      <c r="AG14" s="981"/>
      <c r="AH14" s="981"/>
      <c r="AI14" s="982"/>
      <c r="AT14" s="219"/>
    </row>
    <row r="15" spans="1:46" s="127" customFormat="1" ht="20.100000000000001" customHeight="1">
      <c r="A15" s="1001" t="s">
        <v>266</v>
      </c>
      <c r="B15" s="1002"/>
      <c r="C15" s="1002"/>
      <c r="D15" s="1002"/>
      <c r="E15" s="1002"/>
      <c r="F15" s="1002"/>
      <c r="G15" s="1002"/>
      <c r="H15" s="1002"/>
      <c r="I15" s="1002"/>
      <c r="J15" s="1002"/>
      <c r="K15" s="1002"/>
      <c r="L15" s="1002"/>
      <c r="M15" s="1002"/>
      <c r="N15" s="1003"/>
      <c r="O15" s="980" t="str">
        <f>'01申請書'!$N$9 &amp; ""</f>
        <v/>
      </c>
      <c r="P15" s="981"/>
      <c r="Q15" s="981"/>
      <c r="R15" s="981"/>
      <c r="S15" s="981"/>
      <c r="T15" s="981"/>
      <c r="U15" s="981"/>
      <c r="V15" s="981"/>
      <c r="W15" s="981"/>
      <c r="X15" s="981"/>
      <c r="Y15" s="981"/>
      <c r="Z15" s="981"/>
      <c r="AA15" s="981"/>
      <c r="AB15" s="981"/>
      <c r="AC15" s="981"/>
      <c r="AD15" s="981"/>
      <c r="AE15" s="981"/>
      <c r="AF15" s="981"/>
      <c r="AG15" s="981"/>
      <c r="AH15" s="981"/>
      <c r="AI15" s="982"/>
    </row>
    <row r="16" spans="1:46" s="127" customFormat="1" ht="20.100000000000001" customHeight="1">
      <c r="A16" s="683"/>
      <c r="B16" s="681"/>
      <c r="C16" s="681"/>
      <c r="D16" s="681"/>
      <c r="E16" s="681"/>
      <c r="F16" s="681"/>
      <c r="G16" s="681"/>
      <c r="H16" s="681"/>
      <c r="I16" s="681"/>
      <c r="J16" s="681"/>
      <c r="K16" s="681"/>
      <c r="L16" s="681"/>
      <c r="M16" s="681"/>
      <c r="N16" s="684"/>
      <c r="O16" s="980"/>
      <c r="P16" s="981"/>
      <c r="Q16" s="981"/>
      <c r="R16" s="981"/>
      <c r="S16" s="981"/>
      <c r="T16" s="981"/>
      <c r="U16" s="981"/>
      <c r="V16" s="981"/>
      <c r="W16" s="981"/>
      <c r="X16" s="981"/>
      <c r="Y16" s="981"/>
      <c r="Z16" s="981"/>
      <c r="AA16" s="981"/>
      <c r="AB16" s="981"/>
      <c r="AC16" s="981"/>
      <c r="AD16" s="981"/>
      <c r="AE16" s="981"/>
      <c r="AF16" s="981"/>
      <c r="AG16" s="981"/>
      <c r="AH16" s="981"/>
      <c r="AI16" s="982"/>
    </row>
    <row r="17" spans="1:46" s="127" customFormat="1" ht="19.5" customHeight="1">
      <c r="A17" s="983" t="s">
        <v>269</v>
      </c>
      <c r="B17" s="983"/>
      <c r="C17" s="983"/>
      <c r="D17" s="983"/>
      <c r="E17" s="983"/>
      <c r="F17" s="220" t="s">
        <v>270</v>
      </c>
      <c r="G17" s="992" t="s">
        <v>272</v>
      </c>
      <c r="H17" s="993"/>
      <c r="I17" s="993"/>
      <c r="J17" s="993"/>
      <c r="K17" s="993"/>
      <c r="L17" s="993"/>
      <c r="M17" s="994"/>
      <c r="N17" s="221" t="s">
        <v>271</v>
      </c>
      <c r="O17" s="983" t="s">
        <v>274</v>
      </c>
      <c r="P17" s="983"/>
      <c r="Q17" s="983"/>
      <c r="R17" s="983" t="s">
        <v>275</v>
      </c>
      <c r="S17" s="983"/>
      <c r="T17" s="983"/>
      <c r="U17" s="983"/>
      <c r="V17" s="983"/>
      <c r="W17" s="983" t="s">
        <v>276</v>
      </c>
      <c r="X17" s="983"/>
      <c r="Y17" s="983"/>
      <c r="Z17" s="983"/>
      <c r="AA17" s="983"/>
      <c r="AB17" s="983"/>
      <c r="AC17" s="983"/>
      <c r="AD17" s="983"/>
      <c r="AE17" s="983"/>
      <c r="AF17" s="983"/>
      <c r="AG17" s="983"/>
      <c r="AH17" s="983"/>
      <c r="AI17" s="983"/>
      <c r="AN17" s="127" t="s">
        <v>731</v>
      </c>
    </row>
    <row r="18" spans="1:46" s="127" customFormat="1" ht="19.5" customHeight="1">
      <c r="A18" s="984"/>
      <c r="B18" s="984"/>
      <c r="C18" s="984"/>
      <c r="D18" s="984"/>
      <c r="E18" s="984"/>
      <c r="F18" s="222"/>
      <c r="G18" s="484" t="s">
        <v>273</v>
      </c>
      <c r="H18" s="995"/>
      <c r="I18" s="995"/>
      <c r="J18" s="995"/>
      <c r="K18" s="995"/>
      <c r="L18" s="995"/>
      <c r="M18" s="996"/>
      <c r="N18" s="223"/>
      <c r="O18" s="984"/>
      <c r="P18" s="984"/>
      <c r="Q18" s="984"/>
      <c r="R18" s="984"/>
      <c r="S18" s="984"/>
      <c r="T18" s="984"/>
      <c r="U18" s="984"/>
      <c r="V18" s="984"/>
      <c r="W18" s="984"/>
      <c r="X18" s="984"/>
      <c r="Y18" s="984"/>
      <c r="Z18" s="984"/>
      <c r="AA18" s="984"/>
      <c r="AB18" s="984"/>
      <c r="AC18" s="984"/>
      <c r="AD18" s="984"/>
      <c r="AE18" s="984"/>
      <c r="AF18" s="984"/>
      <c r="AG18" s="984"/>
      <c r="AH18" s="984"/>
      <c r="AI18" s="984"/>
      <c r="AL18" s="127" t="s">
        <v>729</v>
      </c>
      <c r="AM18" s="127" t="s">
        <v>730</v>
      </c>
      <c r="AN18" s="127" t="s">
        <v>738</v>
      </c>
      <c r="AO18" s="127" t="s">
        <v>732</v>
      </c>
      <c r="AP18" s="127" t="s">
        <v>733</v>
      </c>
      <c r="AQ18" s="127" t="s">
        <v>734</v>
      </c>
      <c r="AR18" s="127" t="s">
        <v>735</v>
      </c>
      <c r="AS18" s="127" t="s">
        <v>736</v>
      </c>
      <c r="AT18" s="127" t="s">
        <v>737</v>
      </c>
    </row>
    <row r="19" spans="1:46" s="127" customFormat="1" ht="18" customHeight="1">
      <c r="A19" s="968"/>
      <c r="B19" s="968"/>
      <c r="C19" s="968"/>
      <c r="D19" s="968"/>
      <c r="E19" s="968"/>
      <c r="F19" s="220" t="s">
        <v>270</v>
      </c>
      <c r="G19" s="970"/>
      <c r="H19" s="971"/>
      <c r="I19" s="971"/>
      <c r="J19" s="971"/>
      <c r="K19" s="971"/>
      <c r="L19" s="971"/>
      <c r="M19" s="972"/>
      <c r="N19" s="221" t="s">
        <v>271</v>
      </c>
      <c r="O19" s="968"/>
      <c r="P19" s="968"/>
      <c r="Q19" s="968"/>
      <c r="R19" s="973"/>
      <c r="S19" s="973"/>
      <c r="T19" s="973"/>
      <c r="U19" s="973"/>
      <c r="V19" s="973"/>
      <c r="W19" s="975"/>
      <c r="X19" s="975"/>
      <c r="Y19" s="975"/>
      <c r="Z19" s="975"/>
      <c r="AA19" s="975"/>
      <c r="AB19" s="975"/>
      <c r="AC19" s="975"/>
      <c r="AD19" s="975"/>
      <c r="AE19" s="975"/>
      <c r="AF19" s="975"/>
      <c r="AG19" s="975"/>
      <c r="AH19" s="975"/>
      <c r="AI19" s="975"/>
      <c r="AL19" s="224" t="str">
        <f>PHONETIC(G19)</f>
        <v/>
      </c>
      <c r="AM19" s="224">
        <f>G20</f>
        <v>0</v>
      </c>
      <c r="AN19" s="224" t="str">
        <f>TEXT(R19,"g")</f>
        <v>M</v>
      </c>
      <c r="AO19" s="224" t="str">
        <f>TEXT(R19,"e")</f>
        <v>33</v>
      </c>
      <c r="AP19" s="224" t="str">
        <f>TEXT(MONTH(R19),0)</f>
        <v>1</v>
      </c>
      <c r="AQ19" s="224" t="str">
        <f>TEXT(DAY(R19),0)</f>
        <v>0</v>
      </c>
      <c r="AR19" s="224">
        <f>O19</f>
        <v>0</v>
      </c>
      <c r="AS19" s="224">
        <f>W19</f>
        <v>0</v>
      </c>
      <c r="AT19" s="127" t="str">
        <f>$V$1&amp;$Y$1&amp;$Z$1</f>
        <v>－000000</v>
      </c>
    </row>
    <row r="20" spans="1:46" s="127" customFormat="1" ht="18" customHeight="1">
      <c r="A20" s="969"/>
      <c r="B20" s="969"/>
      <c r="C20" s="969"/>
      <c r="D20" s="969"/>
      <c r="E20" s="969"/>
      <c r="F20" s="222"/>
      <c r="G20" s="977"/>
      <c r="H20" s="978"/>
      <c r="I20" s="978"/>
      <c r="J20" s="978"/>
      <c r="K20" s="978"/>
      <c r="L20" s="978"/>
      <c r="M20" s="979"/>
      <c r="N20" s="223"/>
      <c r="O20" s="969"/>
      <c r="P20" s="969"/>
      <c r="Q20" s="969"/>
      <c r="R20" s="974"/>
      <c r="S20" s="974"/>
      <c r="T20" s="974"/>
      <c r="U20" s="974"/>
      <c r="V20" s="974"/>
      <c r="W20" s="976"/>
      <c r="X20" s="976"/>
      <c r="Y20" s="976"/>
      <c r="Z20" s="976"/>
      <c r="AA20" s="976"/>
      <c r="AB20" s="976"/>
      <c r="AC20" s="976"/>
      <c r="AD20" s="976"/>
      <c r="AE20" s="976"/>
      <c r="AF20" s="976"/>
      <c r="AG20" s="976"/>
      <c r="AH20" s="976"/>
      <c r="AI20" s="976"/>
      <c r="AL20" s="224" t="str">
        <f>PHONETIC(G21)</f>
        <v/>
      </c>
      <c r="AM20" s="224">
        <f>G22</f>
        <v>0</v>
      </c>
      <c r="AN20" s="224" t="str">
        <f>TEXT(R21,"g")</f>
        <v>M</v>
      </c>
      <c r="AO20" s="224" t="str">
        <f>TEXT(R21,"e")</f>
        <v>33</v>
      </c>
      <c r="AP20" s="224" t="str">
        <f>TEXT(MONTH(R21),0)</f>
        <v>1</v>
      </c>
      <c r="AQ20" s="224" t="str">
        <f>TEXT(DAY(R21),0)</f>
        <v>0</v>
      </c>
      <c r="AR20" s="224">
        <f>O21</f>
        <v>0</v>
      </c>
      <c r="AS20" s="224">
        <f>W21</f>
        <v>0</v>
      </c>
      <c r="AT20" s="127" t="str">
        <f>$V$1&amp;$Y$1&amp;$Z$1</f>
        <v>－000000</v>
      </c>
    </row>
    <row r="21" spans="1:46" s="127" customFormat="1" ht="18" customHeight="1">
      <c r="A21" s="968"/>
      <c r="B21" s="968"/>
      <c r="C21" s="968"/>
      <c r="D21" s="968"/>
      <c r="E21" s="968"/>
      <c r="F21" s="220" t="s">
        <v>170</v>
      </c>
      <c r="G21" s="970"/>
      <c r="H21" s="971"/>
      <c r="I21" s="971"/>
      <c r="J21" s="971"/>
      <c r="K21" s="971"/>
      <c r="L21" s="971"/>
      <c r="M21" s="972"/>
      <c r="N21" s="221" t="s">
        <v>150</v>
      </c>
      <c r="O21" s="968"/>
      <c r="P21" s="968"/>
      <c r="Q21" s="968"/>
      <c r="R21" s="973"/>
      <c r="S21" s="973"/>
      <c r="T21" s="973"/>
      <c r="U21" s="973"/>
      <c r="V21" s="973"/>
      <c r="W21" s="975"/>
      <c r="X21" s="975"/>
      <c r="Y21" s="975"/>
      <c r="Z21" s="975"/>
      <c r="AA21" s="975"/>
      <c r="AB21" s="975"/>
      <c r="AC21" s="975"/>
      <c r="AD21" s="975"/>
      <c r="AE21" s="975"/>
      <c r="AF21" s="975"/>
      <c r="AG21" s="975"/>
      <c r="AH21" s="975"/>
      <c r="AI21" s="975"/>
      <c r="AL21" s="224" t="str">
        <f>PHONETIC(G23)</f>
        <v/>
      </c>
      <c r="AM21" s="224">
        <f>G24</f>
        <v>0</v>
      </c>
      <c r="AN21" s="224" t="str">
        <f>TEXT(R23,"g")</f>
        <v>M</v>
      </c>
      <c r="AO21" s="224" t="str">
        <f>TEXT(R23,"e")</f>
        <v>33</v>
      </c>
      <c r="AP21" s="224" t="str">
        <f>TEXT(MONTH(R23),0)</f>
        <v>1</v>
      </c>
      <c r="AQ21" s="224" t="str">
        <f>TEXT(DAY(R23),0)</f>
        <v>0</v>
      </c>
      <c r="AR21" s="224">
        <f>O23</f>
        <v>0</v>
      </c>
      <c r="AS21" s="224">
        <f>W23</f>
        <v>0</v>
      </c>
      <c r="AT21" s="127" t="str">
        <f t="shared" ref="AT21:AT68" si="0">$V$1&amp;$Y$1&amp;$Z$1</f>
        <v>－000000</v>
      </c>
    </row>
    <row r="22" spans="1:46" s="127" customFormat="1" ht="18" customHeight="1">
      <c r="A22" s="969"/>
      <c r="B22" s="969"/>
      <c r="C22" s="969"/>
      <c r="D22" s="969"/>
      <c r="E22" s="969"/>
      <c r="F22" s="222"/>
      <c r="G22" s="977"/>
      <c r="H22" s="978"/>
      <c r="I22" s="978"/>
      <c r="J22" s="978"/>
      <c r="K22" s="978"/>
      <c r="L22" s="978"/>
      <c r="M22" s="979"/>
      <c r="N22" s="223"/>
      <c r="O22" s="969"/>
      <c r="P22" s="969"/>
      <c r="Q22" s="969"/>
      <c r="R22" s="974"/>
      <c r="S22" s="974"/>
      <c r="T22" s="974"/>
      <c r="U22" s="974"/>
      <c r="V22" s="974"/>
      <c r="W22" s="976"/>
      <c r="X22" s="976"/>
      <c r="Y22" s="976"/>
      <c r="Z22" s="976"/>
      <c r="AA22" s="976"/>
      <c r="AB22" s="976"/>
      <c r="AC22" s="976"/>
      <c r="AD22" s="976"/>
      <c r="AE22" s="976"/>
      <c r="AF22" s="976"/>
      <c r="AG22" s="976"/>
      <c r="AH22" s="976"/>
      <c r="AI22" s="976"/>
      <c r="AL22" s="224" t="str">
        <f>PHONETIC(G25)</f>
        <v/>
      </c>
      <c r="AM22" s="224">
        <f>G26</f>
        <v>0</v>
      </c>
      <c r="AN22" s="224" t="str">
        <f>TEXT(R25,"g")</f>
        <v>M</v>
      </c>
      <c r="AO22" s="224" t="str">
        <f>TEXT(R25,"e")</f>
        <v>33</v>
      </c>
      <c r="AP22" s="224" t="str">
        <f>TEXT(MONTH(R25),0)</f>
        <v>1</v>
      </c>
      <c r="AQ22" s="224" t="str">
        <f>TEXT(DAY(R25),0)</f>
        <v>0</v>
      </c>
      <c r="AR22" s="224">
        <f>O25</f>
        <v>0</v>
      </c>
      <c r="AS22" s="224">
        <f>W25</f>
        <v>0</v>
      </c>
      <c r="AT22" s="127" t="str">
        <f t="shared" si="0"/>
        <v>－000000</v>
      </c>
    </row>
    <row r="23" spans="1:46" s="127" customFormat="1" ht="18" customHeight="1">
      <c r="A23" s="968"/>
      <c r="B23" s="968"/>
      <c r="C23" s="968"/>
      <c r="D23" s="968"/>
      <c r="E23" s="968"/>
      <c r="F23" s="220" t="s">
        <v>170</v>
      </c>
      <c r="G23" s="970"/>
      <c r="H23" s="971"/>
      <c r="I23" s="971"/>
      <c r="J23" s="971"/>
      <c r="K23" s="971"/>
      <c r="L23" s="971"/>
      <c r="M23" s="972"/>
      <c r="N23" s="221" t="s">
        <v>150</v>
      </c>
      <c r="O23" s="968"/>
      <c r="P23" s="968"/>
      <c r="Q23" s="968"/>
      <c r="R23" s="973"/>
      <c r="S23" s="973"/>
      <c r="T23" s="973"/>
      <c r="U23" s="973"/>
      <c r="V23" s="973"/>
      <c r="W23" s="975"/>
      <c r="X23" s="975"/>
      <c r="Y23" s="975"/>
      <c r="Z23" s="975"/>
      <c r="AA23" s="975"/>
      <c r="AB23" s="975"/>
      <c r="AC23" s="975"/>
      <c r="AD23" s="975"/>
      <c r="AE23" s="975"/>
      <c r="AF23" s="975"/>
      <c r="AG23" s="975"/>
      <c r="AH23" s="975"/>
      <c r="AI23" s="975"/>
      <c r="AL23" s="224" t="str">
        <f>PHONETIC(G27)</f>
        <v/>
      </c>
      <c r="AM23" s="224">
        <f>G28</f>
        <v>0</v>
      </c>
      <c r="AN23" s="224" t="str">
        <f>TEXT(R27,"g")</f>
        <v>M</v>
      </c>
      <c r="AO23" s="224" t="str">
        <f>TEXT(R27,"e")</f>
        <v>33</v>
      </c>
      <c r="AP23" s="224" t="str">
        <f>TEXT(MONTH(R27),0)</f>
        <v>1</v>
      </c>
      <c r="AQ23" s="224" t="str">
        <f>TEXT(DAY(R27),0)</f>
        <v>0</v>
      </c>
      <c r="AR23" s="224">
        <f>O27</f>
        <v>0</v>
      </c>
      <c r="AS23" s="224">
        <f>W27</f>
        <v>0</v>
      </c>
      <c r="AT23" s="127" t="str">
        <f t="shared" si="0"/>
        <v>－000000</v>
      </c>
    </row>
    <row r="24" spans="1:46" s="127" customFormat="1" ht="18" customHeight="1">
      <c r="A24" s="969"/>
      <c r="B24" s="969"/>
      <c r="C24" s="969"/>
      <c r="D24" s="969"/>
      <c r="E24" s="969"/>
      <c r="F24" s="222"/>
      <c r="G24" s="977"/>
      <c r="H24" s="978"/>
      <c r="I24" s="978"/>
      <c r="J24" s="978"/>
      <c r="K24" s="978"/>
      <c r="L24" s="978"/>
      <c r="M24" s="979"/>
      <c r="N24" s="223"/>
      <c r="O24" s="969"/>
      <c r="P24" s="969"/>
      <c r="Q24" s="969"/>
      <c r="R24" s="974"/>
      <c r="S24" s="974"/>
      <c r="T24" s="974"/>
      <c r="U24" s="974"/>
      <c r="V24" s="974"/>
      <c r="W24" s="976"/>
      <c r="X24" s="976"/>
      <c r="Y24" s="976"/>
      <c r="Z24" s="976"/>
      <c r="AA24" s="976"/>
      <c r="AB24" s="976"/>
      <c r="AC24" s="976"/>
      <c r="AD24" s="976"/>
      <c r="AE24" s="976"/>
      <c r="AF24" s="976"/>
      <c r="AG24" s="976"/>
      <c r="AH24" s="976"/>
      <c r="AI24" s="976"/>
      <c r="AL24" s="224" t="str">
        <f>PHONETIC(G29)</f>
        <v/>
      </c>
      <c r="AM24" s="224">
        <f>G30</f>
        <v>0</v>
      </c>
      <c r="AN24" s="224" t="str">
        <f>TEXT(R29,"g")</f>
        <v>M</v>
      </c>
      <c r="AO24" s="224" t="str">
        <f>TEXT(R29,"e")</f>
        <v>33</v>
      </c>
      <c r="AP24" s="224" t="str">
        <f>TEXT(MONTH(R29),0)</f>
        <v>1</v>
      </c>
      <c r="AQ24" s="224" t="str">
        <f>TEXT(DAY(R29),0)</f>
        <v>0</v>
      </c>
      <c r="AR24" s="224">
        <f>O29</f>
        <v>0</v>
      </c>
      <c r="AS24" s="224">
        <f>W29</f>
        <v>0</v>
      </c>
      <c r="AT24" s="127" t="str">
        <f t="shared" si="0"/>
        <v>－000000</v>
      </c>
    </row>
    <row r="25" spans="1:46" s="127" customFormat="1" ht="18" customHeight="1">
      <c r="A25" s="968"/>
      <c r="B25" s="968"/>
      <c r="C25" s="968"/>
      <c r="D25" s="968"/>
      <c r="E25" s="968"/>
      <c r="F25" s="220" t="s">
        <v>170</v>
      </c>
      <c r="G25" s="970"/>
      <c r="H25" s="971"/>
      <c r="I25" s="971"/>
      <c r="J25" s="971"/>
      <c r="K25" s="971"/>
      <c r="L25" s="971"/>
      <c r="M25" s="972"/>
      <c r="N25" s="221" t="s">
        <v>150</v>
      </c>
      <c r="O25" s="968"/>
      <c r="P25" s="968"/>
      <c r="Q25" s="968"/>
      <c r="R25" s="973"/>
      <c r="S25" s="973"/>
      <c r="T25" s="973"/>
      <c r="U25" s="973"/>
      <c r="V25" s="973"/>
      <c r="W25" s="975"/>
      <c r="X25" s="975"/>
      <c r="Y25" s="975"/>
      <c r="Z25" s="975"/>
      <c r="AA25" s="975"/>
      <c r="AB25" s="975"/>
      <c r="AC25" s="975"/>
      <c r="AD25" s="975"/>
      <c r="AE25" s="975"/>
      <c r="AF25" s="975"/>
      <c r="AG25" s="975"/>
      <c r="AH25" s="975"/>
      <c r="AI25" s="975"/>
      <c r="AL25" s="224" t="str">
        <f>PHONETIC(G31)</f>
        <v/>
      </c>
      <c r="AM25" s="224">
        <f>G32</f>
        <v>0</v>
      </c>
      <c r="AN25" s="224" t="str">
        <f>TEXT(R31,"g")</f>
        <v>M</v>
      </c>
      <c r="AO25" s="224" t="str">
        <f>TEXT(R31,"e")</f>
        <v>33</v>
      </c>
      <c r="AP25" s="224" t="str">
        <f>TEXT(MONTH(R31),0)</f>
        <v>1</v>
      </c>
      <c r="AQ25" s="224" t="str">
        <f>TEXT(DAY(R31),0)</f>
        <v>0</v>
      </c>
      <c r="AR25" s="224">
        <f>O31</f>
        <v>0</v>
      </c>
      <c r="AS25" s="224">
        <f>W31</f>
        <v>0</v>
      </c>
      <c r="AT25" s="127" t="str">
        <f t="shared" si="0"/>
        <v>－000000</v>
      </c>
    </row>
    <row r="26" spans="1:46" s="127" customFormat="1" ht="18" customHeight="1">
      <c r="A26" s="969"/>
      <c r="B26" s="969"/>
      <c r="C26" s="969"/>
      <c r="D26" s="969"/>
      <c r="E26" s="969"/>
      <c r="F26" s="222"/>
      <c r="G26" s="977"/>
      <c r="H26" s="978"/>
      <c r="I26" s="978"/>
      <c r="J26" s="978"/>
      <c r="K26" s="978"/>
      <c r="L26" s="978"/>
      <c r="M26" s="979"/>
      <c r="N26" s="223"/>
      <c r="O26" s="969"/>
      <c r="P26" s="969"/>
      <c r="Q26" s="969"/>
      <c r="R26" s="974"/>
      <c r="S26" s="974"/>
      <c r="T26" s="974"/>
      <c r="U26" s="974"/>
      <c r="V26" s="974"/>
      <c r="W26" s="976"/>
      <c r="X26" s="976"/>
      <c r="Y26" s="976"/>
      <c r="Z26" s="976"/>
      <c r="AA26" s="976"/>
      <c r="AB26" s="976"/>
      <c r="AC26" s="976"/>
      <c r="AD26" s="976"/>
      <c r="AE26" s="976"/>
      <c r="AF26" s="976"/>
      <c r="AG26" s="976"/>
      <c r="AH26" s="976"/>
      <c r="AI26" s="976"/>
      <c r="AL26" s="224" t="str">
        <f>PHONETIC(G33)</f>
        <v/>
      </c>
      <c r="AM26" s="224">
        <f>G34</f>
        <v>0</v>
      </c>
      <c r="AN26" s="224" t="str">
        <f>TEXT(R33,"g")</f>
        <v>M</v>
      </c>
      <c r="AO26" s="224" t="str">
        <f>TEXT(R33,"e")</f>
        <v>33</v>
      </c>
      <c r="AP26" s="224" t="str">
        <f>TEXT(MONTH(R33),0)</f>
        <v>1</v>
      </c>
      <c r="AQ26" s="224" t="str">
        <f>TEXT(DAY(R33),0)</f>
        <v>0</v>
      </c>
      <c r="AR26" s="224">
        <f>O33</f>
        <v>0</v>
      </c>
      <c r="AS26" s="224">
        <f>W33</f>
        <v>0</v>
      </c>
      <c r="AT26" s="127" t="str">
        <f t="shared" si="0"/>
        <v>－000000</v>
      </c>
    </row>
    <row r="27" spans="1:46" s="127" customFormat="1" ht="18" customHeight="1">
      <c r="A27" s="968"/>
      <c r="B27" s="968"/>
      <c r="C27" s="968"/>
      <c r="D27" s="968"/>
      <c r="E27" s="968"/>
      <c r="F27" s="220" t="s">
        <v>170</v>
      </c>
      <c r="G27" s="970"/>
      <c r="H27" s="971"/>
      <c r="I27" s="971"/>
      <c r="J27" s="971"/>
      <c r="K27" s="971"/>
      <c r="L27" s="971"/>
      <c r="M27" s="972"/>
      <c r="N27" s="221" t="s">
        <v>150</v>
      </c>
      <c r="O27" s="968"/>
      <c r="P27" s="968"/>
      <c r="Q27" s="968"/>
      <c r="R27" s="973"/>
      <c r="S27" s="973"/>
      <c r="T27" s="973"/>
      <c r="U27" s="973"/>
      <c r="V27" s="973"/>
      <c r="W27" s="975"/>
      <c r="X27" s="975"/>
      <c r="Y27" s="975"/>
      <c r="Z27" s="975"/>
      <c r="AA27" s="975"/>
      <c r="AB27" s="975"/>
      <c r="AC27" s="975"/>
      <c r="AD27" s="975"/>
      <c r="AE27" s="975"/>
      <c r="AF27" s="975"/>
      <c r="AG27" s="975"/>
      <c r="AH27" s="975"/>
      <c r="AI27" s="975"/>
      <c r="AL27" s="224" t="str">
        <f>PHONETIC(G35)</f>
        <v/>
      </c>
      <c r="AM27" s="224">
        <f>G36</f>
        <v>0</v>
      </c>
      <c r="AN27" s="224" t="str">
        <f>TEXT(R35,"g")</f>
        <v>M</v>
      </c>
      <c r="AO27" s="224" t="str">
        <f>TEXT(R35,"e")</f>
        <v>33</v>
      </c>
      <c r="AP27" s="224" t="str">
        <f>TEXT(MONTH(R35),0)</f>
        <v>1</v>
      </c>
      <c r="AQ27" s="224" t="str">
        <f>TEXT(DAY(R35),0)</f>
        <v>0</v>
      </c>
      <c r="AR27" s="224">
        <f>O35</f>
        <v>0</v>
      </c>
      <c r="AS27" s="224">
        <f>W35</f>
        <v>0</v>
      </c>
      <c r="AT27" s="127" t="str">
        <f t="shared" si="0"/>
        <v>－000000</v>
      </c>
    </row>
    <row r="28" spans="1:46" s="127" customFormat="1" ht="18" customHeight="1">
      <c r="A28" s="969"/>
      <c r="B28" s="969"/>
      <c r="C28" s="969"/>
      <c r="D28" s="969"/>
      <c r="E28" s="969"/>
      <c r="F28" s="222"/>
      <c r="G28" s="977"/>
      <c r="H28" s="978"/>
      <c r="I28" s="978"/>
      <c r="J28" s="978"/>
      <c r="K28" s="978"/>
      <c r="L28" s="978"/>
      <c r="M28" s="979"/>
      <c r="N28" s="223"/>
      <c r="O28" s="969"/>
      <c r="P28" s="969"/>
      <c r="Q28" s="969"/>
      <c r="R28" s="974"/>
      <c r="S28" s="974"/>
      <c r="T28" s="974"/>
      <c r="U28" s="974"/>
      <c r="V28" s="974"/>
      <c r="W28" s="976"/>
      <c r="X28" s="976"/>
      <c r="Y28" s="976"/>
      <c r="Z28" s="976"/>
      <c r="AA28" s="976"/>
      <c r="AB28" s="976"/>
      <c r="AC28" s="976"/>
      <c r="AD28" s="976"/>
      <c r="AE28" s="976"/>
      <c r="AF28" s="976"/>
      <c r="AG28" s="976"/>
      <c r="AH28" s="976"/>
      <c r="AI28" s="976"/>
      <c r="AL28" s="224" t="str">
        <f>PHONETIC(G37)</f>
        <v/>
      </c>
      <c r="AM28" s="224">
        <f>G38</f>
        <v>0</v>
      </c>
      <c r="AN28" s="224" t="str">
        <f>TEXT(R37,"g")</f>
        <v>M</v>
      </c>
      <c r="AO28" s="224" t="str">
        <f>TEXT(R37,"e")</f>
        <v>33</v>
      </c>
      <c r="AP28" s="224" t="str">
        <f>TEXT(MONTH(R37),0)</f>
        <v>1</v>
      </c>
      <c r="AQ28" s="224" t="str">
        <f>TEXT(DAY(R37),0)</f>
        <v>0</v>
      </c>
      <c r="AR28" s="224">
        <f>O37</f>
        <v>0</v>
      </c>
      <c r="AS28" s="224">
        <f>W37</f>
        <v>0</v>
      </c>
      <c r="AT28" s="127" t="str">
        <f t="shared" si="0"/>
        <v>－000000</v>
      </c>
    </row>
    <row r="29" spans="1:46" s="127" customFormat="1" ht="18" customHeight="1">
      <c r="A29" s="968"/>
      <c r="B29" s="968"/>
      <c r="C29" s="968"/>
      <c r="D29" s="968"/>
      <c r="E29" s="968"/>
      <c r="F29" s="220" t="s">
        <v>170</v>
      </c>
      <c r="G29" s="970"/>
      <c r="H29" s="971"/>
      <c r="I29" s="971"/>
      <c r="J29" s="971"/>
      <c r="K29" s="971"/>
      <c r="L29" s="971"/>
      <c r="M29" s="972"/>
      <c r="N29" s="221" t="s">
        <v>150</v>
      </c>
      <c r="O29" s="968"/>
      <c r="P29" s="968"/>
      <c r="Q29" s="968"/>
      <c r="R29" s="973"/>
      <c r="S29" s="973"/>
      <c r="T29" s="973"/>
      <c r="U29" s="973"/>
      <c r="V29" s="973"/>
      <c r="W29" s="975"/>
      <c r="X29" s="975"/>
      <c r="Y29" s="975"/>
      <c r="Z29" s="975"/>
      <c r="AA29" s="975"/>
      <c r="AB29" s="975"/>
      <c r="AC29" s="975"/>
      <c r="AD29" s="975"/>
      <c r="AE29" s="975"/>
      <c r="AF29" s="975"/>
      <c r="AG29" s="975"/>
      <c r="AH29" s="975"/>
      <c r="AI29" s="975"/>
      <c r="AL29" s="224" t="str">
        <f>PHONETIC(G39)</f>
        <v/>
      </c>
      <c r="AM29" s="224">
        <f>G40</f>
        <v>0</v>
      </c>
      <c r="AN29" s="224" t="str">
        <f>TEXT(R39,"g")</f>
        <v>M</v>
      </c>
      <c r="AO29" s="224" t="str">
        <f>TEXT(R39,"e")</f>
        <v>33</v>
      </c>
      <c r="AP29" s="224" t="str">
        <f>TEXT(MONTH(R39),0)</f>
        <v>1</v>
      </c>
      <c r="AQ29" s="224" t="str">
        <f>TEXT(DAY(R39),0)</f>
        <v>0</v>
      </c>
      <c r="AR29" s="224">
        <f>O39</f>
        <v>0</v>
      </c>
      <c r="AS29" s="224">
        <f>W39</f>
        <v>0</v>
      </c>
      <c r="AT29" s="127" t="str">
        <f t="shared" si="0"/>
        <v>－000000</v>
      </c>
    </row>
    <row r="30" spans="1:46" s="127" customFormat="1" ht="18" customHeight="1">
      <c r="A30" s="969"/>
      <c r="B30" s="969"/>
      <c r="C30" s="969"/>
      <c r="D30" s="969"/>
      <c r="E30" s="969"/>
      <c r="F30" s="222"/>
      <c r="G30" s="977"/>
      <c r="H30" s="978"/>
      <c r="I30" s="978"/>
      <c r="J30" s="978"/>
      <c r="K30" s="978"/>
      <c r="L30" s="978"/>
      <c r="M30" s="979"/>
      <c r="N30" s="223"/>
      <c r="O30" s="969"/>
      <c r="P30" s="969"/>
      <c r="Q30" s="969"/>
      <c r="R30" s="974"/>
      <c r="S30" s="974"/>
      <c r="T30" s="974"/>
      <c r="U30" s="974"/>
      <c r="V30" s="974"/>
      <c r="W30" s="976"/>
      <c r="X30" s="976"/>
      <c r="Y30" s="976"/>
      <c r="Z30" s="976"/>
      <c r="AA30" s="976"/>
      <c r="AB30" s="976"/>
      <c r="AC30" s="976"/>
      <c r="AD30" s="976"/>
      <c r="AE30" s="976"/>
      <c r="AF30" s="976"/>
      <c r="AG30" s="976"/>
      <c r="AH30" s="976"/>
      <c r="AI30" s="976"/>
      <c r="AL30" s="224" t="str">
        <f>PHONETIC(G41)</f>
        <v/>
      </c>
      <c r="AM30" s="224">
        <f>G42</f>
        <v>0</v>
      </c>
      <c r="AN30" s="224" t="str">
        <f>TEXT(R41,"g")</f>
        <v>M</v>
      </c>
      <c r="AO30" s="224" t="str">
        <f>TEXT(R41,"e")</f>
        <v>33</v>
      </c>
      <c r="AP30" s="224" t="str">
        <f>TEXT(MONTH(R41),0)</f>
        <v>1</v>
      </c>
      <c r="AQ30" s="224" t="str">
        <f>TEXT(DAY(R41),0)</f>
        <v>0</v>
      </c>
      <c r="AR30" s="224">
        <f>O41</f>
        <v>0</v>
      </c>
      <c r="AS30" s="224">
        <f>W41</f>
        <v>0</v>
      </c>
      <c r="AT30" s="127" t="str">
        <f t="shared" si="0"/>
        <v>－000000</v>
      </c>
    </row>
    <row r="31" spans="1:46" s="127" customFormat="1" ht="18" customHeight="1">
      <c r="A31" s="968"/>
      <c r="B31" s="968"/>
      <c r="C31" s="968"/>
      <c r="D31" s="968"/>
      <c r="E31" s="968"/>
      <c r="F31" s="220" t="s">
        <v>170</v>
      </c>
      <c r="G31" s="970"/>
      <c r="H31" s="971"/>
      <c r="I31" s="971"/>
      <c r="J31" s="971"/>
      <c r="K31" s="971"/>
      <c r="L31" s="971"/>
      <c r="M31" s="972"/>
      <c r="N31" s="221" t="s">
        <v>150</v>
      </c>
      <c r="O31" s="968"/>
      <c r="P31" s="968"/>
      <c r="Q31" s="968"/>
      <c r="R31" s="973"/>
      <c r="S31" s="973"/>
      <c r="T31" s="973"/>
      <c r="U31" s="973"/>
      <c r="V31" s="973"/>
      <c r="W31" s="975"/>
      <c r="X31" s="975"/>
      <c r="Y31" s="975"/>
      <c r="Z31" s="975"/>
      <c r="AA31" s="975"/>
      <c r="AB31" s="975"/>
      <c r="AC31" s="975"/>
      <c r="AD31" s="975"/>
      <c r="AE31" s="975"/>
      <c r="AF31" s="975"/>
      <c r="AG31" s="975"/>
      <c r="AH31" s="975"/>
      <c r="AI31" s="975"/>
      <c r="AL31" s="224" t="str">
        <f>PHONETIC(G43)</f>
        <v/>
      </c>
      <c r="AM31" s="224">
        <f>G44</f>
        <v>0</v>
      </c>
      <c r="AN31" s="224" t="str">
        <f>TEXT(R43,"g")</f>
        <v>M</v>
      </c>
      <c r="AO31" s="224" t="str">
        <f>TEXT(R43,"e")</f>
        <v>33</v>
      </c>
      <c r="AP31" s="224" t="str">
        <f>TEXT(MONTH(R43),0)</f>
        <v>1</v>
      </c>
      <c r="AQ31" s="224" t="str">
        <f>TEXT(DAY(R43),0)</f>
        <v>0</v>
      </c>
      <c r="AR31" s="224">
        <f>O43</f>
        <v>0</v>
      </c>
      <c r="AS31" s="224">
        <f>W43</f>
        <v>0</v>
      </c>
      <c r="AT31" s="127" t="str">
        <f t="shared" si="0"/>
        <v>－000000</v>
      </c>
    </row>
    <row r="32" spans="1:46" s="127" customFormat="1" ht="18" customHeight="1">
      <c r="A32" s="969"/>
      <c r="B32" s="969"/>
      <c r="C32" s="969"/>
      <c r="D32" s="969"/>
      <c r="E32" s="969"/>
      <c r="F32" s="222"/>
      <c r="G32" s="977"/>
      <c r="H32" s="978"/>
      <c r="I32" s="978"/>
      <c r="J32" s="978"/>
      <c r="K32" s="978"/>
      <c r="L32" s="978"/>
      <c r="M32" s="979"/>
      <c r="N32" s="223"/>
      <c r="O32" s="969"/>
      <c r="P32" s="969"/>
      <c r="Q32" s="969"/>
      <c r="R32" s="974"/>
      <c r="S32" s="974"/>
      <c r="T32" s="974"/>
      <c r="U32" s="974"/>
      <c r="V32" s="974"/>
      <c r="W32" s="976"/>
      <c r="X32" s="976"/>
      <c r="Y32" s="976"/>
      <c r="Z32" s="976"/>
      <c r="AA32" s="976"/>
      <c r="AB32" s="976"/>
      <c r="AC32" s="976"/>
      <c r="AD32" s="976"/>
      <c r="AE32" s="976"/>
      <c r="AF32" s="976"/>
      <c r="AG32" s="976"/>
      <c r="AH32" s="976"/>
      <c r="AI32" s="976"/>
      <c r="AL32" s="224" t="str">
        <f>PHONETIC(G45)</f>
        <v/>
      </c>
      <c r="AM32" s="224">
        <f>G46</f>
        <v>0</v>
      </c>
      <c r="AN32" s="224" t="str">
        <f>TEXT(R45,"g")</f>
        <v>M</v>
      </c>
      <c r="AO32" s="224" t="str">
        <f>TEXT(R45,"e")</f>
        <v>33</v>
      </c>
      <c r="AP32" s="224" t="str">
        <f>TEXT(MONTH(R45),0)</f>
        <v>1</v>
      </c>
      <c r="AQ32" s="224" t="str">
        <f>TEXT(DAY(R45),0)</f>
        <v>0</v>
      </c>
      <c r="AR32" s="224">
        <f>O45</f>
        <v>0</v>
      </c>
      <c r="AS32" s="224">
        <f>W45</f>
        <v>0</v>
      </c>
      <c r="AT32" s="127" t="str">
        <f t="shared" si="0"/>
        <v>－000000</v>
      </c>
    </row>
    <row r="33" spans="1:46" s="127" customFormat="1" ht="18" customHeight="1">
      <c r="A33" s="968"/>
      <c r="B33" s="968"/>
      <c r="C33" s="968"/>
      <c r="D33" s="968"/>
      <c r="E33" s="968"/>
      <c r="F33" s="220" t="s">
        <v>170</v>
      </c>
      <c r="G33" s="970"/>
      <c r="H33" s="971"/>
      <c r="I33" s="971"/>
      <c r="J33" s="971"/>
      <c r="K33" s="971"/>
      <c r="L33" s="971"/>
      <c r="M33" s="972"/>
      <c r="N33" s="221" t="s">
        <v>150</v>
      </c>
      <c r="O33" s="968"/>
      <c r="P33" s="968"/>
      <c r="Q33" s="968"/>
      <c r="R33" s="973"/>
      <c r="S33" s="973"/>
      <c r="T33" s="973"/>
      <c r="U33" s="973"/>
      <c r="V33" s="973"/>
      <c r="W33" s="975"/>
      <c r="X33" s="975"/>
      <c r="Y33" s="975"/>
      <c r="Z33" s="975"/>
      <c r="AA33" s="975"/>
      <c r="AB33" s="975"/>
      <c r="AC33" s="975"/>
      <c r="AD33" s="975"/>
      <c r="AE33" s="975"/>
      <c r="AF33" s="975"/>
      <c r="AG33" s="975"/>
      <c r="AH33" s="975"/>
      <c r="AI33" s="975"/>
      <c r="AL33" s="224" t="str">
        <f>PHONETIC(G47)</f>
        <v/>
      </c>
      <c r="AM33" s="224">
        <f>G48</f>
        <v>0</v>
      </c>
      <c r="AN33" s="224" t="str">
        <f>TEXT(R47,"g")</f>
        <v>M</v>
      </c>
      <c r="AO33" s="224" t="str">
        <f>TEXT(R47,"e")</f>
        <v>33</v>
      </c>
      <c r="AP33" s="224" t="str">
        <f>TEXT(MONTH(R47),0)</f>
        <v>1</v>
      </c>
      <c r="AQ33" s="224" t="str">
        <f>TEXT(DAY(R47),0)</f>
        <v>0</v>
      </c>
      <c r="AR33" s="224">
        <f>O47</f>
        <v>0</v>
      </c>
      <c r="AS33" s="224">
        <f>W47</f>
        <v>0</v>
      </c>
      <c r="AT33" s="127" t="str">
        <f t="shared" si="0"/>
        <v>－000000</v>
      </c>
    </row>
    <row r="34" spans="1:46" s="127" customFormat="1" ht="18" customHeight="1">
      <c r="A34" s="969"/>
      <c r="B34" s="969"/>
      <c r="C34" s="969"/>
      <c r="D34" s="969"/>
      <c r="E34" s="969"/>
      <c r="F34" s="222"/>
      <c r="G34" s="977"/>
      <c r="H34" s="978"/>
      <c r="I34" s="978"/>
      <c r="J34" s="978"/>
      <c r="K34" s="978"/>
      <c r="L34" s="978"/>
      <c r="M34" s="979"/>
      <c r="N34" s="223"/>
      <c r="O34" s="969"/>
      <c r="P34" s="969"/>
      <c r="Q34" s="969"/>
      <c r="R34" s="974"/>
      <c r="S34" s="974"/>
      <c r="T34" s="974"/>
      <c r="U34" s="974"/>
      <c r="V34" s="974"/>
      <c r="W34" s="976"/>
      <c r="X34" s="976"/>
      <c r="Y34" s="976"/>
      <c r="Z34" s="976"/>
      <c r="AA34" s="976"/>
      <c r="AB34" s="976"/>
      <c r="AC34" s="976"/>
      <c r="AD34" s="976"/>
      <c r="AE34" s="976"/>
      <c r="AF34" s="976"/>
      <c r="AG34" s="976"/>
      <c r="AH34" s="976"/>
      <c r="AI34" s="976"/>
      <c r="AL34" s="224" t="str">
        <f>PHONETIC(G49)</f>
        <v/>
      </c>
      <c r="AM34" s="224">
        <f>G50</f>
        <v>0</v>
      </c>
      <c r="AN34" s="224" t="str">
        <f>TEXT(R49,"g")</f>
        <v>M</v>
      </c>
      <c r="AO34" s="224" t="str">
        <f>TEXT(R49,"e")</f>
        <v>33</v>
      </c>
      <c r="AP34" s="224" t="str">
        <f>TEXT(MONTH(R49),0)</f>
        <v>1</v>
      </c>
      <c r="AQ34" s="224" t="str">
        <f>TEXT(DAY(R49),0)</f>
        <v>0</v>
      </c>
      <c r="AR34" s="224">
        <f>O49</f>
        <v>0</v>
      </c>
      <c r="AS34" s="224">
        <f>W49</f>
        <v>0</v>
      </c>
      <c r="AT34" s="127" t="str">
        <f t="shared" si="0"/>
        <v>－000000</v>
      </c>
    </row>
    <row r="35" spans="1:46" s="127" customFormat="1" ht="18" customHeight="1">
      <c r="A35" s="968"/>
      <c r="B35" s="968"/>
      <c r="C35" s="968"/>
      <c r="D35" s="968"/>
      <c r="E35" s="968"/>
      <c r="F35" s="220" t="s">
        <v>170</v>
      </c>
      <c r="G35" s="970"/>
      <c r="H35" s="971"/>
      <c r="I35" s="971"/>
      <c r="J35" s="971"/>
      <c r="K35" s="971"/>
      <c r="L35" s="971"/>
      <c r="M35" s="972"/>
      <c r="N35" s="221" t="s">
        <v>150</v>
      </c>
      <c r="O35" s="968"/>
      <c r="P35" s="968"/>
      <c r="Q35" s="968"/>
      <c r="R35" s="973"/>
      <c r="S35" s="973"/>
      <c r="T35" s="973"/>
      <c r="U35" s="973"/>
      <c r="V35" s="973"/>
      <c r="W35" s="975"/>
      <c r="X35" s="975"/>
      <c r="Y35" s="975"/>
      <c r="Z35" s="975"/>
      <c r="AA35" s="975"/>
      <c r="AB35" s="975"/>
      <c r="AC35" s="975"/>
      <c r="AD35" s="975"/>
      <c r="AE35" s="975"/>
      <c r="AF35" s="975"/>
      <c r="AG35" s="975"/>
      <c r="AH35" s="975"/>
      <c r="AI35" s="975"/>
      <c r="AL35" s="224" t="str">
        <f>PHONETIC(G51)</f>
        <v/>
      </c>
      <c r="AM35" s="224">
        <f>G52</f>
        <v>0</v>
      </c>
      <c r="AN35" s="224" t="str">
        <f>TEXT(R51,"g")</f>
        <v>M</v>
      </c>
      <c r="AO35" s="224" t="str">
        <f>TEXT(R51,"e")</f>
        <v>33</v>
      </c>
      <c r="AP35" s="224" t="str">
        <f>TEXT(MONTH(R51),0)</f>
        <v>1</v>
      </c>
      <c r="AQ35" s="224" t="str">
        <f>TEXT(DAY(R51),0)</f>
        <v>0</v>
      </c>
      <c r="AR35" s="224">
        <f>O51</f>
        <v>0</v>
      </c>
      <c r="AS35" s="224">
        <f>W51</f>
        <v>0</v>
      </c>
      <c r="AT35" s="127" t="str">
        <f t="shared" si="0"/>
        <v>－000000</v>
      </c>
    </row>
    <row r="36" spans="1:46" s="127" customFormat="1" ht="18" customHeight="1">
      <c r="A36" s="969"/>
      <c r="B36" s="969"/>
      <c r="C36" s="969"/>
      <c r="D36" s="969"/>
      <c r="E36" s="969"/>
      <c r="F36" s="222"/>
      <c r="G36" s="977"/>
      <c r="H36" s="978"/>
      <c r="I36" s="978"/>
      <c r="J36" s="978"/>
      <c r="K36" s="978"/>
      <c r="L36" s="978"/>
      <c r="M36" s="979"/>
      <c r="N36" s="223"/>
      <c r="O36" s="969"/>
      <c r="P36" s="969"/>
      <c r="Q36" s="969"/>
      <c r="R36" s="974"/>
      <c r="S36" s="974"/>
      <c r="T36" s="974"/>
      <c r="U36" s="974"/>
      <c r="V36" s="974"/>
      <c r="W36" s="976"/>
      <c r="X36" s="976"/>
      <c r="Y36" s="976"/>
      <c r="Z36" s="976"/>
      <c r="AA36" s="976"/>
      <c r="AB36" s="976"/>
      <c r="AC36" s="976"/>
      <c r="AD36" s="976"/>
      <c r="AE36" s="976"/>
      <c r="AF36" s="976"/>
      <c r="AG36" s="976"/>
      <c r="AH36" s="976"/>
      <c r="AI36" s="976"/>
      <c r="AL36" s="224" t="str">
        <f>PHONETIC(G53)</f>
        <v/>
      </c>
      <c r="AM36" s="224">
        <f>G54</f>
        <v>0</v>
      </c>
      <c r="AN36" s="224" t="str">
        <f>TEXT(R53,"g")</f>
        <v>M</v>
      </c>
      <c r="AO36" s="224" t="str">
        <f>TEXT(R53,"e")</f>
        <v>33</v>
      </c>
      <c r="AP36" s="224" t="str">
        <f>TEXT(MONTH(R53),0)</f>
        <v>1</v>
      </c>
      <c r="AQ36" s="224" t="str">
        <f>TEXT(DAY(R53),0)</f>
        <v>0</v>
      </c>
      <c r="AR36" s="224">
        <f>O53</f>
        <v>0</v>
      </c>
      <c r="AS36" s="224">
        <f>W53</f>
        <v>0</v>
      </c>
      <c r="AT36" s="127" t="str">
        <f t="shared" si="0"/>
        <v>－000000</v>
      </c>
    </row>
    <row r="37" spans="1:46" s="127" customFormat="1" ht="18" customHeight="1">
      <c r="A37" s="968"/>
      <c r="B37" s="968"/>
      <c r="C37" s="968"/>
      <c r="D37" s="968"/>
      <c r="E37" s="968"/>
      <c r="F37" s="220" t="s">
        <v>170</v>
      </c>
      <c r="G37" s="970"/>
      <c r="H37" s="971"/>
      <c r="I37" s="971"/>
      <c r="J37" s="971"/>
      <c r="K37" s="971"/>
      <c r="L37" s="971"/>
      <c r="M37" s="972"/>
      <c r="N37" s="221" t="s">
        <v>150</v>
      </c>
      <c r="O37" s="968"/>
      <c r="P37" s="968"/>
      <c r="Q37" s="968"/>
      <c r="R37" s="973"/>
      <c r="S37" s="973"/>
      <c r="T37" s="973"/>
      <c r="U37" s="973"/>
      <c r="V37" s="973"/>
      <c r="W37" s="975"/>
      <c r="X37" s="975"/>
      <c r="Y37" s="975"/>
      <c r="Z37" s="975"/>
      <c r="AA37" s="975"/>
      <c r="AB37" s="975"/>
      <c r="AC37" s="975"/>
      <c r="AD37" s="975"/>
      <c r="AE37" s="975"/>
      <c r="AF37" s="975"/>
      <c r="AG37" s="975"/>
      <c r="AH37" s="975"/>
      <c r="AI37" s="975"/>
      <c r="AL37" s="224" t="str">
        <f>PHONETIC(G55)</f>
        <v/>
      </c>
      <c r="AM37" s="224">
        <f>G56</f>
        <v>0</v>
      </c>
      <c r="AN37" s="224" t="str">
        <f>TEXT(R55,"g")</f>
        <v>M</v>
      </c>
      <c r="AO37" s="224" t="str">
        <f>TEXT(R55,"e")</f>
        <v>33</v>
      </c>
      <c r="AP37" s="224" t="str">
        <f>TEXT(MONTH(R55),0)</f>
        <v>1</v>
      </c>
      <c r="AQ37" s="224" t="str">
        <f>TEXT(DAY(R55),0)</f>
        <v>0</v>
      </c>
      <c r="AR37" s="224">
        <f>O55</f>
        <v>0</v>
      </c>
      <c r="AS37" s="224">
        <f>W55</f>
        <v>0</v>
      </c>
      <c r="AT37" s="127" t="str">
        <f t="shared" si="0"/>
        <v>－000000</v>
      </c>
    </row>
    <row r="38" spans="1:46" s="127" customFormat="1" ht="18" customHeight="1">
      <c r="A38" s="969"/>
      <c r="B38" s="969"/>
      <c r="C38" s="969"/>
      <c r="D38" s="969"/>
      <c r="E38" s="969"/>
      <c r="F38" s="222"/>
      <c r="G38" s="977"/>
      <c r="H38" s="978"/>
      <c r="I38" s="978"/>
      <c r="J38" s="978"/>
      <c r="K38" s="978"/>
      <c r="L38" s="978"/>
      <c r="M38" s="979"/>
      <c r="N38" s="223"/>
      <c r="O38" s="969"/>
      <c r="P38" s="969"/>
      <c r="Q38" s="969"/>
      <c r="R38" s="974"/>
      <c r="S38" s="974"/>
      <c r="T38" s="974"/>
      <c r="U38" s="974"/>
      <c r="V38" s="974"/>
      <c r="W38" s="976"/>
      <c r="X38" s="976"/>
      <c r="Y38" s="976"/>
      <c r="Z38" s="976"/>
      <c r="AA38" s="976"/>
      <c r="AB38" s="976"/>
      <c r="AC38" s="976"/>
      <c r="AD38" s="976"/>
      <c r="AE38" s="976"/>
      <c r="AF38" s="976"/>
      <c r="AG38" s="976"/>
      <c r="AH38" s="976"/>
      <c r="AI38" s="976"/>
      <c r="AL38" s="224" t="str">
        <f>PHONETIC(G57)</f>
        <v/>
      </c>
      <c r="AM38" s="224">
        <f>G58</f>
        <v>0</v>
      </c>
      <c r="AN38" s="224" t="str">
        <f>TEXT(R57,"g")</f>
        <v>M</v>
      </c>
      <c r="AO38" s="224" t="str">
        <f>TEXT(R57,"e")</f>
        <v>33</v>
      </c>
      <c r="AP38" s="224" t="str">
        <f>TEXT(MONTH(R57),0)</f>
        <v>1</v>
      </c>
      <c r="AQ38" s="224" t="str">
        <f>TEXT(DAY(R57),0)</f>
        <v>0</v>
      </c>
      <c r="AR38" s="224">
        <f>O57</f>
        <v>0</v>
      </c>
      <c r="AS38" s="224">
        <f>W57</f>
        <v>0</v>
      </c>
      <c r="AT38" s="127" t="str">
        <f t="shared" si="0"/>
        <v>－000000</v>
      </c>
    </row>
    <row r="39" spans="1:46" s="127" customFormat="1" ht="18" customHeight="1">
      <c r="A39" s="968"/>
      <c r="B39" s="968"/>
      <c r="C39" s="968"/>
      <c r="D39" s="968"/>
      <c r="E39" s="968"/>
      <c r="F39" s="220" t="s">
        <v>170</v>
      </c>
      <c r="G39" s="970"/>
      <c r="H39" s="971"/>
      <c r="I39" s="971"/>
      <c r="J39" s="971"/>
      <c r="K39" s="971"/>
      <c r="L39" s="971"/>
      <c r="M39" s="972"/>
      <c r="N39" s="221" t="s">
        <v>150</v>
      </c>
      <c r="O39" s="968"/>
      <c r="P39" s="968"/>
      <c r="Q39" s="968"/>
      <c r="R39" s="973"/>
      <c r="S39" s="973"/>
      <c r="T39" s="973"/>
      <c r="U39" s="973"/>
      <c r="V39" s="973"/>
      <c r="W39" s="975"/>
      <c r="X39" s="975"/>
      <c r="Y39" s="975"/>
      <c r="Z39" s="975"/>
      <c r="AA39" s="975"/>
      <c r="AB39" s="975"/>
      <c r="AC39" s="975"/>
      <c r="AD39" s="975"/>
      <c r="AE39" s="975"/>
      <c r="AF39" s="975"/>
      <c r="AG39" s="975"/>
      <c r="AH39" s="975"/>
      <c r="AI39" s="975"/>
      <c r="AL39" s="224" t="str">
        <f>PHONETIC(G59)</f>
        <v/>
      </c>
      <c r="AM39" s="224">
        <f>G60</f>
        <v>0</v>
      </c>
      <c r="AN39" s="224" t="str">
        <f>TEXT(R59,"g")</f>
        <v>M</v>
      </c>
      <c r="AO39" s="224" t="str">
        <f>TEXT(R59,"e")</f>
        <v>33</v>
      </c>
      <c r="AP39" s="224" t="str">
        <f>TEXT(MONTH(R59),0)</f>
        <v>1</v>
      </c>
      <c r="AQ39" s="224" t="str">
        <f>TEXT(DAY(R59),0)</f>
        <v>0</v>
      </c>
      <c r="AR39" s="224">
        <f>O59</f>
        <v>0</v>
      </c>
      <c r="AS39" s="224">
        <f>W59</f>
        <v>0</v>
      </c>
      <c r="AT39" s="127" t="str">
        <f t="shared" si="0"/>
        <v>－000000</v>
      </c>
    </row>
    <row r="40" spans="1:46" s="127" customFormat="1" ht="18" customHeight="1">
      <c r="A40" s="969"/>
      <c r="B40" s="969"/>
      <c r="C40" s="969"/>
      <c r="D40" s="969"/>
      <c r="E40" s="969"/>
      <c r="F40" s="222"/>
      <c r="G40" s="977"/>
      <c r="H40" s="978"/>
      <c r="I40" s="978"/>
      <c r="J40" s="978"/>
      <c r="K40" s="978"/>
      <c r="L40" s="978"/>
      <c r="M40" s="979"/>
      <c r="N40" s="223"/>
      <c r="O40" s="969"/>
      <c r="P40" s="969"/>
      <c r="Q40" s="969"/>
      <c r="R40" s="974"/>
      <c r="S40" s="974"/>
      <c r="T40" s="974"/>
      <c r="U40" s="974"/>
      <c r="V40" s="974"/>
      <c r="W40" s="976"/>
      <c r="X40" s="976"/>
      <c r="Y40" s="976"/>
      <c r="Z40" s="976"/>
      <c r="AA40" s="976"/>
      <c r="AB40" s="976"/>
      <c r="AC40" s="976"/>
      <c r="AD40" s="976"/>
      <c r="AE40" s="976"/>
      <c r="AF40" s="976"/>
      <c r="AG40" s="976"/>
      <c r="AH40" s="976"/>
      <c r="AI40" s="976"/>
      <c r="AL40" s="224" t="str">
        <f>PHONETIC(G61)</f>
        <v/>
      </c>
      <c r="AM40" s="224">
        <f>G62</f>
        <v>0</v>
      </c>
      <c r="AN40" s="224" t="str">
        <f>TEXT(R61,"g")</f>
        <v>M</v>
      </c>
      <c r="AO40" s="224" t="str">
        <f>TEXT(R61,"e")</f>
        <v>33</v>
      </c>
      <c r="AP40" s="224" t="str">
        <f>TEXT(MONTH(R61),0)</f>
        <v>1</v>
      </c>
      <c r="AQ40" s="224" t="str">
        <f>TEXT(DAY(R61),0)</f>
        <v>0</v>
      </c>
      <c r="AR40" s="224">
        <f>O61</f>
        <v>0</v>
      </c>
      <c r="AS40" s="224">
        <f>W61</f>
        <v>0</v>
      </c>
      <c r="AT40" s="127" t="str">
        <f t="shared" si="0"/>
        <v>－000000</v>
      </c>
    </row>
    <row r="41" spans="1:46" s="127" customFormat="1" ht="18" customHeight="1">
      <c r="A41" s="968"/>
      <c r="B41" s="968"/>
      <c r="C41" s="968"/>
      <c r="D41" s="968"/>
      <c r="E41" s="968"/>
      <c r="F41" s="220" t="s">
        <v>170</v>
      </c>
      <c r="G41" s="970"/>
      <c r="H41" s="971"/>
      <c r="I41" s="971"/>
      <c r="J41" s="971"/>
      <c r="K41" s="971"/>
      <c r="L41" s="971"/>
      <c r="M41" s="972"/>
      <c r="N41" s="221" t="s">
        <v>150</v>
      </c>
      <c r="O41" s="968"/>
      <c r="P41" s="968"/>
      <c r="Q41" s="968"/>
      <c r="R41" s="973"/>
      <c r="S41" s="973"/>
      <c r="T41" s="973"/>
      <c r="U41" s="973"/>
      <c r="V41" s="973"/>
      <c r="W41" s="975"/>
      <c r="X41" s="975"/>
      <c r="Y41" s="975"/>
      <c r="Z41" s="975"/>
      <c r="AA41" s="975"/>
      <c r="AB41" s="975"/>
      <c r="AC41" s="975"/>
      <c r="AD41" s="975"/>
      <c r="AE41" s="975"/>
      <c r="AF41" s="975"/>
      <c r="AG41" s="975"/>
      <c r="AH41" s="975"/>
      <c r="AI41" s="975"/>
      <c r="AL41" s="224" t="str">
        <f>PHONETIC(G63)</f>
        <v/>
      </c>
      <c r="AM41" s="224">
        <f>G64</f>
        <v>0</v>
      </c>
      <c r="AN41" s="224" t="str">
        <f>TEXT(R63,"g")</f>
        <v>M</v>
      </c>
      <c r="AO41" s="224" t="str">
        <f>TEXT(R63,"e")</f>
        <v>33</v>
      </c>
      <c r="AP41" s="224" t="str">
        <f>TEXT(MONTH(R63),0)</f>
        <v>1</v>
      </c>
      <c r="AQ41" s="224" t="str">
        <f>TEXT(DAY(R63),0)</f>
        <v>0</v>
      </c>
      <c r="AR41" s="224">
        <f>O63</f>
        <v>0</v>
      </c>
      <c r="AS41" s="224">
        <f>W63</f>
        <v>0</v>
      </c>
      <c r="AT41" s="127" t="str">
        <f t="shared" si="0"/>
        <v>－000000</v>
      </c>
    </row>
    <row r="42" spans="1:46" s="127" customFormat="1" ht="18" customHeight="1">
      <c r="A42" s="969"/>
      <c r="B42" s="969"/>
      <c r="C42" s="969"/>
      <c r="D42" s="969"/>
      <c r="E42" s="969"/>
      <c r="F42" s="222"/>
      <c r="G42" s="977"/>
      <c r="H42" s="978"/>
      <c r="I42" s="978"/>
      <c r="J42" s="978"/>
      <c r="K42" s="978"/>
      <c r="L42" s="978"/>
      <c r="M42" s="979"/>
      <c r="N42" s="223"/>
      <c r="O42" s="969"/>
      <c r="P42" s="969"/>
      <c r="Q42" s="969"/>
      <c r="R42" s="974"/>
      <c r="S42" s="974"/>
      <c r="T42" s="974"/>
      <c r="U42" s="974"/>
      <c r="V42" s="974"/>
      <c r="W42" s="976"/>
      <c r="X42" s="976"/>
      <c r="Y42" s="976"/>
      <c r="Z42" s="976"/>
      <c r="AA42" s="976"/>
      <c r="AB42" s="976"/>
      <c r="AC42" s="976"/>
      <c r="AD42" s="976"/>
      <c r="AE42" s="976"/>
      <c r="AF42" s="976"/>
      <c r="AG42" s="976"/>
      <c r="AH42" s="976"/>
      <c r="AI42" s="976"/>
      <c r="AL42" s="224" t="str">
        <f>PHONETIC(G65)</f>
        <v/>
      </c>
      <c r="AM42" s="224">
        <f>G66</f>
        <v>0</v>
      </c>
      <c r="AN42" s="224" t="str">
        <f>TEXT(R65,"g")</f>
        <v>M</v>
      </c>
      <c r="AO42" s="224" t="str">
        <f>TEXT(R65,"e")</f>
        <v>33</v>
      </c>
      <c r="AP42" s="224" t="str">
        <f>TEXT(MONTH(R65),0)</f>
        <v>1</v>
      </c>
      <c r="AQ42" s="224" t="str">
        <f>TEXT(DAY(R65),0)</f>
        <v>0</v>
      </c>
      <c r="AR42" s="224">
        <f>O65</f>
        <v>0</v>
      </c>
      <c r="AS42" s="224">
        <f>W65</f>
        <v>0</v>
      </c>
      <c r="AT42" s="127" t="str">
        <f t="shared" si="0"/>
        <v>－000000</v>
      </c>
    </row>
    <row r="43" spans="1:46" s="127" customFormat="1" ht="18" customHeight="1">
      <c r="A43" s="968"/>
      <c r="B43" s="968"/>
      <c r="C43" s="968"/>
      <c r="D43" s="968"/>
      <c r="E43" s="968"/>
      <c r="F43" s="220" t="s">
        <v>170</v>
      </c>
      <c r="G43" s="970"/>
      <c r="H43" s="971"/>
      <c r="I43" s="971"/>
      <c r="J43" s="971"/>
      <c r="K43" s="971"/>
      <c r="L43" s="971"/>
      <c r="M43" s="972"/>
      <c r="N43" s="221" t="s">
        <v>150</v>
      </c>
      <c r="O43" s="968"/>
      <c r="P43" s="968"/>
      <c r="Q43" s="968"/>
      <c r="R43" s="973"/>
      <c r="S43" s="973"/>
      <c r="T43" s="973"/>
      <c r="U43" s="973"/>
      <c r="V43" s="973"/>
      <c r="W43" s="975"/>
      <c r="X43" s="975"/>
      <c r="Y43" s="975"/>
      <c r="Z43" s="975"/>
      <c r="AA43" s="975"/>
      <c r="AB43" s="975"/>
      <c r="AC43" s="975"/>
      <c r="AD43" s="975"/>
      <c r="AE43" s="975"/>
      <c r="AF43" s="975"/>
      <c r="AG43" s="975"/>
      <c r="AH43" s="975"/>
      <c r="AI43" s="975"/>
      <c r="AL43" s="224" t="str">
        <f>PHONETIC(G67)</f>
        <v/>
      </c>
      <c r="AM43" s="224">
        <f>G68</f>
        <v>0</v>
      </c>
      <c r="AN43" s="224" t="str">
        <f>TEXT(R67,"g")</f>
        <v>M</v>
      </c>
      <c r="AO43" s="224" t="str">
        <f>TEXT(R67,"e")</f>
        <v>33</v>
      </c>
      <c r="AP43" s="224" t="str">
        <f>TEXT(MONTH(R67),0)</f>
        <v>1</v>
      </c>
      <c r="AQ43" s="224" t="str">
        <f>TEXT(DAY(R67),0)</f>
        <v>0</v>
      </c>
      <c r="AR43" s="224">
        <f>O67</f>
        <v>0</v>
      </c>
      <c r="AS43" s="224">
        <f>W67</f>
        <v>0</v>
      </c>
      <c r="AT43" s="127" t="str">
        <f t="shared" si="0"/>
        <v>－000000</v>
      </c>
    </row>
    <row r="44" spans="1:46" s="127" customFormat="1" ht="18" customHeight="1">
      <c r="A44" s="969"/>
      <c r="B44" s="969"/>
      <c r="C44" s="969"/>
      <c r="D44" s="969"/>
      <c r="E44" s="969"/>
      <c r="F44" s="222"/>
      <c r="G44" s="977"/>
      <c r="H44" s="978"/>
      <c r="I44" s="978"/>
      <c r="J44" s="978"/>
      <c r="K44" s="978"/>
      <c r="L44" s="978"/>
      <c r="M44" s="979"/>
      <c r="N44" s="223"/>
      <c r="O44" s="969"/>
      <c r="P44" s="969"/>
      <c r="Q44" s="969"/>
      <c r="R44" s="974"/>
      <c r="S44" s="974"/>
      <c r="T44" s="974"/>
      <c r="U44" s="974"/>
      <c r="V44" s="974"/>
      <c r="W44" s="976"/>
      <c r="X44" s="976"/>
      <c r="Y44" s="976"/>
      <c r="Z44" s="976"/>
      <c r="AA44" s="976"/>
      <c r="AB44" s="976"/>
      <c r="AC44" s="976"/>
      <c r="AD44" s="976"/>
      <c r="AE44" s="976"/>
      <c r="AF44" s="976"/>
      <c r="AG44" s="976"/>
      <c r="AH44" s="976"/>
      <c r="AI44" s="976"/>
      <c r="AL44" s="224" t="str">
        <f>PHONETIC(G69)</f>
        <v/>
      </c>
      <c r="AM44" s="224">
        <f>G70</f>
        <v>0</v>
      </c>
      <c r="AN44" s="224" t="str">
        <f>TEXT(R69,"g")</f>
        <v>M</v>
      </c>
      <c r="AO44" s="224" t="str">
        <f>TEXT(R69,"e")</f>
        <v>33</v>
      </c>
      <c r="AP44" s="224" t="str">
        <f>TEXT(MONTH(R69),0)</f>
        <v>1</v>
      </c>
      <c r="AQ44" s="224" t="str">
        <f>TEXT(DAY(R69),0)</f>
        <v>0</v>
      </c>
      <c r="AR44" s="224">
        <f>O69</f>
        <v>0</v>
      </c>
      <c r="AS44" s="224">
        <f>W69</f>
        <v>0</v>
      </c>
      <c r="AT44" s="127" t="str">
        <f t="shared" si="0"/>
        <v>－000000</v>
      </c>
    </row>
    <row r="45" spans="1:46" s="127" customFormat="1" ht="18" customHeight="1">
      <c r="A45" s="968"/>
      <c r="B45" s="968"/>
      <c r="C45" s="968"/>
      <c r="D45" s="968"/>
      <c r="E45" s="968"/>
      <c r="F45" s="220" t="s">
        <v>170</v>
      </c>
      <c r="G45" s="970"/>
      <c r="H45" s="971"/>
      <c r="I45" s="971"/>
      <c r="J45" s="971"/>
      <c r="K45" s="971"/>
      <c r="L45" s="971"/>
      <c r="M45" s="972"/>
      <c r="N45" s="221" t="s">
        <v>150</v>
      </c>
      <c r="O45" s="968"/>
      <c r="P45" s="968"/>
      <c r="Q45" s="968"/>
      <c r="R45" s="973"/>
      <c r="S45" s="973"/>
      <c r="T45" s="973"/>
      <c r="U45" s="973"/>
      <c r="V45" s="973"/>
      <c r="W45" s="975"/>
      <c r="X45" s="975"/>
      <c r="Y45" s="975"/>
      <c r="Z45" s="975"/>
      <c r="AA45" s="975"/>
      <c r="AB45" s="975"/>
      <c r="AC45" s="975"/>
      <c r="AD45" s="975"/>
      <c r="AE45" s="975"/>
      <c r="AF45" s="975"/>
      <c r="AG45" s="975"/>
      <c r="AH45" s="975"/>
      <c r="AI45" s="975"/>
      <c r="AL45" s="224" t="str">
        <f>PHONETIC(G71)</f>
        <v/>
      </c>
      <c r="AM45" s="224">
        <f>G72</f>
        <v>0</v>
      </c>
      <c r="AN45" s="224" t="str">
        <f>TEXT(R71,"g")</f>
        <v>M</v>
      </c>
      <c r="AO45" s="224" t="str">
        <f>TEXT(R71,"e")</f>
        <v>33</v>
      </c>
      <c r="AP45" s="224" t="str">
        <f>TEXT(MONTH(R71),0)</f>
        <v>1</v>
      </c>
      <c r="AQ45" s="224" t="str">
        <f>TEXT(DAY(R71),0)</f>
        <v>0</v>
      </c>
      <c r="AR45" s="224">
        <f>O71</f>
        <v>0</v>
      </c>
      <c r="AS45" s="224">
        <f>W71</f>
        <v>0</v>
      </c>
      <c r="AT45" s="127" t="str">
        <f t="shared" si="0"/>
        <v>－000000</v>
      </c>
    </row>
    <row r="46" spans="1:46" s="127" customFormat="1" ht="18" customHeight="1">
      <c r="A46" s="969"/>
      <c r="B46" s="969"/>
      <c r="C46" s="969"/>
      <c r="D46" s="969"/>
      <c r="E46" s="969"/>
      <c r="F46" s="222"/>
      <c r="G46" s="977"/>
      <c r="H46" s="978"/>
      <c r="I46" s="978"/>
      <c r="J46" s="978"/>
      <c r="K46" s="978"/>
      <c r="L46" s="978"/>
      <c r="M46" s="979"/>
      <c r="N46" s="223"/>
      <c r="O46" s="969"/>
      <c r="P46" s="969"/>
      <c r="Q46" s="969"/>
      <c r="R46" s="974"/>
      <c r="S46" s="974"/>
      <c r="T46" s="974"/>
      <c r="U46" s="974"/>
      <c r="V46" s="974"/>
      <c r="W46" s="976"/>
      <c r="X46" s="976"/>
      <c r="Y46" s="976"/>
      <c r="Z46" s="976"/>
      <c r="AA46" s="976"/>
      <c r="AB46" s="976"/>
      <c r="AC46" s="976"/>
      <c r="AD46" s="976"/>
      <c r="AE46" s="976"/>
      <c r="AF46" s="976"/>
      <c r="AG46" s="976"/>
      <c r="AH46" s="976"/>
      <c r="AI46" s="976"/>
      <c r="AL46" s="224" t="str">
        <f>PHONETIC(G73)</f>
        <v/>
      </c>
      <c r="AM46" s="224">
        <f>G74</f>
        <v>0</v>
      </c>
      <c r="AN46" s="224" t="str">
        <f>TEXT(R73,"g")</f>
        <v>M</v>
      </c>
      <c r="AO46" s="224" t="str">
        <f>TEXT(R73,"e")</f>
        <v>33</v>
      </c>
      <c r="AP46" s="224" t="str">
        <f>TEXT(MONTH(R73),0)</f>
        <v>1</v>
      </c>
      <c r="AQ46" s="224" t="str">
        <f>TEXT(DAY(R73),0)</f>
        <v>0</v>
      </c>
      <c r="AR46" s="224">
        <f>O73</f>
        <v>0</v>
      </c>
      <c r="AS46" s="224">
        <f>W73</f>
        <v>0</v>
      </c>
      <c r="AT46" s="127" t="str">
        <f t="shared" si="0"/>
        <v>－000000</v>
      </c>
    </row>
    <row r="47" spans="1:46" s="127" customFormat="1" ht="18" customHeight="1">
      <c r="A47" s="968"/>
      <c r="B47" s="968"/>
      <c r="C47" s="968"/>
      <c r="D47" s="968"/>
      <c r="E47" s="968"/>
      <c r="F47" s="220" t="s">
        <v>170</v>
      </c>
      <c r="G47" s="970"/>
      <c r="H47" s="971"/>
      <c r="I47" s="971"/>
      <c r="J47" s="971"/>
      <c r="K47" s="971"/>
      <c r="L47" s="971"/>
      <c r="M47" s="972"/>
      <c r="N47" s="221" t="s">
        <v>150</v>
      </c>
      <c r="O47" s="968"/>
      <c r="P47" s="968"/>
      <c r="Q47" s="968"/>
      <c r="R47" s="973"/>
      <c r="S47" s="973"/>
      <c r="T47" s="973"/>
      <c r="U47" s="973"/>
      <c r="V47" s="973"/>
      <c r="W47" s="975"/>
      <c r="X47" s="975"/>
      <c r="Y47" s="975"/>
      <c r="Z47" s="975"/>
      <c r="AA47" s="975"/>
      <c r="AB47" s="975"/>
      <c r="AC47" s="975"/>
      <c r="AD47" s="975"/>
      <c r="AE47" s="975"/>
      <c r="AF47" s="975"/>
      <c r="AG47" s="975"/>
      <c r="AH47" s="975"/>
      <c r="AI47" s="975"/>
      <c r="AL47" s="224" t="str">
        <f>PHONETIC(G75)</f>
        <v/>
      </c>
      <c r="AM47" s="224">
        <f>G76</f>
        <v>0</v>
      </c>
      <c r="AN47" s="224" t="str">
        <f>TEXT(R75,"g")</f>
        <v>M</v>
      </c>
      <c r="AO47" s="224" t="str">
        <f>TEXT(R75,"e")</f>
        <v>33</v>
      </c>
      <c r="AP47" s="224" t="str">
        <f>TEXT(MONTH(R75),0)</f>
        <v>1</v>
      </c>
      <c r="AQ47" s="224" t="str">
        <f>TEXT(DAY(R75),0)</f>
        <v>0</v>
      </c>
      <c r="AR47" s="224">
        <f>O75</f>
        <v>0</v>
      </c>
      <c r="AS47" s="224">
        <f>W75</f>
        <v>0</v>
      </c>
      <c r="AT47" s="127" t="str">
        <f t="shared" si="0"/>
        <v>－000000</v>
      </c>
    </row>
    <row r="48" spans="1:46" s="127" customFormat="1" ht="18" customHeight="1">
      <c r="A48" s="969"/>
      <c r="B48" s="969"/>
      <c r="C48" s="969"/>
      <c r="D48" s="969"/>
      <c r="E48" s="969"/>
      <c r="F48" s="222"/>
      <c r="G48" s="977"/>
      <c r="H48" s="978"/>
      <c r="I48" s="978"/>
      <c r="J48" s="978"/>
      <c r="K48" s="978"/>
      <c r="L48" s="978"/>
      <c r="M48" s="979"/>
      <c r="N48" s="223"/>
      <c r="O48" s="969"/>
      <c r="P48" s="969"/>
      <c r="Q48" s="969"/>
      <c r="R48" s="974"/>
      <c r="S48" s="974"/>
      <c r="T48" s="974"/>
      <c r="U48" s="974"/>
      <c r="V48" s="974"/>
      <c r="W48" s="976"/>
      <c r="X48" s="976"/>
      <c r="Y48" s="976"/>
      <c r="Z48" s="976"/>
      <c r="AA48" s="976"/>
      <c r="AB48" s="976"/>
      <c r="AC48" s="976"/>
      <c r="AD48" s="976"/>
      <c r="AE48" s="976"/>
      <c r="AF48" s="976"/>
      <c r="AG48" s="976"/>
      <c r="AH48" s="976"/>
      <c r="AI48" s="976"/>
      <c r="AL48" s="224" t="str">
        <f>PHONETIC(G77)</f>
        <v/>
      </c>
      <c r="AM48" s="224">
        <f>G78</f>
        <v>0</v>
      </c>
      <c r="AN48" s="224" t="str">
        <f>TEXT(R77,"g")</f>
        <v>M</v>
      </c>
      <c r="AO48" s="224" t="str">
        <f>TEXT(R77,"e")</f>
        <v>33</v>
      </c>
      <c r="AP48" s="224" t="str">
        <f>TEXT(MONTH(R77),0)</f>
        <v>1</v>
      </c>
      <c r="AQ48" s="224" t="str">
        <f>TEXT(DAY(R77),0)</f>
        <v>0</v>
      </c>
      <c r="AR48" s="224">
        <f>O77</f>
        <v>0</v>
      </c>
      <c r="AS48" s="224">
        <f>W77</f>
        <v>0</v>
      </c>
      <c r="AT48" s="127" t="str">
        <f t="shared" si="0"/>
        <v>－000000</v>
      </c>
    </row>
    <row r="49" spans="1:46" s="127" customFormat="1" ht="18" customHeight="1">
      <c r="A49" s="968"/>
      <c r="B49" s="968"/>
      <c r="C49" s="968"/>
      <c r="D49" s="968"/>
      <c r="E49" s="968"/>
      <c r="F49" s="220" t="s">
        <v>170</v>
      </c>
      <c r="G49" s="970"/>
      <c r="H49" s="971"/>
      <c r="I49" s="971"/>
      <c r="J49" s="971"/>
      <c r="K49" s="971"/>
      <c r="L49" s="971"/>
      <c r="M49" s="972"/>
      <c r="N49" s="221" t="s">
        <v>150</v>
      </c>
      <c r="O49" s="968"/>
      <c r="P49" s="968"/>
      <c r="Q49" s="968"/>
      <c r="R49" s="973"/>
      <c r="S49" s="973"/>
      <c r="T49" s="973"/>
      <c r="U49" s="973"/>
      <c r="V49" s="973"/>
      <c r="W49" s="975"/>
      <c r="X49" s="975"/>
      <c r="Y49" s="975"/>
      <c r="Z49" s="975"/>
      <c r="AA49" s="975"/>
      <c r="AB49" s="975"/>
      <c r="AC49" s="975"/>
      <c r="AD49" s="975"/>
      <c r="AE49" s="975"/>
      <c r="AF49" s="975"/>
      <c r="AG49" s="975"/>
      <c r="AH49" s="975"/>
      <c r="AI49" s="975"/>
      <c r="AL49" s="224" t="str">
        <f>PHONETIC(G79)</f>
        <v/>
      </c>
      <c r="AM49" s="224">
        <f>G80</f>
        <v>0</v>
      </c>
      <c r="AN49" s="224" t="str">
        <f>TEXT(R79,"g")</f>
        <v>M</v>
      </c>
      <c r="AO49" s="224" t="str">
        <f>TEXT(R79,"e")</f>
        <v>33</v>
      </c>
      <c r="AP49" s="224" t="str">
        <f>TEXT(MONTH(R79),0)</f>
        <v>1</v>
      </c>
      <c r="AQ49" s="224" t="str">
        <f>TEXT(DAY(R79),0)</f>
        <v>0</v>
      </c>
      <c r="AR49" s="224">
        <f>O79</f>
        <v>0</v>
      </c>
      <c r="AS49" s="224">
        <f>W79</f>
        <v>0</v>
      </c>
      <c r="AT49" s="127" t="str">
        <f t="shared" si="0"/>
        <v>－000000</v>
      </c>
    </row>
    <row r="50" spans="1:46" s="127" customFormat="1" ht="18" customHeight="1">
      <c r="A50" s="969"/>
      <c r="B50" s="969"/>
      <c r="C50" s="969"/>
      <c r="D50" s="969"/>
      <c r="E50" s="969"/>
      <c r="F50" s="222"/>
      <c r="G50" s="977"/>
      <c r="H50" s="978"/>
      <c r="I50" s="978"/>
      <c r="J50" s="978"/>
      <c r="K50" s="978"/>
      <c r="L50" s="978"/>
      <c r="M50" s="979"/>
      <c r="N50" s="223"/>
      <c r="O50" s="969"/>
      <c r="P50" s="969"/>
      <c r="Q50" s="969"/>
      <c r="R50" s="974"/>
      <c r="S50" s="974"/>
      <c r="T50" s="974"/>
      <c r="U50" s="974"/>
      <c r="V50" s="974"/>
      <c r="W50" s="976"/>
      <c r="X50" s="976"/>
      <c r="Y50" s="976"/>
      <c r="Z50" s="976"/>
      <c r="AA50" s="976"/>
      <c r="AB50" s="976"/>
      <c r="AC50" s="976"/>
      <c r="AD50" s="976"/>
      <c r="AE50" s="976"/>
      <c r="AF50" s="976"/>
      <c r="AG50" s="976"/>
      <c r="AH50" s="976"/>
      <c r="AI50" s="976"/>
      <c r="AL50" s="224" t="str">
        <f>PHONETIC(G81)</f>
        <v/>
      </c>
      <c r="AM50" s="224">
        <f>G82</f>
        <v>0</v>
      </c>
      <c r="AN50" s="224" t="str">
        <f>TEXT(R81,"g")</f>
        <v>M</v>
      </c>
      <c r="AO50" s="224" t="str">
        <f>TEXT(R81,"e")</f>
        <v>33</v>
      </c>
      <c r="AP50" s="224" t="str">
        <f>TEXT(MONTH(R81),0)</f>
        <v>1</v>
      </c>
      <c r="AQ50" s="224" t="str">
        <f>TEXT(DAY(R81),0)</f>
        <v>0</v>
      </c>
      <c r="AR50" s="224">
        <f>O81</f>
        <v>0</v>
      </c>
      <c r="AS50" s="224">
        <f>W81</f>
        <v>0</v>
      </c>
      <c r="AT50" s="127" t="str">
        <f t="shared" si="0"/>
        <v>－000000</v>
      </c>
    </row>
    <row r="51" spans="1:46" s="127" customFormat="1" ht="18" customHeight="1">
      <c r="A51" s="968"/>
      <c r="B51" s="968"/>
      <c r="C51" s="968"/>
      <c r="D51" s="968"/>
      <c r="E51" s="968"/>
      <c r="F51" s="220" t="s">
        <v>170</v>
      </c>
      <c r="G51" s="970"/>
      <c r="H51" s="971"/>
      <c r="I51" s="971"/>
      <c r="J51" s="971"/>
      <c r="K51" s="971"/>
      <c r="L51" s="971"/>
      <c r="M51" s="972"/>
      <c r="N51" s="221" t="s">
        <v>150</v>
      </c>
      <c r="O51" s="968"/>
      <c r="P51" s="968"/>
      <c r="Q51" s="968"/>
      <c r="R51" s="973"/>
      <c r="S51" s="973"/>
      <c r="T51" s="973"/>
      <c r="U51" s="973"/>
      <c r="V51" s="973"/>
      <c r="W51" s="975"/>
      <c r="X51" s="975"/>
      <c r="Y51" s="975"/>
      <c r="Z51" s="975"/>
      <c r="AA51" s="975"/>
      <c r="AB51" s="975"/>
      <c r="AC51" s="975"/>
      <c r="AD51" s="975"/>
      <c r="AE51" s="975"/>
      <c r="AF51" s="975"/>
      <c r="AG51" s="975"/>
      <c r="AH51" s="975"/>
      <c r="AI51" s="975"/>
      <c r="AL51" s="224" t="str">
        <f>PHONETIC(G83)</f>
        <v/>
      </c>
      <c r="AM51" s="224">
        <f>G84</f>
        <v>0</v>
      </c>
      <c r="AN51" s="224" t="str">
        <f>TEXT(R83,"g")</f>
        <v>M</v>
      </c>
      <c r="AO51" s="224" t="str">
        <f>TEXT(R83,"e")</f>
        <v>33</v>
      </c>
      <c r="AP51" s="224" t="str">
        <f>TEXT(MONTH(R83),0)</f>
        <v>1</v>
      </c>
      <c r="AQ51" s="224" t="str">
        <f>TEXT(DAY(R83),0)</f>
        <v>0</v>
      </c>
      <c r="AR51" s="224">
        <f>O83</f>
        <v>0</v>
      </c>
      <c r="AS51" s="224">
        <f>W83</f>
        <v>0</v>
      </c>
      <c r="AT51" s="127" t="str">
        <f t="shared" si="0"/>
        <v>－000000</v>
      </c>
    </row>
    <row r="52" spans="1:46" s="127" customFormat="1" ht="18" customHeight="1">
      <c r="A52" s="969"/>
      <c r="B52" s="969"/>
      <c r="C52" s="969"/>
      <c r="D52" s="969"/>
      <c r="E52" s="969"/>
      <c r="F52" s="222"/>
      <c r="G52" s="977"/>
      <c r="H52" s="978"/>
      <c r="I52" s="978"/>
      <c r="J52" s="978"/>
      <c r="K52" s="978"/>
      <c r="L52" s="978"/>
      <c r="M52" s="979"/>
      <c r="N52" s="223"/>
      <c r="O52" s="969"/>
      <c r="P52" s="969"/>
      <c r="Q52" s="969"/>
      <c r="R52" s="974"/>
      <c r="S52" s="974"/>
      <c r="T52" s="974"/>
      <c r="U52" s="974"/>
      <c r="V52" s="974"/>
      <c r="W52" s="976"/>
      <c r="X52" s="976"/>
      <c r="Y52" s="976"/>
      <c r="Z52" s="976"/>
      <c r="AA52" s="976"/>
      <c r="AB52" s="976"/>
      <c r="AC52" s="976"/>
      <c r="AD52" s="976"/>
      <c r="AE52" s="976"/>
      <c r="AF52" s="976"/>
      <c r="AG52" s="976"/>
      <c r="AH52" s="976"/>
      <c r="AI52" s="976"/>
      <c r="AL52" s="224" t="str">
        <f>PHONETIC(G85)</f>
        <v/>
      </c>
      <c r="AM52" s="224">
        <f>G86</f>
        <v>0</v>
      </c>
      <c r="AN52" s="224" t="str">
        <f>TEXT(R85,"g")</f>
        <v>M</v>
      </c>
      <c r="AO52" s="224" t="str">
        <f>TEXT(R85,"e")</f>
        <v>33</v>
      </c>
      <c r="AP52" s="224" t="str">
        <f>TEXT(MONTH(R85),0)</f>
        <v>1</v>
      </c>
      <c r="AQ52" s="224" t="str">
        <f>TEXT(DAY(R85),0)</f>
        <v>0</v>
      </c>
      <c r="AR52" s="224">
        <f>O85</f>
        <v>0</v>
      </c>
      <c r="AS52" s="224">
        <f>W85</f>
        <v>0</v>
      </c>
      <c r="AT52" s="127" t="str">
        <f t="shared" si="0"/>
        <v>－000000</v>
      </c>
    </row>
    <row r="53" spans="1:46" s="127" customFormat="1" ht="18" customHeight="1">
      <c r="A53" s="968"/>
      <c r="B53" s="968"/>
      <c r="C53" s="968"/>
      <c r="D53" s="968"/>
      <c r="E53" s="968"/>
      <c r="F53" s="220" t="s">
        <v>170</v>
      </c>
      <c r="G53" s="970"/>
      <c r="H53" s="971"/>
      <c r="I53" s="971"/>
      <c r="J53" s="971"/>
      <c r="K53" s="971"/>
      <c r="L53" s="971"/>
      <c r="M53" s="972"/>
      <c r="N53" s="221" t="s">
        <v>150</v>
      </c>
      <c r="O53" s="968"/>
      <c r="P53" s="968"/>
      <c r="Q53" s="968"/>
      <c r="R53" s="973"/>
      <c r="S53" s="973"/>
      <c r="T53" s="973"/>
      <c r="U53" s="973"/>
      <c r="V53" s="973"/>
      <c r="W53" s="975"/>
      <c r="X53" s="975"/>
      <c r="Y53" s="975"/>
      <c r="Z53" s="975"/>
      <c r="AA53" s="975"/>
      <c r="AB53" s="975"/>
      <c r="AC53" s="975"/>
      <c r="AD53" s="975"/>
      <c r="AE53" s="975"/>
      <c r="AF53" s="975"/>
      <c r="AG53" s="975"/>
      <c r="AH53" s="975"/>
      <c r="AI53" s="975"/>
      <c r="AL53" s="224" t="str">
        <f>PHONETIC(G87)</f>
        <v/>
      </c>
      <c r="AM53" s="224">
        <f>G88</f>
        <v>0</v>
      </c>
      <c r="AN53" s="224" t="str">
        <f>TEXT(R87,"g")</f>
        <v>M</v>
      </c>
      <c r="AO53" s="224" t="str">
        <f>TEXT(R87,"e")</f>
        <v>33</v>
      </c>
      <c r="AP53" s="224" t="str">
        <f>TEXT(MONTH(R87),0)</f>
        <v>1</v>
      </c>
      <c r="AQ53" s="224" t="str">
        <f>TEXT(DAY(R87),0)</f>
        <v>0</v>
      </c>
      <c r="AR53" s="224">
        <f>O87</f>
        <v>0</v>
      </c>
      <c r="AS53" s="224">
        <f>W87</f>
        <v>0</v>
      </c>
      <c r="AT53" s="127" t="str">
        <f t="shared" si="0"/>
        <v>－000000</v>
      </c>
    </row>
    <row r="54" spans="1:46" s="127" customFormat="1" ht="18" customHeight="1">
      <c r="A54" s="969"/>
      <c r="B54" s="969"/>
      <c r="C54" s="969"/>
      <c r="D54" s="969"/>
      <c r="E54" s="969"/>
      <c r="F54" s="222"/>
      <c r="G54" s="977"/>
      <c r="H54" s="978"/>
      <c r="I54" s="978"/>
      <c r="J54" s="978"/>
      <c r="K54" s="978"/>
      <c r="L54" s="978"/>
      <c r="M54" s="979"/>
      <c r="N54" s="223"/>
      <c r="O54" s="969"/>
      <c r="P54" s="969"/>
      <c r="Q54" s="969"/>
      <c r="R54" s="974"/>
      <c r="S54" s="974"/>
      <c r="T54" s="974"/>
      <c r="U54" s="974"/>
      <c r="V54" s="974"/>
      <c r="W54" s="976"/>
      <c r="X54" s="976"/>
      <c r="Y54" s="976"/>
      <c r="Z54" s="976"/>
      <c r="AA54" s="976"/>
      <c r="AB54" s="976"/>
      <c r="AC54" s="976"/>
      <c r="AD54" s="976"/>
      <c r="AE54" s="976"/>
      <c r="AF54" s="976"/>
      <c r="AG54" s="976"/>
      <c r="AH54" s="976"/>
      <c r="AI54" s="976"/>
      <c r="AL54" s="224" t="str">
        <f>PHONETIC(G89)</f>
        <v/>
      </c>
      <c r="AM54" s="224">
        <f>G90</f>
        <v>0</v>
      </c>
      <c r="AN54" s="224" t="str">
        <f>TEXT(R89,"g")</f>
        <v>M</v>
      </c>
      <c r="AO54" s="224" t="str">
        <f>TEXT(R89,"e")</f>
        <v>33</v>
      </c>
      <c r="AP54" s="224" t="str">
        <f>TEXT(MONTH(R89),0)</f>
        <v>1</v>
      </c>
      <c r="AQ54" s="224" t="str">
        <f>TEXT(DAY(R89),0)</f>
        <v>0</v>
      </c>
      <c r="AR54" s="224">
        <f>O89</f>
        <v>0</v>
      </c>
      <c r="AS54" s="224">
        <f>W89</f>
        <v>0</v>
      </c>
      <c r="AT54" s="127" t="str">
        <f t="shared" si="0"/>
        <v>－000000</v>
      </c>
    </row>
    <row r="55" spans="1:46" s="127" customFormat="1" ht="18" customHeight="1">
      <c r="A55" s="968"/>
      <c r="B55" s="968"/>
      <c r="C55" s="968"/>
      <c r="D55" s="968"/>
      <c r="E55" s="968"/>
      <c r="F55" s="220" t="s">
        <v>170</v>
      </c>
      <c r="G55" s="970"/>
      <c r="H55" s="971"/>
      <c r="I55" s="971"/>
      <c r="J55" s="971"/>
      <c r="K55" s="971"/>
      <c r="L55" s="971"/>
      <c r="M55" s="972"/>
      <c r="N55" s="221" t="s">
        <v>150</v>
      </c>
      <c r="O55" s="968"/>
      <c r="P55" s="968"/>
      <c r="Q55" s="968"/>
      <c r="R55" s="973"/>
      <c r="S55" s="973"/>
      <c r="T55" s="973"/>
      <c r="U55" s="973"/>
      <c r="V55" s="973"/>
      <c r="W55" s="975"/>
      <c r="X55" s="975"/>
      <c r="Y55" s="975"/>
      <c r="Z55" s="975"/>
      <c r="AA55" s="975"/>
      <c r="AB55" s="975"/>
      <c r="AC55" s="975"/>
      <c r="AD55" s="975"/>
      <c r="AE55" s="975"/>
      <c r="AF55" s="975"/>
      <c r="AG55" s="975"/>
      <c r="AH55" s="975"/>
      <c r="AI55" s="975"/>
      <c r="AL55" s="224" t="str">
        <f>PHONETIC(G91)</f>
        <v/>
      </c>
      <c r="AM55" s="224">
        <f>G92</f>
        <v>0</v>
      </c>
      <c r="AN55" s="224" t="str">
        <f>TEXT(R91,"g")</f>
        <v>M</v>
      </c>
      <c r="AO55" s="224" t="str">
        <f>TEXT(R91,"e")</f>
        <v>33</v>
      </c>
      <c r="AP55" s="224" t="str">
        <f>TEXT(MONTH(R91),0)</f>
        <v>1</v>
      </c>
      <c r="AQ55" s="224" t="str">
        <f>TEXT(DAY(R91),0)</f>
        <v>0</v>
      </c>
      <c r="AR55" s="224">
        <f>O91</f>
        <v>0</v>
      </c>
      <c r="AS55" s="224">
        <f>W91</f>
        <v>0</v>
      </c>
      <c r="AT55" s="127" t="str">
        <f t="shared" si="0"/>
        <v>－000000</v>
      </c>
    </row>
    <row r="56" spans="1:46" s="127" customFormat="1" ht="18" customHeight="1">
      <c r="A56" s="969"/>
      <c r="B56" s="969"/>
      <c r="C56" s="969"/>
      <c r="D56" s="969"/>
      <c r="E56" s="969"/>
      <c r="F56" s="222"/>
      <c r="G56" s="977"/>
      <c r="H56" s="978"/>
      <c r="I56" s="978"/>
      <c r="J56" s="978"/>
      <c r="K56" s="978"/>
      <c r="L56" s="978"/>
      <c r="M56" s="979"/>
      <c r="N56" s="223"/>
      <c r="O56" s="969"/>
      <c r="P56" s="969"/>
      <c r="Q56" s="969"/>
      <c r="R56" s="974"/>
      <c r="S56" s="974"/>
      <c r="T56" s="974"/>
      <c r="U56" s="974"/>
      <c r="V56" s="974"/>
      <c r="W56" s="976"/>
      <c r="X56" s="976"/>
      <c r="Y56" s="976"/>
      <c r="Z56" s="976"/>
      <c r="AA56" s="976"/>
      <c r="AB56" s="976"/>
      <c r="AC56" s="976"/>
      <c r="AD56" s="976"/>
      <c r="AE56" s="976"/>
      <c r="AF56" s="976"/>
      <c r="AG56" s="976"/>
      <c r="AH56" s="976"/>
      <c r="AI56" s="976"/>
      <c r="AL56" s="224" t="str">
        <f>PHONETIC(G93)</f>
        <v/>
      </c>
      <c r="AM56" s="224">
        <f>G94</f>
        <v>0</v>
      </c>
      <c r="AN56" s="224" t="str">
        <f>TEXT(R93,"g")</f>
        <v>M</v>
      </c>
      <c r="AO56" s="224" t="str">
        <f>TEXT(R93,"e")</f>
        <v>33</v>
      </c>
      <c r="AP56" s="224" t="str">
        <f>TEXT(MONTH(R93),0)</f>
        <v>1</v>
      </c>
      <c r="AQ56" s="224" t="str">
        <f>TEXT(DAY(R93),0)</f>
        <v>0</v>
      </c>
      <c r="AR56" s="224">
        <f>O93</f>
        <v>0</v>
      </c>
      <c r="AS56" s="224">
        <f>W93</f>
        <v>0</v>
      </c>
      <c r="AT56" s="127" t="str">
        <f t="shared" si="0"/>
        <v>－000000</v>
      </c>
    </row>
    <row r="57" spans="1:46" s="127" customFormat="1" ht="18" customHeight="1">
      <c r="A57" s="968"/>
      <c r="B57" s="968"/>
      <c r="C57" s="968"/>
      <c r="D57" s="968"/>
      <c r="E57" s="968"/>
      <c r="F57" s="220" t="s">
        <v>170</v>
      </c>
      <c r="G57" s="970"/>
      <c r="H57" s="971"/>
      <c r="I57" s="971"/>
      <c r="J57" s="971"/>
      <c r="K57" s="971"/>
      <c r="L57" s="971"/>
      <c r="M57" s="972"/>
      <c r="N57" s="221" t="s">
        <v>150</v>
      </c>
      <c r="O57" s="968"/>
      <c r="P57" s="968"/>
      <c r="Q57" s="968"/>
      <c r="R57" s="973"/>
      <c r="S57" s="973"/>
      <c r="T57" s="973"/>
      <c r="U57" s="973"/>
      <c r="V57" s="973"/>
      <c r="W57" s="975"/>
      <c r="X57" s="975"/>
      <c r="Y57" s="975"/>
      <c r="Z57" s="975"/>
      <c r="AA57" s="975"/>
      <c r="AB57" s="975"/>
      <c r="AC57" s="975"/>
      <c r="AD57" s="975"/>
      <c r="AE57" s="975"/>
      <c r="AF57" s="975"/>
      <c r="AG57" s="975"/>
      <c r="AH57" s="975"/>
      <c r="AI57" s="975"/>
      <c r="AL57" s="224" t="str">
        <f>PHONETIC(G95)</f>
        <v/>
      </c>
      <c r="AM57" s="224">
        <f>G96</f>
        <v>0</v>
      </c>
      <c r="AN57" s="224" t="str">
        <f>TEXT(R95,"g")</f>
        <v>M</v>
      </c>
      <c r="AO57" s="224" t="str">
        <f>TEXT(R95,"e")</f>
        <v>33</v>
      </c>
      <c r="AP57" s="224" t="str">
        <f>TEXT(MONTH(R95),0)</f>
        <v>1</v>
      </c>
      <c r="AQ57" s="224" t="str">
        <f>TEXT(DAY(R95),0)</f>
        <v>0</v>
      </c>
      <c r="AR57" s="224">
        <f>O95</f>
        <v>0</v>
      </c>
      <c r="AS57" s="224">
        <f>W95</f>
        <v>0</v>
      </c>
      <c r="AT57" s="127" t="str">
        <f t="shared" si="0"/>
        <v>－000000</v>
      </c>
    </row>
    <row r="58" spans="1:46" s="127" customFormat="1" ht="18" customHeight="1">
      <c r="A58" s="969"/>
      <c r="B58" s="969"/>
      <c r="C58" s="969"/>
      <c r="D58" s="969"/>
      <c r="E58" s="969"/>
      <c r="F58" s="222"/>
      <c r="G58" s="977"/>
      <c r="H58" s="978"/>
      <c r="I58" s="978"/>
      <c r="J58" s="978"/>
      <c r="K58" s="978"/>
      <c r="L58" s="978"/>
      <c r="M58" s="979"/>
      <c r="N58" s="223"/>
      <c r="O58" s="969"/>
      <c r="P58" s="969"/>
      <c r="Q58" s="969"/>
      <c r="R58" s="974"/>
      <c r="S58" s="974"/>
      <c r="T58" s="974"/>
      <c r="U58" s="974"/>
      <c r="V58" s="974"/>
      <c r="W58" s="976"/>
      <c r="X58" s="976"/>
      <c r="Y58" s="976"/>
      <c r="Z58" s="976"/>
      <c r="AA58" s="976"/>
      <c r="AB58" s="976"/>
      <c r="AC58" s="976"/>
      <c r="AD58" s="976"/>
      <c r="AE58" s="976"/>
      <c r="AF58" s="976"/>
      <c r="AG58" s="976"/>
      <c r="AH58" s="976"/>
      <c r="AI58" s="976"/>
      <c r="AL58" s="224" t="str">
        <f>PHONETIC(G97)</f>
        <v/>
      </c>
      <c r="AM58" s="224">
        <f>G98</f>
        <v>0</v>
      </c>
      <c r="AN58" s="224" t="str">
        <f>TEXT(R97,"g")</f>
        <v>M</v>
      </c>
      <c r="AO58" s="224" t="str">
        <f>TEXT(R97,"e")</f>
        <v>33</v>
      </c>
      <c r="AP58" s="224" t="str">
        <f>TEXT(MONTH(R97),0)</f>
        <v>1</v>
      </c>
      <c r="AQ58" s="224" t="str">
        <f>TEXT(DAY(R97),0)</f>
        <v>0</v>
      </c>
      <c r="AR58" s="224">
        <f>O97</f>
        <v>0</v>
      </c>
      <c r="AS58" s="224">
        <f>W97</f>
        <v>0</v>
      </c>
      <c r="AT58" s="127" t="str">
        <f t="shared" si="0"/>
        <v>－000000</v>
      </c>
    </row>
    <row r="59" spans="1:46" s="127" customFormat="1" ht="18" customHeight="1">
      <c r="A59" s="968"/>
      <c r="B59" s="968"/>
      <c r="C59" s="968"/>
      <c r="D59" s="968"/>
      <c r="E59" s="968"/>
      <c r="F59" s="220" t="s">
        <v>170</v>
      </c>
      <c r="G59" s="970"/>
      <c r="H59" s="971"/>
      <c r="I59" s="971"/>
      <c r="J59" s="971"/>
      <c r="K59" s="971"/>
      <c r="L59" s="971"/>
      <c r="M59" s="972"/>
      <c r="N59" s="221" t="s">
        <v>150</v>
      </c>
      <c r="O59" s="968"/>
      <c r="P59" s="968"/>
      <c r="Q59" s="968"/>
      <c r="R59" s="973"/>
      <c r="S59" s="973"/>
      <c r="T59" s="973"/>
      <c r="U59" s="973"/>
      <c r="V59" s="973"/>
      <c r="W59" s="975"/>
      <c r="X59" s="975"/>
      <c r="Y59" s="975"/>
      <c r="Z59" s="975"/>
      <c r="AA59" s="975"/>
      <c r="AB59" s="975"/>
      <c r="AC59" s="975"/>
      <c r="AD59" s="975"/>
      <c r="AE59" s="975"/>
      <c r="AF59" s="975"/>
      <c r="AG59" s="975"/>
      <c r="AH59" s="975"/>
      <c r="AI59" s="975"/>
      <c r="AL59" s="224" t="str">
        <f>PHONETIC(G99)</f>
        <v/>
      </c>
      <c r="AM59" s="224">
        <f>G100</f>
        <v>0</v>
      </c>
      <c r="AN59" s="224" t="str">
        <f>TEXT(R99,"g")</f>
        <v>M</v>
      </c>
      <c r="AO59" s="224" t="str">
        <f>TEXT(R99,"e")</f>
        <v>33</v>
      </c>
      <c r="AP59" s="224" t="str">
        <f>TEXT(MONTH(R99),0)</f>
        <v>1</v>
      </c>
      <c r="AQ59" s="224" t="str">
        <f>TEXT(DAY(R99),0)</f>
        <v>0</v>
      </c>
      <c r="AR59" s="224">
        <f>O99</f>
        <v>0</v>
      </c>
      <c r="AS59" s="224">
        <f>W99</f>
        <v>0</v>
      </c>
      <c r="AT59" s="127" t="str">
        <f t="shared" si="0"/>
        <v>－000000</v>
      </c>
    </row>
    <row r="60" spans="1:46" s="127" customFormat="1" ht="18" customHeight="1">
      <c r="A60" s="969"/>
      <c r="B60" s="969"/>
      <c r="C60" s="969"/>
      <c r="D60" s="969"/>
      <c r="E60" s="969"/>
      <c r="F60" s="222"/>
      <c r="G60" s="977"/>
      <c r="H60" s="978"/>
      <c r="I60" s="978"/>
      <c r="J60" s="978"/>
      <c r="K60" s="978"/>
      <c r="L60" s="978"/>
      <c r="M60" s="979"/>
      <c r="N60" s="223"/>
      <c r="O60" s="969"/>
      <c r="P60" s="969"/>
      <c r="Q60" s="969"/>
      <c r="R60" s="974"/>
      <c r="S60" s="974"/>
      <c r="T60" s="974"/>
      <c r="U60" s="974"/>
      <c r="V60" s="974"/>
      <c r="W60" s="976"/>
      <c r="X60" s="976"/>
      <c r="Y60" s="976"/>
      <c r="Z60" s="976"/>
      <c r="AA60" s="976"/>
      <c r="AB60" s="976"/>
      <c r="AC60" s="976"/>
      <c r="AD60" s="976"/>
      <c r="AE60" s="976"/>
      <c r="AF60" s="976"/>
      <c r="AG60" s="976"/>
      <c r="AH60" s="976"/>
      <c r="AI60" s="976"/>
      <c r="AL60" s="224" t="str">
        <f>PHONETIC(G101)</f>
        <v/>
      </c>
      <c r="AM60" s="224">
        <f>G102</f>
        <v>0</v>
      </c>
      <c r="AN60" s="224" t="str">
        <f>TEXT(R101,"g")</f>
        <v>M</v>
      </c>
      <c r="AO60" s="224" t="str">
        <f>TEXT(R101,"e")</f>
        <v>33</v>
      </c>
      <c r="AP60" s="224" t="str">
        <f>TEXT(MONTH(R101),0)</f>
        <v>1</v>
      </c>
      <c r="AQ60" s="224" t="str">
        <f>TEXT(DAY(R101),0)</f>
        <v>0</v>
      </c>
      <c r="AR60" s="224">
        <f>O101</f>
        <v>0</v>
      </c>
      <c r="AS60" s="224">
        <f>W101</f>
        <v>0</v>
      </c>
      <c r="AT60" s="127" t="str">
        <f t="shared" si="0"/>
        <v>－000000</v>
      </c>
    </row>
    <row r="61" spans="1:46" s="127" customFormat="1" ht="18" customHeight="1">
      <c r="A61" s="968"/>
      <c r="B61" s="968"/>
      <c r="C61" s="968"/>
      <c r="D61" s="968"/>
      <c r="E61" s="968"/>
      <c r="F61" s="220" t="s">
        <v>170</v>
      </c>
      <c r="G61" s="970"/>
      <c r="H61" s="971"/>
      <c r="I61" s="971"/>
      <c r="J61" s="971"/>
      <c r="K61" s="971"/>
      <c r="L61" s="971"/>
      <c r="M61" s="972"/>
      <c r="N61" s="221" t="s">
        <v>150</v>
      </c>
      <c r="O61" s="968"/>
      <c r="P61" s="968"/>
      <c r="Q61" s="968"/>
      <c r="R61" s="973"/>
      <c r="S61" s="973"/>
      <c r="T61" s="973"/>
      <c r="U61" s="973"/>
      <c r="V61" s="973"/>
      <c r="W61" s="975"/>
      <c r="X61" s="975"/>
      <c r="Y61" s="975"/>
      <c r="Z61" s="975"/>
      <c r="AA61" s="975"/>
      <c r="AB61" s="975"/>
      <c r="AC61" s="975"/>
      <c r="AD61" s="975"/>
      <c r="AE61" s="975"/>
      <c r="AF61" s="975"/>
      <c r="AG61" s="975"/>
      <c r="AH61" s="975"/>
      <c r="AI61" s="975"/>
      <c r="AL61" s="224" t="str">
        <f>PHONETIC(G103)</f>
        <v/>
      </c>
      <c r="AM61" s="224">
        <f>G104</f>
        <v>0</v>
      </c>
      <c r="AN61" s="224" t="str">
        <f>TEXT(R103,"g")</f>
        <v>M</v>
      </c>
      <c r="AO61" s="224" t="str">
        <f>TEXT(R103,"e")</f>
        <v>33</v>
      </c>
      <c r="AP61" s="224" t="str">
        <f>TEXT(MONTH(R103),0)</f>
        <v>1</v>
      </c>
      <c r="AQ61" s="224" t="str">
        <f>TEXT(DAY(R103),0)</f>
        <v>0</v>
      </c>
      <c r="AR61" s="224">
        <f>O103</f>
        <v>0</v>
      </c>
      <c r="AS61" s="224">
        <f>W103</f>
        <v>0</v>
      </c>
      <c r="AT61" s="127" t="str">
        <f t="shared" si="0"/>
        <v>－000000</v>
      </c>
    </row>
    <row r="62" spans="1:46" s="127" customFormat="1" ht="18" customHeight="1">
      <c r="A62" s="969"/>
      <c r="B62" s="969"/>
      <c r="C62" s="969"/>
      <c r="D62" s="969"/>
      <c r="E62" s="969"/>
      <c r="F62" s="222"/>
      <c r="G62" s="977"/>
      <c r="H62" s="978"/>
      <c r="I62" s="978"/>
      <c r="J62" s="978"/>
      <c r="K62" s="978"/>
      <c r="L62" s="978"/>
      <c r="M62" s="979"/>
      <c r="N62" s="223"/>
      <c r="O62" s="969"/>
      <c r="P62" s="969"/>
      <c r="Q62" s="969"/>
      <c r="R62" s="974"/>
      <c r="S62" s="974"/>
      <c r="T62" s="974"/>
      <c r="U62" s="974"/>
      <c r="V62" s="974"/>
      <c r="W62" s="976"/>
      <c r="X62" s="976"/>
      <c r="Y62" s="976"/>
      <c r="Z62" s="976"/>
      <c r="AA62" s="976"/>
      <c r="AB62" s="976"/>
      <c r="AC62" s="976"/>
      <c r="AD62" s="976"/>
      <c r="AE62" s="976"/>
      <c r="AF62" s="976"/>
      <c r="AG62" s="976"/>
      <c r="AH62" s="976"/>
      <c r="AI62" s="976"/>
      <c r="AL62" s="224" t="str">
        <f>PHONETIC(G105)</f>
        <v/>
      </c>
      <c r="AM62" s="224">
        <f>G106</f>
        <v>0</v>
      </c>
      <c r="AN62" s="224" t="str">
        <f>TEXT(R105,"g")</f>
        <v>M</v>
      </c>
      <c r="AO62" s="224" t="str">
        <f>TEXT(R105,"e")</f>
        <v>33</v>
      </c>
      <c r="AP62" s="224" t="str">
        <f>TEXT(MONTH(R105),0)</f>
        <v>1</v>
      </c>
      <c r="AQ62" s="224" t="str">
        <f>TEXT(DAY(R105),0)</f>
        <v>0</v>
      </c>
      <c r="AR62" s="224">
        <f>O105</f>
        <v>0</v>
      </c>
      <c r="AS62" s="224">
        <f>W105</f>
        <v>0</v>
      </c>
      <c r="AT62" s="127" t="str">
        <f t="shared" si="0"/>
        <v>－000000</v>
      </c>
    </row>
    <row r="63" spans="1:46" s="127" customFormat="1" ht="18" customHeight="1">
      <c r="A63" s="968"/>
      <c r="B63" s="968"/>
      <c r="C63" s="968"/>
      <c r="D63" s="968"/>
      <c r="E63" s="968"/>
      <c r="F63" s="220" t="s">
        <v>170</v>
      </c>
      <c r="G63" s="970"/>
      <c r="H63" s="971"/>
      <c r="I63" s="971"/>
      <c r="J63" s="971"/>
      <c r="K63" s="971"/>
      <c r="L63" s="971"/>
      <c r="M63" s="972"/>
      <c r="N63" s="221" t="s">
        <v>150</v>
      </c>
      <c r="O63" s="968"/>
      <c r="P63" s="968"/>
      <c r="Q63" s="968"/>
      <c r="R63" s="973"/>
      <c r="S63" s="973"/>
      <c r="T63" s="973"/>
      <c r="U63" s="973"/>
      <c r="V63" s="973"/>
      <c r="W63" s="975"/>
      <c r="X63" s="975"/>
      <c r="Y63" s="975"/>
      <c r="Z63" s="975"/>
      <c r="AA63" s="975"/>
      <c r="AB63" s="975"/>
      <c r="AC63" s="975"/>
      <c r="AD63" s="975"/>
      <c r="AE63" s="975"/>
      <c r="AF63" s="975"/>
      <c r="AG63" s="975"/>
      <c r="AH63" s="975"/>
      <c r="AI63" s="975"/>
      <c r="AL63" s="224" t="str">
        <f>PHONETIC(G107)</f>
        <v/>
      </c>
      <c r="AM63" s="224">
        <f>G108</f>
        <v>0</v>
      </c>
      <c r="AN63" s="224" t="str">
        <f>TEXT(R107,"g")</f>
        <v>M</v>
      </c>
      <c r="AO63" s="224" t="str">
        <f>TEXT(R107,"e")</f>
        <v>33</v>
      </c>
      <c r="AP63" s="224" t="str">
        <f>TEXT(MONTH(R107),0)</f>
        <v>1</v>
      </c>
      <c r="AQ63" s="224" t="str">
        <f>TEXT(DAY(R107),0)</f>
        <v>0</v>
      </c>
      <c r="AR63" s="224">
        <f>O107</f>
        <v>0</v>
      </c>
      <c r="AS63" s="224">
        <f>W107</f>
        <v>0</v>
      </c>
      <c r="AT63" s="127" t="str">
        <f t="shared" si="0"/>
        <v>－000000</v>
      </c>
    </row>
    <row r="64" spans="1:46" s="127" customFormat="1" ht="18" customHeight="1">
      <c r="A64" s="969"/>
      <c r="B64" s="969"/>
      <c r="C64" s="969"/>
      <c r="D64" s="969"/>
      <c r="E64" s="969"/>
      <c r="F64" s="222"/>
      <c r="G64" s="977"/>
      <c r="H64" s="978"/>
      <c r="I64" s="978"/>
      <c r="J64" s="978"/>
      <c r="K64" s="978"/>
      <c r="L64" s="978"/>
      <c r="M64" s="979"/>
      <c r="N64" s="223"/>
      <c r="O64" s="969"/>
      <c r="P64" s="969"/>
      <c r="Q64" s="969"/>
      <c r="R64" s="974"/>
      <c r="S64" s="974"/>
      <c r="T64" s="974"/>
      <c r="U64" s="974"/>
      <c r="V64" s="974"/>
      <c r="W64" s="976"/>
      <c r="X64" s="976"/>
      <c r="Y64" s="976"/>
      <c r="Z64" s="976"/>
      <c r="AA64" s="976"/>
      <c r="AB64" s="976"/>
      <c r="AC64" s="976"/>
      <c r="AD64" s="976"/>
      <c r="AE64" s="976"/>
      <c r="AF64" s="976"/>
      <c r="AG64" s="976"/>
      <c r="AH64" s="976"/>
      <c r="AI64" s="976"/>
      <c r="AL64" s="224" t="str">
        <f>PHONETIC(G109)</f>
        <v/>
      </c>
      <c r="AM64" s="224">
        <f>G110</f>
        <v>0</v>
      </c>
      <c r="AN64" s="224" t="str">
        <f>TEXT(R109,"g")</f>
        <v>M</v>
      </c>
      <c r="AO64" s="224" t="str">
        <f>TEXT(R109,"e")</f>
        <v>33</v>
      </c>
      <c r="AP64" s="224" t="str">
        <f>TEXT(MONTH(R109),0)</f>
        <v>1</v>
      </c>
      <c r="AQ64" s="224" t="str">
        <f>TEXT(DAY(R109),0)</f>
        <v>0</v>
      </c>
      <c r="AR64" s="224">
        <f>O109</f>
        <v>0</v>
      </c>
      <c r="AS64" s="224">
        <f>W109</f>
        <v>0</v>
      </c>
      <c r="AT64" s="127" t="str">
        <f t="shared" si="0"/>
        <v>－000000</v>
      </c>
    </row>
    <row r="65" spans="1:46" s="127" customFormat="1" ht="18" customHeight="1">
      <c r="A65" s="968"/>
      <c r="B65" s="968"/>
      <c r="C65" s="968"/>
      <c r="D65" s="968"/>
      <c r="E65" s="968"/>
      <c r="F65" s="220" t="s">
        <v>170</v>
      </c>
      <c r="G65" s="970"/>
      <c r="H65" s="971"/>
      <c r="I65" s="971"/>
      <c r="J65" s="971"/>
      <c r="K65" s="971"/>
      <c r="L65" s="971"/>
      <c r="M65" s="972"/>
      <c r="N65" s="221" t="s">
        <v>150</v>
      </c>
      <c r="O65" s="968"/>
      <c r="P65" s="968"/>
      <c r="Q65" s="968"/>
      <c r="R65" s="973"/>
      <c r="S65" s="973"/>
      <c r="T65" s="973"/>
      <c r="U65" s="973"/>
      <c r="V65" s="973"/>
      <c r="W65" s="975"/>
      <c r="X65" s="975"/>
      <c r="Y65" s="975"/>
      <c r="Z65" s="975"/>
      <c r="AA65" s="975"/>
      <c r="AB65" s="975"/>
      <c r="AC65" s="975"/>
      <c r="AD65" s="975"/>
      <c r="AE65" s="975"/>
      <c r="AF65" s="975"/>
      <c r="AG65" s="975"/>
      <c r="AH65" s="975"/>
      <c r="AI65" s="975"/>
      <c r="AL65" s="224" t="str">
        <f>PHONETIC(G111)</f>
        <v/>
      </c>
      <c r="AM65" s="224">
        <f>G112</f>
        <v>0</v>
      </c>
      <c r="AN65" s="224" t="str">
        <f>TEXT(R111,"g")</f>
        <v>M</v>
      </c>
      <c r="AO65" s="224" t="str">
        <f>TEXT(R111,"e")</f>
        <v>33</v>
      </c>
      <c r="AP65" s="224" t="str">
        <f>TEXT(MONTH(R111),0)</f>
        <v>1</v>
      </c>
      <c r="AQ65" s="224" t="str">
        <f>TEXT(DAY(R111),0)</f>
        <v>0</v>
      </c>
      <c r="AR65" s="224">
        <f>O111</f>
        <v>0</v>
      </c>
      <c r="AS65" s="224">
        <f>W111</f>
        <v>0</v>
      </c>
      <c r="AT65" s="127" t="str">
        <f t="shared" si="0"/>
        <v>－000000</v>
      </c>
    </row>
    <row r="66" spans="1:46" s="127" customFormat="1" ht="18" customHeight="1">
      <c r="A66" s="969"/>
      <c r="B66" s="969"/>
      <c r="C66" s="969"/>
      <c r="D66" s="969"/>
      <c r="E66" s="969"/>
      <c r="F66" s="222"/>
      <c r="G66" s="977"/>
      <c r="H66" s="978"/>
      <c r="I66" s="978"/>
      <c r="J66" s="978"/>
      <c r="K66" s="978"/>
      <c r="L66" s="978"/>
      <c r="M66" s="979"/>
      <c r="N66" s="223"/>
      <c r="O66" s="969"/>
      <c r="P66" s="969"/>
      <c r="Q66" s="969"/>
      <c r="R66" s="974"/>
      <c r="S66" s="974"/>
      <c r="T66" s="974"/>
      <c r="U66" s="974"/>
      <c r="V66" s="974"/>
      <c r="W66" s="976"/>
      <c r="X66" s="976"/>
      <c r="Y66" s="976"/>
      <c r="Z66" s="976"/>
      <c r="AA66" s="976"/>
      <c r="AB66" s="976"/>
      <c r="AC66" s="976"/>
      <c r="AD66" s="976"/>
      <c r="AE66" s="976"/>
      <c r="AF66" s="976"/>
      <c r="AG66" s="976"/>
      <c r="AH66" s="976"/>
      <c r="AI66" s="976"/>
      <c r="AL66" s="224" t="str">
        <f>PHONETIC(G113)</f>
        <v/>
      </c>
      <c r="AM66" s="224">
        <f>G114</f>
        <v>0</v>
      </c>
      <c r="AN66" s="224" t="str">
        <f>TEXT(R113,"g")</f>
        <v>M</v>
      </c>
      <c r="AO66" s="224" t="str">
        <f>TEXT(R113,"e")</f>
        <v>33</v>
      </c>
      <c r="AP66" s="224" t="str">
        <f>TEXT(MONTH(R113),0)</f>
        <v>1</v>
      </c>
      <c r="AQ66" s="224" t="str">
        <f>TEXT(DAY(R113),0)</f>
        <v>0</v>
      </c>
      <c r="AR66" s="224">
        <f>O113</f>
        <v>0</v>
      </c>
      <c r="AS66" s="224">
        <f>W113</f>
        <v>0</v>
      </c>
      <c r="AT66" s="127" t="str">
        <f t="shared" si="0"/>
        <v>－000000</v>
      </c>
    </row>
    <row r="67" spans="1:46" s="127" customFormat="1" ht="18" customHeight="1">
      <c r="A67" s="968"/>
      <c r="B67" s="968"/>
      <c r="C67" s="968"/>
      <c r="D67" s="968"/>
      <c r="E67" s="968"/>
      <c r="F67" s="220" t="s">
        <v>170</v>
      </c>
      <c r="G67" s="970"/>
      <c r="H67" s="971"/>
      <c r="I67" s="971"/>
      <c r="J67" s="971"/>
      <c r="K67" s="971"/>
      <c r="L67" s="971"/>
      <c r="M67" s="972"/>
      <c r="N67" s="221" t="s">
        <v>150</v>
      </c>
      <c r="O67" s="968"/>
      <c r="P67" s="968"/>
      <c r="Q67" s="968"/>
      <c r="R67" s="973"/>
      <c r="S67" s="973"/>
      <c r="T67" s="973"/>
      <c r="U67" s="973"/>
      <c r="V67" s="973"/>
      <c r="W67" s="975"/>
      <c r="X67" s="975"/>
      <c r="Y67" s="975"/>
      <c r="Z67" s="975"/>
      <c r="AA67" s="975"/>
      <c r="AB67" s="975"/>
      <c r="AC67" s="975"/>
      <c r="AD67" s="975"/>
      <c r="AE67" s="975"/>
      <c r="AF67" s="975"/>
      <c r="AG67" s="975"/>
      <c r="AH67" s="975"/>
      <c r="AI67" s="975"/>
      <c r="AL67" s="224" t="str">
        <f>PHONETIC(G115)</f>
        <v/>
      </c>
      <c r="AM67" s="224">
        <f>G116</f>
        <v>0</v>
      </c>
      <c r="AN67" s="224" t="str">
        <f>TEXT(R115,"g")</f>
        <v>M</v>
      </c>
      <c r="AO67" s="224" t="str">
        <f>TEXT(R115,"e")</f>
        <v>33</v>
      </c>
      <c r="AP67" s="224" t="str">
        <f>TEXT(MONTH(R115),0)</f>
        <v>1</v>
      </c>
      <c r="AQ67" s="224" t="str">
        <f>TEXT(DAY(R115),0)</f>
        <v>0</v>
      </c>
      <c r="AR67" s="224">
        <f>O115</f>
        <v>0</v>
      </c>
      <c r="AS67" s="224">
        <f>W115</f>
        <v>0</v>
      </c>
      <c r="AT67" s="127" t="str">
        <f t="shared" si="0"/>
        <v>－000000</v>
      </c>
    </row>
    <row r="68" spans="1:46" s="127" customFormat="1" ht="18" customHeight="1">
      <c r="A68" s="969"/>
      <c r="B68" s="969"/>
      <c r="C68" s="969"/>
      <c r="D68" s="969"/>
      <c r="E68" s="969"/>
      <c r="F68" s="222"/>
      <c r="G68" s="977"/>
      <c r="H68" s="978"/>
      <c r="I68" s="978"/>
      <c r="J68" s="978"/>
      <c r="K68" s="978"/>
      <c r="L68" s="978"/>
      <c r="M68" s="979"/>
      <c r="N68" s="223"/>
      <c r="O68" s="969"/>
      <c r="P68" s="969"/>
      <c r="Q68" s="969"/>
      <c r="R68" s="974"/>
      <c r="S68" s="974"/>
      <c r="T68" s="974"/>
      <c r="U68" s="974"/>
      <c r="V68" s="974"/>
      <c r="W68" s="976"/>
      <c r="X68" s="976"/>
      <c r="Y68" s="976"/>
      <c r="Z68" s="976"/>
      <c r="AA68" s="976"/>
      <c r="AB68" s="976"/>
      <c r="AC68" s="976"/>
      <c r="AD68" s="976"/>
      <c r="AE68" s="976"/>
      <c r="AF68" s="976"/>
      <c r="AG68" s="976"/>
      <c r="AH68" s="976"/>
      <c r="AI68" s="976"/>
      <c r="AL68" s="224" t="str">
        <f>PHONETIC(G117)</f>
        <v/>
      </c>
      <c r="AM68" s="224">
        <f>G118</f>
        <v>0</v>
      </c>
      <c r="AN68" s="224" t="str">
        <f>TEXT(R117,"g")</f>
        <v>M</v>
      </c>
      <c r="AO68" s="224" t="str">
        <f>TEXT(R117,"e")</f>
        <v>33</v>
      </c>
      <c r="AP68" s="224" t="str">
        <f>TEXT(MONTH(R117),0)</f>
        <v>1</v>
      </c>
      <c r="AQ68" s="224" t="str">
        <f>TEXT(DAY(R117),0)</f>
        <v>0</v>
      </c>
      <c r="AR68" s="224">
        <f>O117</f>
        <v>0</v>
      </c>
      <c r="AS68" s="224">
        <f>W117</f>
        <v>0</v>
      </c>
      <c r="AT68" s="127" t="str">
        <f t="shared" si="0"/>
        <v>－000000</v>
      </c>
    </row>
    <row r="69" spans="1:46" s="127" customFormat="1" ht="18" customHeight="1">
      <c r="A69" s="968"/>
      <c r="B69" s="968"/>
      <c r="C69" s="968"/>
      <c r="D69" s="968"/>
      <c r="E69" s="968"/>
      <c r="F69" s="220" t="s">
        <v>170</v>
      </c>
      <c r="G69" s="970"/>
      <c r="H69" s="971"/>
      <c r="I69" s="971"/>
      <c r="J69" s="971"/>
      <c r="K69" s="971"/>
      <c r="L69" s="971"/>
      <c r="M69" s="972"/>
      <c r="N69" s="221" t="s">
        <v>150</v>
      </c>
      <c r="O69" s="968"/>
      <c r="P69" s="968"/>
      <c r="Q69" s="968"/>
      <c r="R69" s="973"/>
      <c r="S69" s="973"/>
      <c r="T69" s="973"/>
      <c r="U69" s="973"/>
      <c r="V69" s="973"/>
      <c r="W69" s="975"/>
      <c r="X69" s="975"/>
      <c r="Y69" s="975"/>
      <c r="Z69" s="975"/>
      <c r="AA69" s="975"/>
      <c r="AB69" s="975"/>
      <c r="AC69" s="975"/>
      <c r="AD69" s="975"/>
      <c r="AE69" s="975"/>
      <c r="AF69" s="975"/>
      <c r="AG69" s="975"/>
      <c r="AH69" s="975"/>
      <c r="AI69" s="975"/>
      <c r="AL69" s="224"/>
      <c r="AM69" s="224"/>
      <c r="AN69" s="224"/>
      <c r="AO69" s="224"/>
      <c r="AP69" s="224"/>
      <c r="AQ69" s="224"/>
      <c r="AR69" s="224"/>
      <c r="AS69" s="224"/>
    </row>
    <row r="70" spans="1:46" s="127" customFormat="1" ht="18" customHeight="1">
      <c r="A70" s="969"/>
      <c r="B70" s="969"/>
      <c r="C70" s="969"/>
      <c r="D70" s="969"/>
      <c r="E70" s="969"/>
      <c r="F70" s="222"/>
      <c r="G70" s="977"/>
      <c r="H70" s="978"/>
      <c r="I70" s="978"/>
      <c r="J70" s="978"/>
      <c r="K70" s="978"/>
      <c r="L70" s="978"/>
      <c r="M70" s="979"/>
      <c r="N70" s="223"/>
      <c r="O70" s="969"/>
      <c r="P70" s="969"/>
      <c r="Q70" s="969"/>
      <c r="R70" s="974"/>
      <c r="S70" s="974"/>
      <c r="T70" s="974"/>
      <c r="U70" s="974"/>
      <c r="V70" s="974"/>
      <c r="W70" s="976"/>
      <c r="X70" s="976"/>
      <c r="Y70" s="976"/>
      <c r="Z70" s="976"/>
      <c r="AA70" s="976"/>
      <c r="AB70" s="976"/>
      <c r="AC70" s="976"/>
      <c r="AD70" s="976"/>
      <c r="AE70" s="976"/>
      <c r="AF70" s="976"/>
      <c r="AG70" s="976"/>
      <c r="AH70" s="976"/>
      <c r="AI70" s="976"/>
      <c r="AL70" s="224"/>
      <c r="AM70" s="224"/>
      <c r="AN70" s="224"/>
      <c r="AO70" s="224"/>
      <c r="AP70" s="224"/>
      <c r="AQ70" s="224"/>
      <c r="AR70" s="224"/>
      <c r="AS70" s="224"/>
    </row>
    <row r="71" spans="1:46" s="127" customFormat="1" ht="18" customHeight="1">
      <c r="A71" s="968"/>
      <c r="B71" s="968"/>
      <c r="C71" s="968"/>
      <c r="D71" s="968"/>
      <c r="E71" s="968"/>
      <c r="F71" s="220" t="s">
        <v>170</v>
      </c>
      <c r="G71" s="970"/>
      <c r="H71" s="971"/>
      <c r="I71" s="971"/>
      <c r="J71" s="971"/>
      <c r="K71" s="971"/>
      <c r="L71" s="971"/>
      <c r="M71" s="972"/>
      <c r="N71" s="221" t="s">
        <v>150</v>
      </c>
      <c r="O71" s="968"/>
      <c r="P71" s="968"/>
      <c r="Q71" s="968"/>
      <c r="R71" s="973"/>
      <c r="S71" s="973"/>
      <c r="T71" s="973"/>
      <c r="U71" s="973"/>
      <c r="V71" s="973"/>
      <c r="W71" s="975"/>
      <c r="X71" s="975"/>
      <c r="Y71" s="975"/>
      <c r="Z71" s="975"/>
      <c r="AA71" s="975"/>
      <c r="AB71" s="975"/>
      <c r="AC71" s="975"/>
      <c r="AD71" s="975"/>
      <c r="AE71" s="975"/>
      <c r="AF71" s="975"/>
      <c r="AG71" s="975"/>
      <c r="AH71" s="975"/>
      <c r="AI71" s="975"/>
      <c r="AL71" s="224"/>
      <c r="AM71" s="224"/>
      <c r="AN71" s="224"/>
      <c r="AO71" s="224"/>
      <c r="AP71" s="224"/>
      <c r="AQ71" s="224"/>
      <c r="AR71" s="224"/>
      <c r="AS71" s="224"/>
    </row>
    <row r="72" spans="1:46" s="127" customFormat="1" ht="18" customHeight="1">
      <c r="A72" s="969"/>
      <c r="B72" s="969"/>
      <c r="C72" s="969"/>
      <c r="D72" s="969"/>
      <c r="E72" s="969"/>
      <c r="F72" s="222"/>
      <c r="G72" s="977"/>
      <c r="H72" s="978"/>
      <c r="I72" s="978"/>
      <c r="J72" s="978"/>
      <c r="K72" s="978"/>
      <c r="L72" s="978"/>
      <c r="M72" s="979"/>
      <c r="N72" s="223"/>
      <c r="O72" s="969"/>
      <c r="P72" s="969"/>
      <c r="Q72" s="969"/>
      <c r="R72" s="974"/>
      <c r="S72" s="974"/>
      <c r="T72" s="974"/>
      <c r="U72" s="974"/>
      <c r="V72" s="974"/>
      <c r="W72" s="976"/>
      <c r="X72" s="976"/>
      <c r="Y72" s="976"/>
      <c r="Z72" s="976"/>
      <c r="AA72" s="976"/>
      <c r="AB72" s="976"/>
      <c r="AC72" s="976"/>
      <c r="AD72" s="976"/>
      <c r="AE72" s="976"/>
      <c r="AF72" s="976"/>
      <c r="AG72" s="976"/>
      <c r="AH72" s="976"/>
      <c r="AI72" s="976"/>
      <c r="AL72" s="224"/>
      <c r="AM72" s="224"/>
      <c r="AN72" s="224"/>
      <c r="AO72" s="224"/>
      <c r="AP72" s="224"/>
      <c r="AQ72" s="224"/>
      <c r="AR72" s="224"/>
      <c r="AS72" s="224"/>
    </row>
    <row r="73" spans="1:46" s="127" customFormat="1" ht="18" customHeight="1">
      <c r="A73" s="968"/>
      <c r="B73" s="968"/>
      <c r="C73" s="968"/>
      <c r="D73" s="968"/>
      <c r="E73" s="968"/>
      <c r="F73" s="220" t="s">
        <v>170</v>
      </c>
      <c r="G73" s="970"/>
      <c r="H73" s="971"/>
      <c r="I73" s="971"/>
      <c r="J73" s="971"/>
      <c r="K73" s="971"/>
      <c r="L73" s="971"/>
      <c r="M73" s="972"/>
      <c r="N73" s="221" t="s">
        <v>150</v>
      </c>
      <c r="O73" s="968"/>
      <c r="P73" s="968"/>
      <c r="Q73" s="968"/>
      <c r="R73" s="973"/>
      <c r="S73" s="973"/>
      <c r="T73" s="973"/>
      <c r="U73" s="973"/>
      <c r="V73" s="973"/>
      <c r="W73" s="975"/>
      <c r="X73" s="975"/>
      <c r="Y73" s="975"/>
      <c r="Z73" s="975"/>
      <c r="AA73" s="975"/>
      <c r="AB73" s="975"/>
      <c r="AC73" s="975"/>
      <c r="AD73" s="975"/>
      <c r="AE73" s="975"/>
      <c r="AF73" s="975"/>
      <c r="AG73" s="975"/>
      <c r="AH73" s="975"/>
      <c r="AI73" s="975"/>
      <c r="AL73" s="224"/>
      <c r="AM73" s="224"/>
      <c r="AN73" s="224"/>
      <c r="AO73" s="224"/>
      <c r="AP73" s="224"/>
      <c r="AQ73" s="224"/>
      <c r="AR73" s="224"/>
      <c r="AS73" s="224"/>
    </row>
    <row r="74" spans="1:46" s="127" customFormat="1" ht="18" customHeight="1">
      <c r="A74" s="969"/>
      <c r="B74" s="969"/>
      <c r="C74" s="969"/>
      <c r="D74" s="969"/>
      <c r="E74" s="969"/>
      <c r="F74" s="222"/>
      <c r="G74" s="977"/>
      <c r="H74" s="978"/>
      <c r="I74" s="978"/>
      <c r="J74" s="978"/>
      <c r="K74" s="978"/>
      <c r="L74" s="978"/>
      <c r="M74" s="979"/>
      <c r="N74" s="223"/>
      <c r="O74" s="969"/>
      <c r="P74" s="969"/>
      <c r="Q74" s="969"/>
      <c r="R74" s="974"/>
      <c r="S74" s="974"/>
      <c r="T74" s="974"/>
      <c r="U74" s="974"/>
      <c r="V74" s="974"/>
      <c r="W74" s="976"/>
      <c r="X74" s="976"/>
      <c r="Y74" s="976"/>
      <c r="Z74" s="976"/>
      <c r="AA74" s="976"/>
      <c r="AB74" s="976"/>
      <c r="AC74" s="976"/>
      <c r="AD74" s="976"/>
      <c r="AE74" s="976"/>
      <c r="AF74" s="976"/>
      <c r="AG74" s="976"/>
      <c r="AH74" s="976"/>
      <c r="AI74" s="976"/>
      <c r="AL74" s="224"/>
      <c r="AM74" s="224"/>
      <c r="AN74" s="224"/>
      <c r="AO74" s="224"/>
      <c r="AP74" s="224"/>
      <c r="AQ74" s="224"/>
      <c r="AR74" s="224"/>
      <c r="AS74" s="224"/>
    </row>
    <row r="75" spans="1:46" s="127" customFormat="1" ht="18" customHeight="1">
      <c r="A75" s="968"/>
      <c r="B75" s="968"/>
      <c r="C75" s="968"/>
      <c r="D75" s="968"/>
      <c r="E75" s="968"/>
      <c r="F75" s="220" t="s">
        <v>170</v>
      </c>
      <c r="G75" s="970"/>
      <c r="H75" s="971"/>
      <c r="I75" s="971"/>
      <c r="J75" s="971"/>
      <c r="K75" s="971"/>
      <c r="L75" s="971"/>
      <c r="M75" s="972"/>
      <c r="N75" s="221" t="s">
        <v>150</v>
      </c>
      <c r="O75" s="968"/>
      <c r="P75" s="968"/>
      <c r="Q75" s="968"/>
      <c r="R75" s="973"/>
      <c r="S75" s="973"/>
      <c r="T75" s="973"/>
      <c r="U75" s="973"/>
      <c r="V75" s="973"/>
      <c r="W75" s="975"/>
      <c r="X75" s="975"/>
      <c r="Y75" s="975"/>
      <c r="Z75" s="975"/>
      <c r="AA75" s="975"/>
      <c r="AB75" s="975"/>
      <c r="AC75" s="975"/>
      <c r="AD75" s="975"/>
      <c r="AE75" s="975"/>
      <c r="AF75" s="975"/>
      <c r="AG75" s="975"/>
      <c r="AH75" s="975"/>
      <c r="AI75" s="975"/>
      <c r="AL75" s="224"/>
      <c r="AM75" s="224"/>
      <c r="AN75" s="224"/>
      <c r="AO75" s="224"/>
      <c r="AP75" s="224"/>
      <c r="AQ75" s="224"/>
      <c r="AR75" s="224"/>
      <c r="AS75" s="224"/>
    </row>
    <row r="76" spans="1:46" s="127" customFormat="1" ht="18" customHeight="1">
      <c r="A76" s="969"/>
      <c r="B76" s="969"/>
      <c r="C76" s="969"/>
      <c r="D76" s="969"/>
      <c r="E76" s="969"/>
      <c r="F76" s="222"/>
      <c r="G76" s="977"/>
      <c r="H76" s="978"/>
      <c r="I76" s="978"/>
      <c r="J76" s="978"/>
      <c r="K76" s="978"/>
      <c r="L76" s="978"/>
      <c r="M76" s="979"/>
      <c r="N76" s="223"/>
      <c r="O76" s="969"/>
      <c r="P76" s="969"/>
      <c r="Q76" s="969"/>
      <c r="R76" s="974"/>
      <c r="S76" s="974"/>
      <c r="T76" s="974"/>
      <c r="U76" s="974"/>
      <c r="V76" s="974"/>
      <c r="W76" s="976"/>
      <c r="X76" s="976"/>
      <c r="Y76" s="976"/>
      <c r="Z76" s="976"/>
      <c r="AA76" s="976"/>
      <c r="AB76" s="976"/>
      <c r="AC76" s="976"/>
      <c r="AD76" s="976"/>
      <c r="AE76" s="976"/>
      <c r="AF76" s="976"/>
      <c r="AG76" s="976"/>
      <c r="AH76" s="976"/>
      <c r="AI76" s="976"/>
      <c r="AL76" s="224"/>
      <c r="AM76" s="224"/>
      <c r="AN76" s="224"/>
      <c r="AO76" s="224"/>
      <c r="AP76" s="224"/>
      <c r="AQ76" s="224"/>
      <c r="AR76" s="224"/>
      <c r="AS76" s="224"/>
    </row>
    <row r="77" spans="1:46" s="127" customFormat="1" ht="18" customHeight="1">
      <c r="A77" s="968"/>
      <c r="B77" s="968"/>
      <c r="C77" s="968"/>
      <c r="D77" s="968"/>
      <c r="E77" s="968"/>
      <c r="F77" s="220" t="s">
        <v>170</v>
      </c>
      <c r="G77" s="970"/>
      <c r="H77" s="971"/>
      <c r="I77" s="971"/>
      <c r="J77" s="971"/>
      <c r="K77" s="971"/>
      <c r="L77" s="971"/>
      <c r="M77" s="972"/>
      <c r="N77" s="221" t="s">
        <v>150</v>
      </c>
      <c r="O77" s="968"/>
      <c r="P77" s="968"/>
      <c r="Q77" s="968"/>
      <c r="R77" s="973"/>
      <c r="S77" s="973"/>
      <c r="T77" s="973"/>
      <c r="U77" s="973"/>
      <c r="V77" s="973"/>
      <c r="W77" s="975"/>
      <c r="X77" s="975"/>
      <c r="Y77" s="975"/>
      <c r="Z77" s="975"/>
      <c r="AA77" s="975"/>
      <c r="AB77" s="975"/>
      <c r="AC77" s="975"/>
      <c r="AD77" s="975"/>
      <c r="AE77" s="975"/>
      <c r="AF77" s="975"/>
      <c r="AG77" s="975"/>
      <c r="AH77" s="975"/>
      <c r="AI77" s="975"/>
      <c r="AL77" s="224"/>
      <c r="AM77" s="224"/>
      <c r="AN77" s="224"/>
      <c r="AO77" s="224"/>
      <c r="AP77" s="224"/>
      <c r="AQ77" s="224"/>
      <c r="AR77" s="224"/>
      <c r="AS77" s="224"/>
    </row>
    <row r="78" spans="1:46" s="127" customFormat="1" ht="18" customHeight="1">
      <c r="A78" s="969"/>
      <c r="B78" s="969"/>
      <c r="C78" s="969"/>
      <c r="D78" s="969"/>
      <c r="E78" s="969"/>
      <c r="F78" s="222"/>
      <c r="G78" s="977"/>
      <c r="H78" s="978"/>
      <c r="I78" s="978"/>
      <c r="J78" s="978"/>
      <c r="K78" s="978"/>
      <c r="L78" s="978"/>
      <c r="M78" s="979"/>
      <c r="N78" s="223"/>
      <c r="O78" s="969"/>
      <c r="P78" s="969"/>
      <c r="Q78" s="969"/>
      <c r="R78" s="974"/>
      <c r="S78" s="974"/>
      <c r="T78" s="974"/>
      <c r="U78" s="974"/>
      <c r="V78" s="974"/>
      <c r="W78" s="976"/>
      <c r="X78" s="976"/>
      <c r="Y78" s="976"/>
      <c r="Z78" s="976"/>
      <c r="AA78" s="976"/>
      <c r="AB78" s="976"/>
      <c r="AC78" s="976"/>
      <c r="AD78" s="976"/>
      <c r="AE78" s="976"/>
      <c r="AF78" s="976"/>
      <c r="AG78" s="976"/>
      <c r="AH78" s="976"/>
      <c r="AI78" s="976"/>
      <c r="AL78" s="224"/>
      <c r="AM78" s="224"/>
      <c r="AN78" s="224"/>
      <c r="AO78" s="224"/>
      <c r="AP78" s="224"/>
      <c r="AQ78" s="224"/>
      <c r="AR78" s="224"/>
      <c r="AS78" s="224"/>
    </row>
    <row r="79" spans="1:46" s="127" customFormat="1" ht="18" customHeight="1">
      <c r="A79" s="968"/>
      <c r="B79" s="968"/>
      <c r="C79" s="968"/>
      <c r="D79" s="968"/>
      <c r="E79" s="968"/>
      <c r="F79" s="220" t="s">
        <v>170</v>
      </c>
      <c r="G79" s="970"/>
      <c r="H79" s="971"/>
      <c r="I79" s="971"/>
      <c r="J79" s="971"/>
      <c r="K79" s="971"/>
      <c r="L79" s="971"/>
      <c r="M79" s="972"/>
      <c r="N79" s="221" t="s">
        <v>150</v>
      </c>
      <c r="O79" s="968"/>
      <c r="P79" s="968"/>
      <c r="Q79" s="968"/>
      <c r="R79" s="973"/>
      <c r="S79" s="973"/>
      <c r="T79" s="973"/>
      <c r="U79" s="973"/>
      <c r="V79" s="973"/>
      <c r="W79" s="975"/>
      <c r="X79" s="975"/>
      <c r="Y79" s="975"/>
      <c r="Z79" s="975"/>
      <c r="AA79" s="975"/>
      <c r="AB79" s="975"/>
      <c r="AC79" s="975"/>
      <c r="AD79" s="975"/>
      <c r="AE79" s="975"/>
      <c r="AF79" s="975"/>
      <c r="AG79" s="975"/>
      <c r="AH79" s="975"/>
      <c r="AI79" s="975"/>
      <c r="AL79" s="224"/>
      <c r="AM79" s="224"/>
      <c r="AN79" s="224"/>
      <c r="AO79" s="224"/>
      <c r="AP79" s="224"/>
      <c r="AQ79" s="224"/>
      <c r="AR79" s="224"/>
      <c r="AS79" s="224"/>
    </row>
    <row r="80" spans="1:46" s="127" customFormat="1" ht="18" customHeight="1">
      <c r="A80" s="969"/>
      <c r="B80" s="969"/>
      <c r="C80" s="969"/>
      <c r="D80" s="969"/>
      <c r="E80" s="969"/>
      <c r="F80" s="222"/>
      <c r="G80" s="977"/>
      <c r="H80" s="978"/>
      <c r="I80" s="978"/>
      <c r="J80" s="978"/>
      <c r="K80" s="978"/>
      <c r="L80" s="978"/>
      <c r="M80" s="979"/>
      <c r="N80" s="223"/>
      <c r="O80" s="969"/>
      <c r="P80" s="969"/>
      <c r="Q80" s="969"/>
      <c r="R80" s="974"/>
      <c r="S80" s="974"/>
      <c r="T80" s="974"/>
      <c r="U80" s="974"/>
      <c r="V80" s="974"/>
      <c r="W80" s="976"/>
      <c r="X80" s="976"/>
      <c r="Y80" s="976"/>
      <c r="Z80" s="976"/>
      <c r="AA80" s="976"/>
      <c r="AB80" s="976"/>
      <c r="AC80" s="976"/>
      <c r="AD80" s="976"/>
      <c r="AE80" s="976"/>
      <c r="AF80" s="976"/>
      <c r="AG80" s="976"/>
      <c r="AH80" s="976"/>
      <c r="AI80" s="976"/>
      <c r="AL80" s="224"/>
      <c r="AM80" s="224"/>
      <c r="AN80" s="224"/>
      <c r="AO80" s="224"/>
      <c r="AP80" s="224"/>
      <c r="AQ80" s="224"/>
      <c r="AR80" s="224"/>
      <c r="AS80" s="224"/>
    </row>
    <row r="81" spans="1:45" s="127" customFormat="1" ht="18" customHeight="1">
      <c r="A81" s="968"/>
      <c r="B81" s="968"/>
      <c r="C81" s="968"/>
      <c r="D81" s="968"/>
      <c r="E81" s="968"/>
      <c r="F81" s="220" t="s">
        <v>170</v>
      </c>
      <c r="G81" s="970"/>
      <c r="H81" s="971"/>
      <c r="I81" s="971"/>
      <c r="J81" s="971"/>
      <c r="K81" s="971"/>
      <c r="L81" s="971"/>
      <c r="M81" s="972"/>
      <c r="N81" s="221" t="s">
        <v>150</v>
      </c>
      <c r="O81" s="968"/>
      <c r="P81" s="968"/>
      <c r="Q81" s="968"/>
      <c r="R81" s="973"/>
      <c r="S81" s="973"/>
      <c r="T81" s="973"/>
      <c r="U81" s="973"/>
      <c r="V81" s="973"/>
      <c r="W81" s="975"/>
      <c r="X81" s="975"/>
      <c r="Y81" s="975"/>
      <c r="Z81" s="975"/>
      <c r="AA81" s="975"/>
      <c r="AB81" s="975"/>
      <c r="AC81" s="975"/>
      <c r="AD81" s="975"/>
      <c r="AE81" s="975"/>
      <c r="AF81" s="975"/>
      <c r="AG81" s="975"/>
      <c r="AH81" s="975"/>
      <c r="AI81" s="975"/>
      <c r="AL81" s="224"/>
      <c r="AM81" s="224"/>
      <c r="AN81" s="224"/>
      <c r="AO81" s="224"/>
      <c r="AP81" s="224"/>
      <c r="AQ81" s="224"/>
      <c r="AR81" s="224"/>
      <c r="AS81" s="224"/>
    </row>
    <row r="82" spans="1:45" s="127" customFormat="1" ht="18" customHeight="1">
      <c r="A82" s="969"/>
      <c r="B82" s="969"/>
      <c r="C82" s="969"/>
      <c r="D82" s="969"/>
      <c r="E82" s="969"/>
      <c r="F82" s="222"/>
      <c r="G82" s="977"/>
      <c r="H82" s="978"/>
      <c r="I82" s="978"/>
      <c r="J82" s="978"/>
      <c r="K82" s="978"/>
      <c r="L82" s="978"/>
      <c r="M82" s="979"/>
      <c r="N82" s="223"/>
      <c r="O82" s="969"/>
      <c r="P82" s="969"/>
      <c r="Q82" s="969"/>
      <c r="R82" s="974"/>
      <c r="S82" s="974"/>
      <c r="T82" s="974"/>
      <c r="U82" s="974"/>
      <c r="V82" s="974"/>
      <c r="W82" s="976"/>
      <c r="X82" s="976"/>
      <c r="Y82" s="976"/>
      <c r="Z82" s="976"/>
      <c r="AA82" s="976"/>
      <c r="AB82" s="976"/>
      <c r="AC82" s="976"/>
      <c r="AD82" s="976"/>
      <c r="AE82" s="976"/>
      <c r="AF82" s="976"/>
      <c r="AG82" s="976"/>
      <c r="AH82" s="976"/>
      <c r="AI82" s="976"/>
      <c r="AL82" s="224"/>
      <c r="AM82" s="224"/>
      <c r="AN82" s="224"/>
      <c r="AO82" s="224"/>
      <c r="AP82" s="224"/>
      <c r="AQ82" s="224"/>
      <c r="AR82" s="224"/>
      <c r="AS82" s="224"/>
    </row>
    <row r="83" spans="1:45" s="127" customFormat="1" ht="18" customHeight="1">
      <c r="A83" s="968"/>
      <c r="B83" s="968"/>
      <c r="C83" s="968"/>
      <c r="D83" s="968"/>
      <c r="E83" s="968"/>
      <c r="F83" s="220" t="s">
        <v>170</v>
      </c>
      <c r="G83" s="970"/>
      <c r="H83" s="971"/>
      <c r="I83" s="971"/>
      <c r="J83" s="971"/>
      <c r="K83" s="971"/>
      <c r="L83" s="971"/>
      <c r="M83" s="972"/>
      <c r="N83" s="221" t="s">
        <v>150</v>
      </c>
      <c r="O83" s="968"/>
      <c r="P83" s="968"/>
      <c r="Q83" s="968"/>
      <c r="R83" s="973"/>
      <c r="S83" s="973"/>
      <c r="T83" s="973"/>
      <c r="U83" s="973"/>
      <c r="V83" s="973"/>
      <c r="W83" s="975"/>
      <c r="X83" s="975"/>
      <c r="Y83" s="975"/>
      <c r="Z83" s="975"/>
      <c r="AA83" s="975"/>
      <c r="AB83" s="975"/>
      <c r="AC83" s="975"/>
      <c r="AD83" s="975"/>
      <c r="AE83" s="975"/>
      <c r="AF83" s="975"/>
      <c r="AG83" s="975"/>
      <c r="AH83" s="975"/>
      <c r="AI83" s="975"/>
      <c r="AL83" s="224"/>
      <c r="AM83" s="224"/>
      <c r="AN83" s="224"/>
      <c r="AO83" s="224"/>
      <c r="AP83" s="224"/>
      <c r="AQ83" s="224"/>
      <c r="AR83" s="224"/>
      <c r="AS83" s="224"/>
    </row>
    <row r="84" spans="1:45" s="127" customFormat="1" ht="18" customHeight="1">
      <c r="A84" s="969"/>
      <c r="B84" s="969"/>
      <c r="C84" s="969"/>
      <c r="D84" s="969"/>
      <c r="E84" s="969"/>
      <c r="F84" s="222"/>
      <c r="G84" s="977"/>
      <c r="H84" s="978"/>
      <c r="I84" s="978"/>
      <c r="J84" s="978"/>
      <c r="K84" s="978"/>
      <c r="L84" s="978"/>
      <c r="M84" s="979"/>
      <c r="N84" s="223"/>
      <c r="O84" s="969"/>
      <c r="P84" s="969"/>
      <c r="Q84" s="969"/>
      <c r="R84" s="974"/>
      <c r="S84" s="974"/>
      <c r="T84" s="974"/>
      <c r="U84" s="974"/>
      <c r="V84" s="974"/>
      <c r="W84" s="976"/>
      <c r="X84" s="976"/>
      <c r="Y84" s="976"/>
      <c r="Z84" s="976"/>
      <c r="AA84" s="976"/>
      <c r="AB84" s="976"/>
      <c r="AC84" s="976"/>
      <c r="AD84" s="976"/>
      <c r="AE84" s="976"/>
      <c r="AF84" s="976"/>
      <c r="AG84" s="976"/>
      <c r="AH84" s="976"/>
      <c r="AI84" s="976"/>
      <c r="AL84" s="224"/>
      <c r="AM84" s="224"/>
      <c r="AN84" s="224"/>
      <c r="AO84" s="224"/>
      <c r="AP84" s="224"/>
      <c r="AQ84" s="224"/>
      <c r="AR84" s="224"/>
      <c r="AS84" s="224"/>
    </row>
    <row r="85" spans="1:45" s="127" customFormat="1" ht="18" customHeight="1">
      <c r="A85" s="968"/>
      <c r="B85" s="968"/>
      <c r="C85" s="968"/>
      <c r="D85" s="968"/>
      <c r="E85" s="968"/>
      <c r="F85" s="220" t="s">
        <v>170</v>
      </c>
      <c r="G85" s="970"/>
      <c r="H85" s="971"/>
      <c r="I85" s="971"/>
      <c r="J85" s="971"/>
      <c r="K85" s="971"/>
      <c r="L85" s="971"/>
      <c r="M85" s="972"/>
      <c r="N85" s="221" t="s">
        <v>150</v>
      </c>
      <c r="O85" s="968"/>
      <c r="P85" s="968"/>
      <c r="Q85" s="968"/>
      <c r="R85" s="973"/>
      <c r="S85" s="973"/>
      <c r="T85" s="973"/>
      <c r="U85" s="973"/>
      <c r="V85" s="973"/>
      <c r="W85" s="975"/>
      <c r="X85" s="975"/>
      <c r="Y85" s="975"/>
      <c r="Z85" s="975"/>
      <c r="AA85" s="975"/>
      <c r="AB85" s="975"/>
      <c r="AC85" s="975"/>
      <c r="AD85" s="975"/>
      <c r="AE85" s="975"/>
      <c r="AF85" s="975"/>
      <c r="AG85" s="975"/>
      <c r="AH85" s="975"/>
      <c r="AI85" s="975"/>
      <c r="AL85" s="224"/>
      <c r="AM85" s="224"/>
      <c r="AN85" s="224"/>
      <c r="AO85" s="224"/>
      <c r="AP85" s="224"/>
      <c r="AQ85" s="224"/>
      <c r="AR85" s="224"/>
      <c r="AS85" s="224"/>
    </row>
    <row r="86" spans="1:45" s="127" customFormat="1" ht="18" customHeight="1">
      <c r="A86" s="969"/>
      <c r="B86" s="969"/>
      <c r="C86" s="969"/>
      <c r="D86" s="969"/>
      <c r="E86" s="969"/>
      <c r="F86" s="222"/>
      <c r="G86" s="977"/>
      <c r="H86" s="978"/>
      <c r="I86" s="978"/>
      <c r="J86" s="978"/>
      <c r="K86" s="978"/>
      <c r="L86" s="978"/>
      <c r="M86" s="979"/>
      <c r="N86" s="223"/>
      <c r="O86" s="969"/>
      <c r="P86" s="969"/>
      <c r="Q86" s="969"/>
      <c r="R86" s="974"/>
      <c r="S86" s="974"/>
      <c r="T86" s="974"/>
      <c r="U86" s="974"/>
      <c r="V86" s="974"/>
      <c r="W86" s="976"/>
      <c r="X86" s="976"/>
      <c r="Y86" s="976"/>
      <c r="Z86" s="976"/>
      <c r="AA86" s="976"/>
      <c r="AB86" s="976"/>
      <c r="AC86" s="976"/>
      <c r="AD86" s="976"/>
      <c r="AE86" s="976"/>
      <c r="AF86" s="976"/>
      <c r="AG86" s="976"/>
      <c r="AH86" s="976"/>
      <c r="AI86" s="976"/>
      <c r="AL86" s="224"/>
      <c r="AM86" s="224"/>
      <c r="AN86" s="224"/>
      <c r="AO86" s="224"/>
      <c r="AP86" s="224"/>
      <c r="AQ86" s="224"/>
      <c r="AR86" s="224"/>
      <c r="AS86" s="224"/>
    </row>
    <row r="87" spans="1:45" s="127" customFormat="1" ht="18" customHeight="1">
      <c r="A87" s="968"/>
      <c r="B87" s="968"/>
      <c r="C87" s="968"/>
      <c r="D87" s="968"/>
      <c r="E87" s="968"/>
      <c r="F87" s="220" t="s">
        <v>170</v>
      </c>
      <c r="G87" s="970"/>
      <c r="H87" s="971"/>
      <c r="I87" s="971"/>
      <c r="J87" s="971"/>
      <c r="K87" s="971"/>
      <c r="L87" s="971"/>
      <c r="M87" s="972"/>
      <c r="N87" s="221" t="s">
        <v>150</v>
      </c>
      <c r="O87" s="968"/>
      <c r="P87" s="968"/>
      <c r="Q87" s="968"/>
      <c r="R87" s="973"/>
      <c r="S87" s="973"/>
      <c r="T87" s="973"/>
      <c r="U87" s="973"/>
      <c r="V87" s="973"/>
      <c r="W87" s="975"/>
      <c r="X87" s="975"/>
      <c r="Y87" s="975"/>
      <c r="Z87" s="975"/>
      <c r="AA87" s="975"/>
      <c r="AB87" s="975"/>
      <c r="AC87" s="975"/>
      <c r="AD87" s="975"/>
      <c r="AE87" s="975"/>
      <c r="AF87" s="975"/>
      <c r="AG87" s="975"/>
      <c r="AH87" s="975"/>
      <c r="AI87" s="975"/>
      <c r="AL87" s="224"/>
      <c r="AM87" s="224"/>
      <c r="AN87" s="224"/>
      <c r="AO87" s="224"/>
      <c r="AP87" s="224"/>
      <c r="AQ87" s="224"/>
      <c r="AR87" s="224"/>
      <c r="AS87" s="224"/>
    </row>
    <row r="88" spans="1:45" s="127" customFormat="1" ht="18" customHeight="1">
      <c r="A88" s="969"/>
      <c r="B88" s="969"/>
      <c r="C88" s="969"/>
      <c r="D88" s="969"/>
      <c r="E88" s="969"/>
      <c r="F88" s="222"/>
      <c r="G88" s="977"/>
      <c r="H88" s="978"/>
      <c r="I88" s="978"/>
      <c r="J88" s="978"/>
      <c r="K88" s="978"/>
      <c r="L88" s="978"/>
      <c r="M88" s="979"/>
      <c r="N88" s="223"/>
      <c r="O88" s="969"/>
      <c r="P88" s="969"/>
      <c r="Q88" s="969"/>
      <c r="R88" s="974"/>
      <c r="S88" s="974"/>
      <c r="T88" s="974"/>
      <c r="U88" s="974"/>
      <c r="V88" s="974"/>
      <c r="W88" s="976"/>
      <c r="X88" s="976"/>
      <c r="Y88" s="976"/>
      <c r="Z88" s="976"/>
      <c r="AA88" s="976"/>
      <c r="AB88" s="976"/>
      <c r="AC88" s="976"/>
      <c r="AD88" s="976"/>
      <c r="AE88" s="976"/>
      <c r="AF88" s="976"/>
      <c r="AG88" s="976"/>
      <c r="AH88" s="976"/>
      <c r="AI88" s="976"/>
      <c r="AL88" s="224"/>
      <c r="AM88" s="224"/>
      <c r="AN88" s="224"/>
      <c r="AO88" s="224"/>
      <c r="AP88" s="224"/>
      <c r="AQ88" s="224"/>
      <c r="AR88" s="224"/>
      <c r="AS88" s="224"/>
    </row>
    <row r="89" spans="1:45" s="127" customFormat="1" ht="18" customHeight="1">
      <c r="A89" s="968"/>
      <c r="B89" s="968"/>
      <c r="C89" s="968"/>
      <c r="D89" s="968"/>
      <c r="E89" s="968"/>
      <c r="F89" s="220" t="s">
        <v>170</v>
      </c>
      <c r="G89" s="970"/>
      <c r="H89" s="971"/>
      <c r="I89" s="971"/>
      <c r="J89" s="971"/>
      <c r="K89" s="971"/>
      <c r="L89" s="971"/>
      <c r="M89" s="972"/>
      <c r="N89" s="221" t="s">
        <v>150</v>
      </c>
      <c r="O89" s="968"/>
      <c r="P89" s="968"/>
      <c r="Q89" s="968"/>
      <c r="R89" s="973"/>
      <c r="S89" s="973"/>
      <c r="T89" s="973"/>
      <c r="U89" s="973"/>
      <c r="V89" s="973"/>
      <c r="W89" s="975"/>
      <c r="X89" s="975"/>
      <c r="Y89" s="975"/>
      <c r="Z89" s="975"/>
      <c r="AA89" s="975"/>
      <c r="AB89" s="975"/>
      <c r="AC89" s="975"/>
      <c r="AD89" s="975"/>
      <c r="AE89" s="975"/>
      <c r="AF89" s="975"/>
      <c r="AG89" s="975"/>
      <c r="AH89" s="975"/>
      <c r="AI89" s="975"/>
      <c r="AL89" s="224"/>
      <c r="AM89" s="224"/>
      <c r="AN89" s="224"/>
      <c r="AO89" s="224"/>
      <c r="AP89" s="224"/>
      <c r="AQ89" s="224"/>
      <c r="AR89" s="224"/>
      <c r="AS89" s="224"/>
    </row>
    <row r="90" spans="1:45" s="127" customFormat="1" ht="18" customHeight="1">
      <c r="A90" s="969"/>
      <c r="B90" s="969"/>
      <c r="C90" s="969"/>
      <c r="D90" s="969"/>
      <c r="E90" s="969"/>
      <c r="F90" s="222"/>
      <c r="G90" s="977"/>
      <c r="H90" s="978"/>
      <c r="I90" s="978"/>
      <c r="J90" s="978"/>
      <c r="K90" s="978"/>
      <c r="L90" s="978"/>
      <c r="M90" s="979"/>
      <c r="N90" s="223"/>
      <c r="O90" s="969"/>
      <c r="P90" s="969"/>
      <c r="Q90" s="969"/>
      <c r="R90" s="974"/>
      <c r="S90" s="974"/>
      <c r="T90" s="974"/>
      <c r="U90" s="974"/>
      <c r="V90" s="974"/>
      <c r="W90" s="976"/>
      <c r="X90" s="976"/>
      <c r="Y90" s="976"/>
      <c r="Z90" s="976"/>
      <c r="AA90" s="976"/>
      <c r="AB90" s="976"/>
      <c r="AC90" s="976"/>
      <c r="AD90" s="976"/>
      <c r="AE90" s="976"/>
      <c r="AF90" s="976"/>
      <c r="AG90" s="976"/>
      <c r="AH90" s="976"/>
      <c r="AI90" s="976"/>
      <c r="AL90" s="224"/>
      <c r="AM90" s="224"/>
      <c r="AN90" s="224"/>
      <c r="AO90" s="224"/>
      <c r="AP90" s="224"/>
      <c r="AQ90" s="224"/>
      <c r="AR90" s="224"/>
      <c r="AS90" s="224"/>
    </row>
    <row r="91" spans="1:45" s="127" customFormat="1" ht="18" customHeight="1">
      <c r="A91" s="968"/>
      <c r="B91" s="968"/>
      <c r="C91" s="968"/>
      <c r="D91" s="968"/>
      <c r="E91" s="968"/>
      <c r="F91" s="220" t="s">
        <v>170</v>
      </c>
      <c r="G91" s="970"/>
      <c r="H91" s="971"/>
      <c r="I91" s="971"/>
      <c r="J91" s="971"/>
      <c r="K91" s="971"/>
      <c r="L91" s="971"/>
      <c r="M91" s="972"/>
      <c r="N91" s="221" t="s">
        <v>150</v>
      </c>
      <c r="O91" s="968"/>
      <c r="P91" s="968"/>
      <c r="Q91" s="968"/>
      <c r="R91" s="973"/>
      <c r="S91" s="973"/>
      <c r="T91" s="973"/>
      <c r="U91" s="973"/>
      <c r="V91" s="973"/>
      <c r="W91" s="975"/>
      <c r="X91" s="975"/>
      <c r="Y91" s="975"/>
      <c r="Z91" s="975"/>
      <c r="AA91" s="975"/>
      <c r="AB91" s="975"/>
      <c r="AC91" s="975"/>
      <c r="AD91" s="975"/>
      <c r="AE91" s="975"/>
      <c r="AF91" s="975"/>
      <c r="AG91" s="975"/>
      <c r="AH91" s="975"/>
      <c r="AI91" s="975"/>
      <c r="AL91" s="224"/>
      <c r="AM91" s="224"/>
      <c r="AN91" s="224"/>
      <c r="AO91" s="224"/>
      <c r="AP91" s="224"/>
      <c r="AQ91" s="224"/>
      <c r="AR91" s="224"/>
      <c r="AS91" s="224"/>
    </row>
    <row r="92" spans="1:45" s="127" customFormat="1" ht="18" customHeight="1">
      <c r="A92" s="969"/>
      <c r="B92" s="969"/>
      <c r="C92" s="969"/>
      <c r="D92" s="969"/>
      <c r="E92" s="969"/>
      <c r="F92" s="222"/>
      <c r="G92" s="977"/>
      <c r="H92" s="978"/>
      <c r="I92" s="978"/>
      <c r="J92" s="978"/>
      <c r="K92" s="978"/>
      <c r="L92" s="978"/>
      <c r="M92" s="979"/>
      <c r="N92" s="223"/>
      <c r="O92" s="969"/>
      <c r="P92" s="969"/>
      <c r="Q92" s="969"/>
      <c r="R92" s="974"/>
      <c r="S92" s="974"/>
      <c r="T92" s="974"/>
      <c r="U92" s="974"/>
      <c r="V92" s="974"/>
      <c r="W92" s="976"/>
      <c r="X92" s="976"/>
      <c r="Y92" s="976"/>
      <c r="Z92" s="976"/>
      <c r="AA92" s="976"/>
      <c r="AB92" s="976"/>
      <c r="AC92" s="976"/>
      <c r="AD92" s="976"/>
      <c r="AE92" s="976"/>
      <c r="AF92" s="976"/>
      <c r="AG92" s="976"/>
      <c r="AH92" s="976"/>
      <c r="AI92" s="976"/>
      <c r="AL92" s="224"/>
      <c r="AM92" s="224"/>
      <c r="AN92" s="224"/>
      <c r="AO92" s="224"/>
      <c r="AP92" s="224"/>
      <c r="AQ92" s="224"/>
      <c r="AR92" s="224"/>
      <c r="AS92" s="224"/>
    </row>
    <row r="93" spans="1:45" s="127" customFormat="1" ht="18" customHeight="1">
      <c r="A93" s="968"/>
      <c r="B93" s="968"/>
      <c r="C93" s="968"/>
      <c r="D93" s="968"/>
      <c r="E93" s="968"/>
      <c r="F93" s="220" t="s">
        <v>170</v>
      </c>
      <c r="G93" s="970"/>
      <c r="H93" s="971"/>
      <c r="I93" s="971"/>
      <c r="J93" s="971"/>
      <c r="K93" s="971"/>
      <c r="L93" s="971"/>
      <c r="M93" s="972"/>
      <c r="N93" s="221" t="s">
        <v>150</v>
      </c>
      <c r="O93" s="968"/>
      <c r="P93" s="968"/>
      <c r="Q93" s="968"/>
      <c r="R93" s="973"/>
      <c r="S93" s="973"/>
      <c r="T93" s="973"/>
      <c r="U93" s="973"/>
      <c r="V93" s="973"/>
      <c r="W93" s="975"/>
      <c r="X93" s="975"/>
      <c r="Y93" s="975"/>
      <c r="Z93" s="975"/>
      <c r="AA93" s="975"/>
      <c r="AB93" s="975"/>
      <c r="AC93" s="975"/>
      <c r="AD93" s="975"/>
      <c r="AE93" s="975"/>
      <c r="AF93" s="975"/>
      <c r="AG93" s="975"/>
      <c r="AH93" s="975"/>
      <c r="AI93" s="975"/>
      <c r="AL93" s="224"/>
      <c r="AM93" s="224"/>
      <c r="AN93" s="224"/>
      <c r="AO93" s="224"/>
      <c r="AP93" s="224"/>
      <c r="AQ93" s="224"/>
      <c r="AR93" s="224"/>
      <c r="AS93" s="224"/>
    </row>
    <row r="94" spans="1:45" s="127" customFormat="1" ht="18" customHeight="1">
      <c r="A94" s="969"/>
      <c r="B94" s="969"/>
      <c r="C94" s="969"/>
      <c r="D94" s="969"/>
      <c r="E94" s="969"/>
      <c r="F94" s="222"/>
      <c r="G94" s="977"/>
      <c r="H94" s="978"/>
      <c r="I94" s="978"/>
      <c r="J94" s="978"/>
      <c r="K94" s="978"/>
      <c r="L94" s="978"/>
      <c r="M94" s="979"/>
      <c r="N94" s="223"/>
      <c r="O94" s="969"/>
      <c r="P94" s="969"/>
      <c r="Q94" s="969"/>
      <c r="R94" s="974"/>
      <c r="S94" s="974"/>
      <c r="T94" s="974"/>
      <c r="U94" s="974"/>
      <c r="V94" s="974"/>
      <c r="W94" s="976"/>
      <c r="X94" s="976"/>
      <c r="Y94" s="976"/>
      <c r="Z94" s="976"/>
      <c r="AA94" s="976"/>
      <c r="AB94" s="976"/>
      <c r="AC94" s="976"/>
      <c r="AD94" s="976"/>
      <c r="AE94" s="976"/>
      <c r="AF94" s="976"/>
      <c r="AG94" s="976"/>
      <c r="AH94" s="976"/>
      <c r="AI94" s="976"/>
      <c r="AL94" s="224"/>
      <c r="AM94" s="224"/>
      <c r="AN94" s="224"/>
      <c r="AO94" s="224"/>
      <c r="AP94" s="224"/>
      <c r="AQ94" s="224"/>
      <c r="AR94" s="224"/>
      <c r="AS94" s="224"/>
    </row>
    <row r="95" spans="1:45" s="127" customFormat="1" ht="18" customHeight="1">
      <c r="A95" s="968"/>
      <c r="B95" s="968"/>
      <c r="C95" s="968"/>
      <c r="D95" s="968"/>
      <c r="E95" s="968"/>
      <c r="F95" s="220" t="s">
        <v>170</v>
      </c>
      <c r="G95" s="970"/>
      <c r="H95" s="971"/>
      <c r="I95" s="971"/>
      <c r="J95" s="971"/>
      <c r="K95" s="971"/>
      <c r="L95" s="971"/>
      <c r="M95" s="972"/>
      <c r="N95" s="221" t="s">
        <v>150</v>
      </c>
      <c r="O95" s="968"/>
      <c r="P95" s="968"/>
      <c r="Q95" s="968"/>
      <c r="R95" s="973"/>
      <c r="S95" s="973"/>
      <c r="T95" s="973"/>
      <c r="U95" s="973"/>
      <c r="V95" s="973"/>
      <c r="W95" s="975"/>
      <c r="X95" s="975"/>
      <c r="Y95" s="975"/>
      <c r="Z95" s="975"/>
      <c r="AA95" s="975"/>
      <c r="AB95" s="975"/>
      <c r="AC95" s="975"/>
      <c r="AD95" s="975"/>
      <c r="AE95" s="975"/>
      <c r="AF95" s="975"/>
      <c r="AG95" s="975"/>
      <c r="AH95" s="975"/>
      <c r="AI95" s="975"/>
      <c r="AL95" s="224"/>
      <c r="AM95" s="224"/>
      <c r="AN95" s="224"/>
      <c r="AO95" s="224"/>
      <c r="AP95" s="224"/>
      <c r="AQ95" s="224"/>
      <c r="AR95" s="224"/>
      <c r="AS95" s="224"/>
    </row>
    <row r="96" spans="1:45" s="127" customFormat="1" ht="18" customHeight="1">
      <c r="A96" s="969"/>
      <c r="B96" s="969"/>
      <c r="C96" s="969"/>
      <c r="D96" s="969"/>
      <c r="E96" s="969"/>
      <c r="F96" s="222"/>
      <c r="G96" s="977"/>
      <c r="H96" s="978"/>
      <c r="I96" s="978"/>
      <c r="J96" s="978"/>
      <c r="K96" s="978"/>
      <c r="L96" s="978"/>
      <c r="M96" s="979"/>
      <c r="N96" s="223"/>
      <c r="O96" s="969"/>
      <c r="P96" s="969"/>
      <c r="Q96" s="969"/>
      <c r="R96" s="974"/>
      <c r="S96" s="974"/>
      <c r="T96" s="974"/>
      <c r="U96" s="974"/>
      <c r="V96" s="974"/>
      <c r="W96" s="976"/>
      <c r="X96" s="976"/>
      <c r="Y96" s="976"/>
      <c r="Z96" s="976"/>
      <c r="AA96" s="976"/>
      <c r="AB96" s="976"/>
      <c r="AC96" s="976"/>
      <c r="AD96" s="976"/>
      <c r="AE96" s="976"/>
      <c r="AF96" s="976"/>
      <c r="AG96" s="976"/>
      <c r="AH96" s="976"/>
      <c r="AI96" s="976"/>
      <c r="AL96" s="224"/>
      <c r="AM96" s="224"/>
      <c r="AN96" s="224"/>
      <c r="AO96" s="224"/>
      <c r="AP96" s="224"/>
      <c r="AQ96" s="224"/>
      <c r="AR96" s="224"/>
      <c r="AS96" s="224"/>
    </row>
    <row r="97" spans="1:45" s="127" customFormat="1" ht="18" customHeight="1">
      <c r="A97" s="968"/>
      <c r="B97" s="968"/>
      <c r="C97" s="968"/>
      <c r="D97" s="968"/>
      <c r="E97" s="968"/>
      <c r="F97" s="220" t="s">
        <v>170</v>
      </c>
      <c r="G97" s="970"/>
      <c r="H97" s="971"/>
      <c r="I97" s="971"/>
      <c r="J97" s="971"/>
      <c r="K97" s="971"/>
      <c r="L97" s="971"/>
      <c r="M97" s="972"/>
      <c r="N97" s="221" t="s">
        <v>150</v>
      </c>
      <c r="O97" s="968"/>
      <c r="P97" s="968"/>
      <c r="Q97" s="968"/>
      <c r="R97" s="973"/>
      <c r="S97" s="973"/>
      <c r="T97" s="973"/>
      <c r="U97" s="973"/>
      <c r="V97" s="973"/>
      <c r="W97" s="975"/>
      <c r="X97" s="975"/>
      <c r="Y97" s="975"/>
      <c r="Z97" s="975"/>
      <c r="AA97" s="975"/>
      <c r="AB97" s="975"/>
      <c r="AC97" s="975"/>
      <c r="AD97" s="975"/>
      <c r="AE97" s="975"/>
      <c r="AF97" s="975"/>
      <c r="AG97" s="975"/>
      <c r="AH97" s="975"/>
      <c r="AI97" s="975"/>
      <c r="AL97" s="224"/>
      <c r="AM97" s="224"/>
      <c r="AN97" s="224"/>
      <c r="AO97" s="224"/>
      <c r="AP97" s="224"/>
      <c r="AQ97" s="224"/>
      <c r="AR97" s="224"/>
      <c r="AS97" s="224"/>
    </row>
    <row r="98" spans="1:45" s="127" customFormat="1" ht="18" customHeight="1">
      <c r="A98" s="969"/>
      <c r="B98" s="969"/>
      <c r="C98" s="969"/>
      <c r="D98" s="969"/>
      <c r="E98" s="969"/>
      <c r="F98" s="222"/>
      <c r="G98" s="977"/>
      <c r="H98" s="978"/>
      <c r="I98" s="978"/>
      <c r="J98" s="978"/>
      <c r="K98" s="978"/>
      <c r="L98" s="978"/>
      <c r="M98" s="979"/>
      <c r="N98" s="223"/>
      <c r="O98" s="969"/>
      <c r="P98" s="969"/>
      <c r="Q98" s="969"/>
      <c r="R98" s="974"/>
      <c r="S98" s="974"/>
      <c r="T98" s="974"/>
      <c r="U98" s="974"/>
      <c r="V98" s="974"/>
      <c r="W98" s="976"/>
      <c r="X98" s="976"/>
      <c r="Y98" s="976"/>
      <c r="Z98" s="976"/>
      <c r="AA98" s="976"/>
      <c r="AB98" s="976"/>
      <c r="AC98" s="976"/>
      <c r="AD98" s="976"/>
      <c r="AE98" s="976"/>
      <c r="AF98" s="976"/>
      <c r="AG98" s="976"/>
      <c r="AH98" s="976"/>
      <c r="AI98" s="976"/>
      <c r="AL98" s="224"/>
      <c r="AM98" s="224"/>
      <c r="AN98" s="224"/>
      <c r="AO98" s="224"/>
      <c r="AP98" s="224"/>
      <c r="AQ98" s="224"/>
      <c r="AR98" s="224"/>
      <c r="AS98" s="224"/>
    </row>
    <row r="99" spans="1:45" s="127" customFormat="1" ht="18" customHeight="1">
      <c r="A99" s="968"/>
      <c r="B99" s="968"/>
      <c r="C99" s="968"/>
      <c r="D99" s="968"/>
      <c r="E99" s="968"/>
      <c r="F99" s="220" t="s">
        <v>170</v>
      </c>
      <c r="G99" s="970"/>
      <c r="H99" s="971"/>
      <c r="I99" s="971"/>
      <c r="J99" s="971"/>
      <c r="K99" s="971"/>
      <c r="L99" s="971"/>
      <c r="M99" s="972"/>
      <c r="N99" s="221" t="s">
        <v>150</v>
      </c>
      <c r="O99" s="968"/>
      <c r="P99" s="968"/>
      <c r="Q99" s="968"/>
      <c r="R99" s="973"/>
      <c r="S99" s="973"/>
      <c r="T99" s="973"/>
      <c r="U99" s="973"/>
      <c r="V99" s="973"/>
      <c r="W99" s="975"/>
      <c r="X99" s="975"/>
      <c r="Y99" s="975"/>
      <c r="Z99" s="975"/>
      <c r="AA99" s="975"/>
      <c r="AB99" s="975"/>
      <c r="AC99" s="975"/>
      <c r="AD99" s="975"/>
      <c r="AE99" s="975"/>
      <c r="AF99" s="975"/>
      <c r="AG99" s="975"/>
      <c r="AH99" s="975"/>
      <c r="AI99" s="975"/>
      <c r="AL99" s="224"/>
      <c r="AM99" s="224"/>
      <c r="AN99" s="224"/>
      <c r="AO99" s="224"/>
      <c r="AP99" s="224"/>
      <c r="AQ99" s="224"/>
      <c r="AR99" s="224"/>
      <c r="AS99" s="224"/>
    </row>
    <row r="100" spans="1:45" s="127" customFormat="1" ht="18" customHeight="1">
      <c r="A100" s="969"/>
      <c r="B100" s="969"/>
      <c r="C100" s="969"/>
      <c r="D100" s="969"/>
      <c r="E100" s="969"/>
      <c r="F100" s="222"/>
      <c r="G100" s="977"/>
      <c r="H100" s="978"/>
      <c r="I100" s="978"/>
      <c r="J100" s="978"/>
      <c r="K100" s="978"/>
      <c r="L100" s="978"/>
      <c r="M100" s="979"/>
      <c r="N100" s="223"/>
      <c r="O100" s="969"/>
      <c r="P100" s="969"/>
      <c r="Q100" s="969"/>
      <c r="R100" s="974"/>
      <c r="S100" s="974"/>
      <c r="T100" s="974"/>
      <c r="U100" s="974"/>
      <c r="V100" s="974"/>
      <c r="W100" s="976"/>
      <c r="X100" s="976"/>
      <c r="Y100" s="976"/>
      <c r="Z100" s="976"/>
      <c r="AA100" s="976"/>
      <c r="AB100" s="976"/>
      <c r="AC100" s="976"/>
      <c r="AD100" s="976"/>
      <c r="AE100" s="976"/>
      <c r="AF100" s="976"/>
      <c r="AG100" s="976"/>
      <c r="AH100" s="976"/>
      <c r="AI100" s="976"/>
      <c r="AL100" s="224"/>
      <c r="AM100" s="224"/>
      <c r="AN100" s="224"/>
      <c r="AO100" s="224"/>
      <c r="AP100" s="224"/>
      <c r="AQ100" s="224"/>
      <c r="AR100" s="224"/>
      <c r="AS100" s="224"/>
    </row>
    <row r="101" spans="1:45" s="127" customFormat="1" ht="18" customHeight="1">
      <c r="A101" s="968"/>
      <c r="B101" s="968"/>
      <c r="C101" s="968"/>
      <c r="D101" s="968"/>
      <c r="E101" s="968"/>
      <c r="F101" s="220" t="s">
        <v>170</v>
      </c>
      <c r="G101" s="970"/>
      <c r="H101" s="971"/>
      <c r="I101" s="971"/>
      <c r="J101" s="971"/>
      <c r="K101" s="971"/>
      <c r="L101" s="971"/>
      <c r="M101" s="972"/>
      <c r="N101" s="221" t="s">
        <v>150</v>
      </c>
      <c r="O101" s="968"/>
      <c r="P101" s="968"/>
      <c r="Q101" s="968"/>
      <c r="R101" s="973"/>
      <c r="S101" s="973"/>
      <c r="T101" s="973"/>
      <c r="U101" s="973"/>
      <c r="V101" s="973"/>
      <c r="W101" s="975"/>
      <c r="X101" s="975"/>
      <c r="Y101" s="975"/>
      <c r="Z101" s="975"/>
      <c r="AA101" s="975"/>
      <c r="AB101" s="975"/>
      <c r="AC101" s="975"/>
      <c r="AD101" s="975"/>
      <c r="AE101" s="975"/>
      <c r="AF101" s="975"/>
      <c r="AG101" s="975"/>
      <c r="AH101" s="975"/>
      <c r="AI101" s="975"/>
      <c r="AL101" s="224"/>
      <c r="AM101" s="224"/>
      <c r="AN101" s="224"/>
      <c r="AO101" s="224"/>
      <c r="AP101" s="224"/>
      <c r="AQ101" s="224"/>
      <c r="AR101" s="224"/>
      <c r="AS101" s="224"/>
    </row>
    <row r="102" spans="1:45" s="127" customFormat="1" ht="18" customHeight="1">
      <c r="A102" s="969"/>
      <c r="B102" s="969"/>
      <c r="C102" s="969"/>
      <c r="D102" s="969"/>
      <c r="E102" s="969"/>
      <c r="F102" s="222"/>
      <c r="G102" s="977"/>
      <c r="H102" s="978"/>
      <c r="I102" s="978"/>
      <c r="J102" s="978"/>
      <c r="K102" s="978"/>
      <c r="L102" s="978"/>
      <c r="M102" s="979"/>
      <c r="N102" s="223"/>
      <c r="O102" s="969"/>
      <c r="P102" s="969"/>
      <c r="Q102" s="969"/>
      <c r="R102" s="974"/>
      <c r="S102" s="974"/>
      <c r="T102" s="974"/>
      <c r="U102" s="974"/>
      <c r="V102" s="974"/>
      <c r="W102" s="976"/>
      <c r="X102" s="976"/>
      <c r="Y102" s="976"/>
      <c r="Z102" s="976"/>
      <c r="AA102" s="976"/>
      <c r="AB102" s="976"/>
      <c r="AC102" s="976"/>
      <c r="AD102" s="976"/>
      <c r="AE102" s="976"/>
      <c r="AF102" s="976"/>
      <c r="AG102" s="976"/>
      <c r="AH102" s="976"/>
      <c r="AI102" s="976"/>
      <c r="AL102" s="224"/>
      <c r="AM102" s="224"/>
      <c r="AN102" s="224"/>
      <c r="AO102" s="224"/>
      <c r="AP102" s="224"/>
      <c r="AQ102" s="224"/>
      <c r="AR102" s="224"/>
      <c r="AS102" s="224"/>
    </row>
    <row r="103" spans="1:45" s="127" customFormat="1" ht="18" customHeight="1">
      <c r="A103" s="968"/>
      <c r="B103" s="968"/>
      <c r="C103" s="968"/>
      <c r="D103" s="968"/>
      <c r="E103" s="968"/>
      <c r="F103" s="220" t="s">
        <v>170</v>
      </c>
      <c r="G103" s="970"/>
      <c r="H103" s="971"/>
      <c r="I103" s="971"/>
      <c r="J103" s="971"/>
      <c r="K103" s="971"/>
      <c r="L103" s="971"/>
      <c r="M103" s="972"/>
      <c r="N103" s="221" t="s">
        <v>150</v>
      </c>
      <c r="O103" s="968"/>
      <c r="P103" s="968"/>
      <c r="Q103" s="968"/>
      <c r="R103" s="973"/>
      <c r="S103" s="973"/>
      <c r="T103" s="973"/>
      <c r="U103" s="973"/>
      <c r="V103" s="973"/>
      <c r="W103" s="975"/>
      <c r="X103" s="975"/>
      <c r="Y103" s="975"/>
      <c r="Z103" s="975"/>
      <c r="AA103" s="975"/>
      <c r="AB103" s="975"/>
      <c r="AC103" s="975"/>
      <c r="AD103" s="975"/>
      <c r="AE103" s="975"/>
      <c r="AF103" s="975"/>
      <c r="AG103" s="975"/>
      <c r="AH103" s="975"/>
      <c r="AI103" s="975"/>
      <c r="AL103" s="224"/>
      <c r="AM103" s="224"/>
      <c r="AN103" s="224"/>
      <c r="AO103" s="224"/>
      <c r="AP103" s="224"/>
      <c r="AQ103" s="224"/>
      <c r="AR103" s="224"/>
      <c r="AS103" s="224"/>
    </row>
    <row r="104" spans="1:45" s="127" customFormat="1" ht="18" customHeight="1">
      <c r="A104" s="969"/>
      <c r="B104" s="969"/>
      <c r="C104" s="969"/>
      <c r="D104" s="969"/>
      <c r="E104" s="969"/>
      <c r="F104" s="222"/>
      <c r="G104" s="977"/>
      <c r="H104" s="978"/>
      <c r="I104" s="978"/>
      <c r="J104" s="978"/>
      <c r="K104" s="978"/>
      <c r="L104" s="978"/>
      <c r="M104" s="979"/>
      <c r="N104" s="223"/>
      <c r="O104" s="969"/>
      <c r="P104" s="969"/>
      <c r="Q104" s="969"/>
      <c r="R104" s="974"/>
      <c r="S104" s="974"/>
      <c r="T104" s="974"/>
      <c r="U104" s="974"/>
      <c r="V104" s="974"/>
      <c r="W104" s="976"/>
      <c r="X104" s="976"/>
      <c r="Y104" s="976"/>
      <c r="Z104" s="976"/>
      <c r="AA104" s="976"/>
      <c r="AB104" s="976"/>
      <c r="AC104" s="976"/>
      <c r="AD104" s="976"/>
      <c r="AE104" s="976"/>
      <c r="AF104" s="976"/>
      <c r="AG104" s="976"/>
      <c r="AH104" s="976"/>
      <c r="AI104" s="976"/>
      <c r="AL104" s="224"/>
      <c r="AM104" s="224"/>
      <c r="AN104" s="224"/>
      <c r="AO104" s="224"/>
      <c r="AP104" s="224"/>
      <c r="AQ104" s="224"/>
      <c r="AR104" s="224"/>
      <c r="AS104" s="224"/>
    </row>
    <row r="105" spans="1:45" s="127" customFormat="1" ht="18" customHeight="1">
      <c r="A105" s="968"/>
      <c r="B105" s="968"/>
      <c r="C105" s="968"/>
      <c r="D105" s="968"/>
      <c r="E105" s="968"/>
      <c r="F105" s="220" t="s">
        <v>170</v>
      </c>
      <c r="G105" s="970"/>
      <c r="H105" s="971"/>
      <c r="I105" s="971"/>
      <c r="J105" s="971"/>
      <c r="K105" s="971"/>
      <c r="L105" s="971"/>
      <c r="M105" s="972"/>
      <c r="N105" s="221" t="s">
        <v>150</v>
      </c>
      <c r="O105" s="968"/>
      <c r="P105" s="968"/>
      <c r="Q105" s="968"/>
      <c r="R105" s="973"/>
      <c r="S105" s="973"/>
      <c r="T105" s="973"/>
      <c r="U105" s="973"/>
      <c r="V105" s="973"/>
      <c r="W105" s="975"/>
      <c r="X105" s="975"/>
      <c r="Y105" s="975"/>
      <c r="Z105" s="975"/>
      <c r="AA105" s="975"/>
      <c r="AB105" s="975"/>
      <c r="AC105" s="975"/>
      <c r="AD105" s="975"/>
      <c r="AE105" s="975"/>
      <c r="AF105" s="975"/>
      <c r="AG105" s="975"/>
      <c r="AH105" s="975"/>
      <c r="AI105" s="975"/>
      <c r="AL105" s="224"/>
      <c r="AM105" s="224"/>
      <c r="AN105" s="224"/>
      <c r="AO105" s="224"/>
      <c r="AP105" s="224"/>
      <c r="AQ105" s="224"/>
      <c r="AR105" s="224"/>
      <c r="AS105" s="224"/>
    </row>
    <row r="106" spans="1:45" s="127" customFormat="1" ht="18" customHeight="1">
      <c r="A106" s="969"/>
      <c r="B106" s="969"/>
      <c r="C106" s="969"/>
      <c r="D106" s="969"/>
      <c r="E106" s="969"/>
      <c r="F106" s="222"/>
      <c r="G106" s="977"/>
      <c r="H106" s="978"/>
      <c r="I106" s="978"/>
      <c r="J106" s="978"/>
      <c r="K106" s="978"/>
      <c r="L106" s="978"/>
      <c r="M106" s="979"/>
      <c r="N106" s="223"/>
      <c r="O106" s="969"/>
      <c r="P106" s="969"/>
      <c r="Q106" s="969"/>
      <c r="R106" s="974"/>
      <c r="S106" s="974"/>
      <c r="T106" s="974"/>
      <c r="U106" s="974"/>
      <c r="V106" s="974"/>
      <c r="W106" s="976"/>
      <c r="X106" s="976"/>
      <c r="Y106" s="976"/>
      <c r="Z106" s="976"/>
      <c r="AA106" s="976"/>
      <c r="AB106" s="976"/>
      <c r="AC106" s="976"/>
      <c r="AD106" s="976"/>
      <c r="AE106" s="976"/>
      <c r="AF106" s="976"/>
      <c r="AG106" s="976"/>
      <c r="AH106" s="976"/>
      <c r="AI106" s="976"/>
      <c r="AL106" s="224"/>
      <c r="AM106" s="224"/>
      <c r="AN106" s="224"/>
      <c r="AO106" s="224"/>
      <c r="AP106" s="224"/>
      <c r="AQ106" s="224"/>
      <c r="AR106" s="224"/>
      <c r="AS106" s="224"/>
    </row>
    <row r="107" spans="1:45" s="127" customFormat="1" ht="18" customHeight="1">
      <c r="A107" s="968"/>
      <c r="B107" s="968"/>
      <c r="C107" s="968"/>
      <c r="D107" s="968"/>
      <c r="E107" s="968"/>
      <c r="F107" s="220" t="s">
        <v>170</v>
      </c>
      <c r="G107" s="970"/>
      <c r="H107" s="971"/>
      <c r="I107" s="971"/>
      <c r="J107" s="971"/>
      <c r="K107" s="971"/>
      <c r="L107" s="971"/>
      <c r="M107" s="972"/>
      <c r="N107" s="221" t="s">
        <v>150</v>
      </c>
      <c r="O107" s="968"/>
      <c r="P107" s="968"/>
      <c r="Q107" s="968"/>
      <c r="R107" s="973"/>
      <c r="S107" s="973"/>
      <c r="T107" s="973"/>
      <c r="U107" s="973"/>
      <c r="V107" s="973"/>
      <c r="W107" s="975"/>
      <c r="X107" s="975"/>
      <c r="Y107" s="975"/>
      <c r="Z107" s="975"/>
      <c r="AA107" s="975"/>
      <c r="AB107" s="975"/>
      <c r="AC107" s="975"/>
      <c r="AD107" s="975"/>
      <c r="AE107" s="975"/>
      <c r="AF107" s="975"/>
      <c r="AG107" s="975"/>
      <c r="AH107" s="975"/>
      <c r="AI107" s="975"/>
      <c r="AL107" s="224"/>
      <c r="AM107" s="224"/>
      <c r="AN107" s="224"/>
      <c r="AO107" s="224"/>
      <c r="AP107" s="224"/>
      <c r="AQ107" s="224"/>
      <c r="AR107" s="224"/>
      <c r="AS107" s="224"/>
    </row>
    <row r="108" spans="1:45" s="127" customFormat="1" ht="18" customHeight="1">
      <c r="A108" s="969"/>
      <c r="B108" s="969"/>
      <c r="C108" s="969"/>
      <c r="D108" s="969"/>
      <c r="E108" s="969"/>
      <c r="F108" s="222"/>
      <c r="G108" s="977"/>
      <c r="H108" s="978"/>
      <c r="I108" s="978"/>
      <c r="J108" s="978"/>
      <c r="K108" s="978"/>
      <c r="L108" s="978"/>
      <c r="M108" s="979"/>
      <c r="N108" s="223"/>
      <c r="O108" s="969"/>
      <c r="P108" s="969"/>
      <c r="Q108" s="969"/>
      <c r="R108" s="974"/>
      <c r="S108" s="974"/>
      <c r="T108" s="974"/>
      <c r="U108" s="974"/>
      <c r="V108" s="974"/>
      <c r="W108" s="976"/>
      <c r="X108" s="976"/>
      <c r="Y108" s="976"/>
      <c r="Z108" s="976"/>
      <c r="AA108" s="976"/>
      <c r="AB108" s="976"/>
      <c r="AC108" s="976"/>
      <c r="AD108" s="976"/>
      <c r="AE108" s="976"/>
      <c r="AF108" s="976"/>
      <c r="AG108" s="976"/>
      <c r="AH108" s="976"/>
      <c r="AI108" s="976"/>
      <c r="AL108" s="224"/>
      <c r="AM108" s="224"/>
      <c r="AN108" s="224"/>
      <c r="AO108" s="224"/>
      <c r="AP108" s="224"/>
      <c r="AQ108" s="224"/>
      <c r="AR108" s="224"/>
      <c r="AS108" s="224"/>
    </row>
    <row r="109" spans="1:45" s="127" customFormat="1" ht="18" customHeight="1">
      <c r="A109" s="968"/>
      <c r="B109" s="968"/>
      <c r="C109" s="968"/>
      <c r="D109" s="968"/>
      <c r="E109" s="968"/>
      <c r="F109" s="220" t="s">
        <v>170</v>
      </c>
      <c r="G109" s="970"/>
      <c r="H109" s="971"/>
      <c r="I109" s="971"/>
      <c r="J109" s="971"/>
      <c r="K109" s="971"/>
      <c r="L109" s="971"/>
      <c r="M109" s="972"/>
      <c r="N109" s="221" t="s">
        <v>150</v>
      </c>
      <c r="O109" s="968"/>
      <c r="P109" s="968"/>
      <c r="Q109" s="968"/>
      <c r="R109" s="973"/>
      <c r="S109" s="973"/>
      <c r="T109" s="973"/>
      <c r="U109" s="973"/>
      <c r="V109" s="973"/>
      <c r="W109" s="975"/>
      <c r="X109" s="975"/>
      <c r="Y109" s="975"/>
      <c r="Z109" s="975"/>
      <c r="AA109" s="975"/>
      <c r="AB109" s="975"/>
      <c r="AC109" s="975"/>
      <c r="AD109" s="975"/>
      <c r="AE109" s="975"/>
      <c r="AF109" s="975"/>
      <c r="AG109" s="975"/>
      <c r="AH109" s="975"/>
      <c r="AI109" s="975"/>
      <c r="AL109" s="224"/>
      <c r="AM109" s="224"/>
      <c r="AN109" s="224"/>
      <c r="AO109" s="224"/>
      <c r="AP109" s="224"/>
      <c r="AQ109" s="224"/>
      <c r="AR109" s="224"/>
      <c r="AS109" s="224"/>
    </row>
    <row r="110" spans="1:45" s="127" customFormat="1" ht="18" customHeight="1">
      <c r="A110" s="969"/>
      <c r="B110" s="969"/>
      <c r="C110" s="969"/>
      <c r="D110" s="969"/>
      <c r="E110" s="969"/>
      <c r="F110" s="222"/>
      <c r="G110" s="977"/>
      <c r="H110" s="978"/>
      <c r="I110" s="978"/>
      <c r="J110" s="978"/>
      <c r="K110" s="978"/>
      <c r="L110" s="978"/>
      <c r="M110" s="979"/>
      <c r="N110" s="223"/>
      <c r="O110" s="969"/>
      <c r="P110" s="969"/>
      <c r="Q110" s="969"/>
      <c r="R110" s="974"/>
      <c r="S110" s="974"/>
      <c r="T110" s="974"/>
      <c r="U110" s="974"/>
      <c r="V110" s="974"/>
      <c r="W110" s="976"/>
      <c r="X110" s="976"/>
      <c r="Y110" s="976"/>
      <c r="Z110" s="976"/>
      <c r="AA110" s="976"/>
      <c r="AB110" s="976"/>
      <c r="AC110" s="976"/>
      <c r="AD110" s="976"/>
      <c r="AE110" s="976"/>
      <c r="AF110" s="976"/>
      <c r="AG110" s="976"/>
      <c r="AH110" s="976"/>
      <c r="AI110" s="976"/>
      <c r="AL110" s="224"/>
      <c r="AM110" s="224"/>
      <c r="AN110" s="224"/>
      <c r="AO110" s="224"/>
      <c r="AP110" s="224"/>
      <c r="AQ110" s="224"/>
      <c r="AR110" s="224"/>
      <c r="AS110" s="224"/>
    </row>
    <row r="111" spans="1:45" s="127" customFormat="1" ht="18" customHeight="1">
      <c r="A111" s="968"/>
      <c r="B111" s="968"/>
      <c r="C111" s="968"/>
      <c r="D111" s="968"/>
      <c r="E111" s="968"/>
      <c r="F111" s="220" t="s">
        <v>170</v>
      </c>
      <c r="G111" s="970"/>
      <c r="H111" s="971"/>
      <c r="I111" s="971"/>
      <c r="J111" s="971"/>
      <c r="K111" s="971"/>
      <c r="L111" s="971"/>
      <c r="M111" s="972"/>
      <c r="N111" s="221" t="s">
        <v>150</v>
      </c>
      <c r="O111" s="968"/>
      <c r="P111" s="968"/>
      <c r="Q111" s="968"/>
      <c r="R111" s="973"/>
      <c r="S111" s="973"/>
      <c r="T111" s="973"/>
      <c r="U111" s="973"/>
      <c r="V111" s="973"/>
      <c r="W111" s="975"/>
      <c r="X111" s="975"/>
      <c r="Y111" s="975"/>
      <c r="Z111" s="975"/>
      <c r="AA111" s="975"/>
      <c r="AB111" s="975"/>
      <c r="AC111" s="975"/>
      <c r="AD111" s="975"/>
      <c r="AE111" s="975"/>
      <c r="AF111" s="975"/>
      <c r="AG111" s="975"/>
      <c r="AH111" s="975"/>
      <c r="AI111" s="975"/>
      <c r="AL111" s="224"/>
      <c r="AM111" s="224"/>
      <c r="AN111" s="224"/>
      <c r="AO111" s="224"/>
      <c r="AP111" s="224"/>
      <c r="AQ111" s="224"/>
      <c r="AR111" s="224"/>
      <c r="AS111" s="224"/>
    </row>
    <row r="112" spans="1:45" s="127" customFormat="1" ht="18" customHeight="1">
      <c r="A112" s="969"/>
      <c r="B112" s="969"/>
      <c r="C112" s="969"/>
      <c r="D112" s="969"/>
      <c r="E112" s="969"/>
      <c r="F112" s="222"/>
      <c r="G112" s="977"/>
      <c r="H112" s="978"/>
      <c r="I112" s="978"/>
      <c r="J112" s="978"/>
      <c r="K112" s="978"/>
      <c r="L112" s="978"/>
      <c r="M112" s="979"/>
      <c r="N112" s="223"/>
      <c r="O112" s="969"/>
      <c r="P112" s="969"/>
      <c r="Q112" s="969"/>
      <c r="R112" s="974"/>
      <c r="S112" s="974"/>
      <c r="T112" s="974"/>
      <c r="U112" s="974"/>
      <c r="V112" s="974"/>
      <c r="W112" s="976"/>
      <c r="X112" s="976"/>
      <c r="Y112" s="976"/>
      <c r="Z112" s="976"/>
      <c r="AA112" s="976"/>
      <c r="AB112" s="976"/>
      <c r="AC112" s="976"/>
      <c r="AD112" s="976"/>
      <c r="AE112" s="976"/>
      <c r="AF112" s="976"/>
      <c r="AG112" s="976"/>
      <c r="AH112" s="976"/>
      <c r="AI112" s="976"/>
      <c r="AL112" s="224"/>
      <c r="AM112" s="224"/>
      <c r="AN112" s="224"/>
      <c r="AO112" s="224"/>
      <c r="AP112" s="224"/>
      <c r="AQ112" s="224"/>
      <c r="AR112" s="224"/>
      <c r="AS112" s="224"/>
    </row>
    <row r="113" spans="1:35" s="127" customFormat="1" ht="18" customHeight="1">
      <c r="A113" s="968"/>
      <c r="B113" s="968"/>
      <c r="C113" s="968"/>
      <c r="D113" s="968"/>
      <c r="E113" s="968"/>
      <c r="F113" s="220" t="s">
        <v>170</v>
      </c>
      <c r="G113" s="970"/>
      <c r="H113" s="971"/>
      <c r="I113" s="971"/>
      <c r="J113" s="971"/>
      <c r="K113" s="971"/>
      <c r="L113" s="971"/>
      <c r="M113" s="972"/>
      <c r="N113" s="221" t="s">
        <v>150</v>
      </c>
      <c r="O113" s="968"/>
      <c r="P113" s="968"/>
      <c r="Q113" s="968"/>
      <c r="R113" s="973"/>
      <c r="S113" s="973"/>
      <c r="T113" s="973"/>
      <c r="U113" s="973"/>
      <c r="V113" s="973"/>
      <c r="W113" s="975"/>
      <c r="X113" s="975"/>
      <c r="Y113" s="975"/>
      <c r="Z113" s="975"/>
      <c r="AA113" s="975"/>
      <c r="AB113" s="975"/>
      <c r="AC113" s="975"/>
      <c r="AD113" s="975"/>
      <c r="AE113" s="975"/>
      <c r="AF113" s="975"/>
      <c r="AG113" s="975"/>
      <c r="AH113" s="975"/>
      <c r="AI113" s="975"/>
    </row>
    <row r="114" spans="1:35" s="127" customFormat="1" ht="18" customHeight="1">
      <c r="A114" s="969"/>
      <c r="B114" s="969"/>
      <c r="C114" s="969"/>
      <c r="D114" s="969"/>
      <c r="E114" s="969"/>
      <c r="F114" s="222"/>
      <c r="G114" s="977"/>
      <c r="H114" s="978"/>
      <c r="I114" s="978"/>
      <c r="J114" s="978"/>
      <c r="K114" s="978"/>
      <c r="L114" s="978"/>
      <c r="M114" s="979"/>
      <c r="N114" s="223"/>
      <c r="O114" s="969"/>
      <c r="P114" s="969"/>
      <c r="Q114" s="969"/>
      <c r="R114" s="974"/>
      <c r="S114" s="974"/>
      <c r="T114" s="974"/>
      <c r="U114" s="974"/>
      <c r="V114" s="974"/>
      <c r="W114" s="976"/>
      <c r="X114" s="976"/>
      <c r="Y114" s="976"/>
      <c r="Z114" s="976"/>
      <c r="AA114" s="976"/>
      <c r="AB114" s="976"/>
      <c r="AC114" s="976"/>
      <c r="AD114" s="976"/>
      <c r="AE114" s="976"/>
      <c r="AF114" s="976"/>
      <c r="AG114" s="976"/>
      <c r="AH114" s="976"/>
      <c r="AI114" s="976"/>
    </row>
    <row r="115" spans="1:35" s="127" customFormat="1" ht="18" customHeight="1">
      <c r="A115" s="968"/>
      <c r="B115" s="968"/>
      <c r="C115" s="968"/>
      <c r="D115" s="968"/>
      <c r="E115" s="968"/>
      <c r="F115" s="220" t="s">
        <v>170</v>
      </c>
      <c r="G115" s="970"/>
      <c r="H115" s="971"/>
      <c r="I115" s="971"/>
      <c r="J115" s="971"/>
      <c r="K115" s="971"/>
      <c r="L115" s="971"/>
      <c r="M115" s="972"/>
      <c r="N115" s="221" t="s">
        <v>150</v>
      </c>
      <c r="O115" s="968"/>
      <c r="P115" s="968"/>
      <c r="Q115" s="968"/>
      <c r="R115" s="973"/>
      <c r="S115" s="973"/>
      <c r="T115" s="973"/>
      <c r="U115" s="973"/>
      <c r="V115" s="973"/>
      <c r="W115" s="975"/>
      <c r="X115" s="975"/>
      <c r="Y115" s="975"/>
      <c r="Z115" s="975"/>
      <c r="AA115" s="975"/>
      <c r="AB115" s="975"/>
      <c r="AC115" s="975"/>
      <c r="AD115" s="975"/>
      <c r="AE115" s="975"/>
      <c r="AF115" s="975"/>
      <c r="AG115" s="975"/>
      <c r="AH115" s="975"/>
      <c r="AI115" s="975"/>
    </row>
    <row r="116" spans="1:35" s="127" customFormat="1" ht="18" customHeight="1">
      <c r="A116" s="969"/>
      <c r="B116" s="969"/>
      <c r="C116" s="969"/>
      <c r="D116" s="969"/>
      <c r="E116" s="969"/>
      <c r="F116" s="222"/>
      <c r="G116" s="977"/>
      <c r="H116" s="978"/>
      <c r="I116" s="978"/>
      <c r="J116" s="978"/>
      <c r="K116" s="978"/>
      <c r="L116" s="978"/>
      <c r="M116" s="979"/>
      <c r="N116" s="223"/>
      <c r="O116" s="969"/>
      <c r="P116" s="969"/>
      <c r="Q116" s="969"/>
      <c r="R116" s="974"/>
      <c r="S116" s="974"/>
      <c r="T116" s="974"/>
      <c r="U116" s="974"/>
      <c r="V116" s="974"/>
      <c r="W116" s="976"/>
      <c r="X116" s="976"/>
      <c r="Y116" s="976"/>
      <c r="Z116" s="976"/>
      <c r="AA116" s="976"/>
      <c r="AB116" s="976"/>
      <c r="AC116" s="976"/>
      <c r="AD116" s="976"/>
      <c r="AE116" s="976"/>
      <c r="AF116" s="976"/>
      <c r="AG116" s="976"/>
      <c r="AH116" s="976"/>
      <c r="AI116" s="976"/>
    </row>
    <row r="117" spans="1:35" s="127" customFormat="1" ht="18" customHeight="1">
      <c r="A117" s="968"/>
      <c r="B117" s="968"/>
      <c r="C117" s="968"/>
      <c r="D117" s="968"/>
      <c r="E117" s="968"/>
      <c r="F117" s="220" t="s">
        <v>170</v>
      </c>
      <c r="G117" s="970"/>
      <c r="H117" s="971"/>
      <c r="I117" s="971"/>
      <c r="J117" s="971"/>
      <c r="K117" s="971"/>
      <c r="L117" s="971"/>
      <c r="M117" s="972"/>
      <c r="N117" s="221" t="s">
        <v>150</v>
      </c>
      <c r="O117" s="968"/>
      <c r="P117" s="968"/>
      <c r="Q117" s="968"/>
      <c r="R117" s="973"/>
      <c r="S117" s="973"/>
      <c r="T117" s="973"/>
      <c r="U117" s="973"/>
      <c r="V117" s="973"/>
      <c r="W117" s="975"/>
      <c r="X117" s="975"/>
      <c r="Y117" s="975"/>
      <c r="Z117" s="975"/>
      <c r="AA117" s="975"/>
      <c r="AB117" s="975"/>
      <c r="AC117" s="975"/>
      <c r="AD117" s="975"/>
      <c r="AE117" s="975"/>
      <c r="AF117" s="975"/>
      <c r="AG117" s="975"/>
      <c r="AH117" s="975"/>
      <c r="AI117" s="975"/>
    </row>
    <row r="118" spans="1:35" s="127" customFormat="1" ht="18" customHeight="1">
      <c r="A118" s="969"/>
      <c r="B118" s="969"/>
      <c r="C118" s="969"/>
      <c r="D118" s="969"/>
      <c r="E118" s="969"/>
      <c r="F118" s="222"/>
      <c r="G118" s="977"/>
      <c r="H118" s="978"/>
      <c r="I118" s="978"/>
      <c r="J118" s="978"/>
      <c r="K118" s="978"/>
      <c r="L118" s="978"/>
      <c r="M118" s="979"/>
      <c r="N118" s="223"/>
      <c r="O118" s="969"/>
      <c r="P118" s="969"/>
      <c r="Q118" s="969"/>
      <c r="R118" s="974"/>
      <c r="S118" s="974"/>
      <c r="T118" s="974"/>
      <c r="U118" s="974"/>
      <c r="V118" s="974"/>
      <c r="W118" s="976"/>
      <c r="X118" s="976"/>
      <c r="Y118" s="976"/>
      <c r="Z118" s="976"/>
      <c r="AA118" s="976"/>
      <c r="AB118" s="976"/>
      <c r="AC118" s="976"/>
      <c r="AD118" s="976"/>
      <c r="AE118" s="976"/>
      <c r="AF118" s="976"/>
      <c r="AG118" s="976"/>
      <c r="AH118" s="976"/>
      <c r="AI118" s="976"/>
    </row>
    <row r="119" spans="1:35" s="127" customFormat="1" ht="15" customHeight="1"/>
    <row r="120" spans="1:35" s="127" customFormat="1" ht="15" customHeight="1"/>
    <row r="121" spans="1:35" s="127" customFormat="1" ht="15" customHeight="1"/>
    <row r="122" spans="1:35" s="127" customFormat="1" ht="15" customHeight="1"/>
    <row r="123" spans="1:35" s="127" customFormat="1" ht="15" customHeight="1"/>
    <row r="124" spans="1:35" s="127" customFormat="1" ht="15" customHeight="1"/>
    <row r="125" spans="1:35" s="127" customFormat="1" ht="15" customHeight="1"/>
    <row r="126" spans="1:35" s="127" customFormat="1" ht="15" customHeight="1"/>
    <row r="127" spans="1:35" s="127" customFormat="1" ht="15" customHeight="1"/>
    <row r="128" spans="1:35" s="127" customFormat="1" ht="15" customHeight="1"/>
    <row r="129" s="127" customFormat="1" ht="15" customHeight="1"/>
    <row r="130" s="127" customFormat="1" ht="15" customHeight="1"/>
    <row r="131" s="127" customFormat="1" ht="15" customHeight="1"/>
    <row r="132" s="127" customFormat="1" ht="15" customHeight="1"/>
    <row r="133" s="127" customFormat="1" ht="15" customHeight="1"/>
    <row r="134" s="127" customFormat="1" ht="15" customHeight="1"/>
    <row r="135" s="127" customFormat="1" ht="15" customHeight="1"/>
    <row r="136" s="127" customFormat="1" ht="15" customHeight="1"/>
    <row r="137" s="127" customFormat="1" ht="15" customHeight="1"/>
    <row r="138" s="127" customFormat="1" ht="15" customHeight="1"/>
    <row r="139" s="127" customFormat="1" ht="15" customHeight="1"/>
    <row r="140" s="127" customFormat="1" ht="15" customHeight="1"/>
  </sheetData>
  <sheetProtection password="CC81" sheet="1" objects="1" scenarios="1" insertRows="0" deleteRows="0"/>
  <mergeCells count="315">
    <mergeCell ref="W69:AI70"/>
    <mergeCell ref="A69:E70"/>
    <mergeCell ref="G69:M69"/>
    <mergeCell ref="O69:Q70"/>
    <mergeCell ref="R69:V70"/>
    <mergeCell ref="G70:M70"/>
    <mergeCell ref="W43:AI44"/>
    <mergeCell ref="A45:E46"/>
    <mergeCell ref="G45:M45"/>
    <mergeCell ref="O45:Q46"/>
    <mergeCell ref="R45:V46"/>
    <mergeCell ref="W45:AI46"/>
    <mergeCell ref="G46:M46"/>
    <mergeCell ref="A43:E44"/>
    <mergeCell ref="G43:M43"/>
    <mergeCell ref="O43:Q44"/>
    <mergeCell ref="R43:V44"/>
    <mergeCell ref="G44:M44"/>
    <mergeCell ref="A53:E54"/>
    <mergeCell ref="G53:M53"/>
    <mergeCell ref="O53:Q54"/>
    <mergeCell ref="R53:V54"/>
    <mergeCell ref="W53:AI54"/>
    <mergeCell ref="G54:M54"/>
    <mergeCell ref="W39:AI40"/>
    <mergeCell ref="A41:E42"/>
    <mergeCell ref="G41:M41"/>
    <mergeCell ref="O41:Q42"/>
    <mergeCell ref="R41:V42"/>
    <mergeCell ref="W41:AI42"/>
    <mergeCell ref="G42:M42"/>
    <mergeCell ref="A39:E40"/>
    <mergeCell ref="W35:AI36"/>
    <mergeCell ref="A37:E38"/>
    <mergeCell ref="G37:M37"/>
    <mergeCell ref="O37:Q38"/>
    <mergeCell ref="R37:V38"/>
    <mergeCell ref="W37:AI38"/>
    <mergeCell ref="R35:V36"/>
    <mergeCell ref="G36:M36"/>
    <mergeCell ref="O35:Q36"/>
    <mergeCell ref="G39:M39"/>
    <mergeCell ref="O39:Q40"/>
    <mergeCell ref="R39:V40"/>
    <mergeCell ref="G40:M40"/>
    <mergeCell ref="A31:E32"/>
    <mergeCell ref="G31:M31"/>
    <mergeCell ref="O31:Q32"/>
    <mergeCell ref="G38:M38"/>
    <mergeCell ref="A35:E36"/>
    <mergeCell ref="G35:M35"/>
    <mergeCell ref="A33:E34"/>
    <mergeCell ref="G33:M33"/>
    <mergeCell ref="O33:Q34"/>
    <mergeCell ref="A27:E28"/>
    <mergeCell ref="G27:M27"/>
    <mergeCell ref="A29:E30"/>
    <mergeCell ref="G29:M29"/>
    <mergeCell ref="O29:Q30"/>
    <mergeCell ref="R29:V30"/>
    <mergeCell ref="R27:V28"/>
    <mergeCell ref="O27:Q28"/>
    <mergeCell ref="G28:M28"/>
    <mergeCell ref="R31:V32"/>
    <mergeCell ref="G32:M32"/>
    <mergeCell ref="W29:AI30"/>
    <mergeCell ref="G30:M30"/>
    <mergeCell ref="W31:AI32"/>
    <mergeCell ref="O23:Q24"/>
    <mergeCell ref="R23:V24"/>
    <mergeCell ref="G24:M24"/>
    <mergeCell ref="R33:V34"/>
    <mergeCell ref="W33:AI34"/>
    <mergeCell ref="G34:M34"/>
    <mergeCell ref="W27:AI28"/>
    <mergeCell ref="W25:AI26"/>
    <mergeCell ref="A25:E26"/>
    <mergeCell ref="G25:M25"/>
    <mergeCell ref="O25:Q26"/>
    <mergeCell ref="R25:V26"/>
    <mergeCell ref="G26:M26"/>
    <mergeCell ref="A23:E24"/>
    <mergeCell ref="G23:M23"/>
    <mergeCell ref="A21:E22"/>
    <mergeCell ref="G21:M21"/>
    <mergeCell ref="O21:Q22"/>
    <mergeCell ref="R21:V22"/>
    <mergeCell ref="G22:M22"/>
    <mergeCell ref="O15:AI16"/>
    <mergeCell ref="W23:AI24"/>
    <mergeCell ref="W17:AI18"/>
    <mergeCell ref="Y1:Y2"/>
    <mergeCell ref="V1:X2"/>
    <mergeCell ref="Z1:AF2"/>
    <mergeCell ref="Q1:U2"/>
    <mergeCell ref="A4:AI4"/>
    <mergeCell ref="A17:E18"/>
    <mergeCell ref="G17:M17"/>
    <mergeCell ref="G18:M18"/>
    <mergeCell ref="O17:Q18"/>
    <mergeCell ref="R17:V18"/>
    <mergeCell ref="A13:N14"/>
    <mergeCell ref="A15:N16"/>
    <mergeCell ref="O13:AI14"/>
    <mergeCell ref="W19:AI20"/>
    <mergeCell ref="W21:AI22"/>
    <mergeCell ref="O19:Q20"/>
    <mergeCell ref="R19:V20"/>
    <mergeCell ref="G20:M20"/>
    <mergeCell ref="A19:E20"/>
    <mergeCell ref="G19:M19"/>
    <mergeCell ref="A55:E56"/>
    <mergeCell ref="G55:M55"/>
    <mergeCell ref="O55:Q56"/>
    <mergeCell ref="R55:V56"/>
    <mergeCell ref="W55:AI56"/>
    <mergeCell ref="A71:E72"/>
    <mergeCell ref="G71:M71"/>
    <mergeCell ref="O71:Q72"/>
    <mergeCell ref="R71:V72"/>
    <mergeCell ref="W71:AI72"/>
    <mergeCell ref="G72:M72"/>
    <mergeCell ref="G56:M56"/>
    <mergeCell ref="A57:E58"/>
    <mergeCell ref="G57:M57"/>
    <mergeCell ref="O57:Q58"/>
    <mergeCell ref="R57:V58"/>
    <mergeCell ref="W57:AI58"/>
    <mergeCell ref="G58:M58"/>
    <mergeCell ref="A59:E60"/>
    <mergeCell ref="G59:M59"/>
    <mergeCell ref="O59:Q60"/>
    <mergeCell ref="R59:V60"/>
    <mergeCell ref="W59:AI60"/>
    <mergeCell ref="G60:M60"/>
    <mergeCell ref="A73:E74"/>
    <mergeCell ref="G73:M73"/>
    <mergeCell ref="O73:Q74"/>
    <mergeCell ref="R73:V74"/>
    <mergeCell ref="W73:AI74"/>
    <mergeCell ref="G74:M74"/>
    <mergeCell ref="G76:M76"/>
    <mergeCell ref="A77:E78"/>
    <mergeCell ref="G77:M77"/>
    <mergeCell ref="O77:Q78"/>
    <mergeCell ref="R77:V78"/>
    <mergeCell ref="W77:AI78"/>
    <mergeCell ref="G78:M78"/>
    <mergeCell ref="A79:E80"/>
    <mergeCell ref="G79:M79"/>
    <mergeCell ref="O79:Q80"/>
    <mergeCell ref="R79:V80"/>
    <mergeCell ref="W79:AI80"/>
    <mergeCell ref="G80:M80"/>
    <mergeCell ref="A75:E76"/>
    <mergeCell ref="G75:M75"/>
    <mergeCell ref="O75:Q76"/>
    <mergeCell ref="R75:V76"/>
    <mergeCell ref="W75:AI76"/>
    <mergeCell ref="A81:E82"/>
    <mergeCell ref="G81:M81"/>
    <mergeCell ref="O81:Q82"/>
    <mergeCell ref="R81:V82"/>
    <mergeCell ref="W81:AI82"/>
    <mergeCell ref="G82:M82"/>
    <mergeCell ref="A83:E84"/>
    <mergeCell ref="G83:M83"/>
    <mergeCell ref="O83:Q84"/>
    <mergeCell ref="R83:V84"/>
    <mergeCell ref="W83:AI84"/>
    <mergeCell ref="G84:M84"/>
    <mergeCell ref="A85:E86"/>
    <mergeCell ref="G85:M85"/>
    <mergeCell ref="O85:Q86"/>
    <mergeCell ref="R85:V86"/>
    <mergeCell ref="W85:AI86"/>
    <mergeCell ref="G86:M86"/>
    <mergeCell ref="A87:E88"/>
    <mergeCell ref="G87:M87"/>
    <mergeCell ref="O87:Q88"/>
    <mergeCell ref="R87:V88"/>
    <mergeCell ref="W87:AI88"/>
    <mergeCell ref="G88:M88"/>
    <mergeCell ref="A89:E90"/>
    <mergeCell ref="G89:M89"/>
    <mergeCell ref="O89:Q90"/>
    <mergeCell ref="R89:V90"/>
    <mergeCell ref="W89:AI90"/>
    <mergeCell ref="G90:M90"/>
    <mergeCell ref="A117:E118"/>
    <mergeCell ref="G117:M117"/>
    <mergeCell ref="O117:Q118"/>
    <mergeCell ref="R117:V118"/>
    <mergeCell ref="W117:AI118"/>
    <mergeCell ref="G118:M118"/>
    <mergeCell ref="A91:E92"/>
    <mergeCell ref="G91:M91"/>
    <mergeCell ref="O91:Q92"/>
    <mergeCell ref="R91:V92"/>
    <mergeCell ref="W91:AI92"/>
    <mergeCell ref="G92:M92"/>
    <mergeCell ref="A93:E94"/>
    <mergeCell ref="G93:M93"/>
    <mergeCell ref="O93:Q94"/>
    <mergeCell ref="R93:V94"/>
    <mergeCell ref="W93:AI94"/>
    <mergeCell ref="G94:M94"/>
    <mergeCell ref="A95:E96"/>
    <mergeCell ref="G95:M95"/>
    <mergeCell ref="O95:Q96"/>
    <mergeCell ref="R95:V96"/>
    <mergeCell ref="W95:AI96"/>
    <mergeCell ref="G96:M96"/>
    <mergeCell ref="A97:E98"/>
    <mergeCell ref="G97:M97"/>
    <mergeCell ref="O97:Q98"/>
    <mergeCell ref="R97:V98"/>
    <mergeCell ref="W97:AI98"/>
    <mergeCell ref="G98:M98"/>
    <mergeCell ref="A99:E100"/>
    <mergeCell ref="G99:M99"/>
    <mergeCell ref="O99:Q100"/>
    <mergeCell ref="R99:V100"/>
    <mergeCell ref="W99:AI100"/>
    <mergeCell ref="G100:M100"/>
    <mergeCell ref="A101:E102"/>
    <mergeCell ref="G101:M101"/>
    <mergeCell ref="O101:Q102"/>
    <mergeCell ref="R101:V102"/>
    <mergeCell ref="W101:AI102"/>
    <mergeCell ref="G102:M102"/>
    <mergeCell ref="A103:E104"/>
    <mergeCell ref="G103:M103"/>
    <mergeCell ref="O103:Q104"/>
    <mergeCell ref="R103:V104"/>
    <mergeCell ref="W103:AI104"/>
    <mergeCell ref="G104:M104"/>
    <mergeCell ref="A105:E106"/>
    <mergeCell ref="G105:M105"/>
    <mergeCell ref="O105:Q106"/>
    <mergeCell ref="R105:V106"/>
    <mergeCell ref="W105:AI106"/>
    <mergeCell ref="G106:M106"/>
    <mergeCell ref="A107:E108"/>
    <mergeCell ref="G107:M107"/>
    <mergeCell ref="O107:Q108"/>
    <mergeCell ref="R107:V108"/>
    <mergeCell ref="W107:AI108"/>
    <mergeCell ref="G108:M108"/>
    <mergeCell ref="A47:E48"/>
    <mergeCell ref="G47:M47"/>
    <mergeCell ref="O47:Q48"/>
    <mergeCell ref="R47:V48"/>
    <mergeCell ref="W47:AI48"/>
    <mergeCell ref="G48:M48"/>
    <mergeCell ref="A49:E50"/>
    <mergeCell ref="G49:M49"/>
    <mergeCell ref="O49:Q50"/>
    <mergeCell ref="R49:V50"/>
    <mergeCell ref="W49:AI50"/>
    <mergeCell ref="G50:M50"/>
    <mergeCell ref="A51:E52"/>
    <mergeCell ref="G51:M51"/>
    <mergeCell ref="O51:Q52"/>
    <mergeCell ref="R51:V52"/>
    <mergeCell ref="W51:AI52"/>
    <mergeCell ref="G52:M52"/>
    <mergeCell ref="A61:E62"/>
    <mergeCell ref="G61:M61"/>
    <mergeCell ref="O61:Q62"/>
    <mergeCell ref="R61:V62"/>
    <mergeCell ref="W61:AI62"/>
    <mergeCell ref="G62:M62"/>
    <mergeCell ref="A63:E64"/>
    <mergeCell ref="G63:M63"/>
    <mergeCell ref="O63:Q64"/>
    <mergeCell ref="R63:V64"/>
    <mergeCell ref="W63:AI64"/>
    <mergeCell ref="G64:M64"/>
    <mergeCell ref="A65:E66"/>
    <mergeCell ref="G65:M65"/>
    <mergeCell ref="O65:Q66"/>
    <mergeCell ref="R65:V66"/>
    <mergeCell ref="W65:AI66"/>
    <mergeCell ref="G66:M66"/>
    <mergeCell ref="A67:E68"/>
    <mergeCell ref="G67:M67"/>
    <mergeCell ref="O67:Q68"/>
    <mergeCell ref="R67:V68"/>
    <mergeCell ref="W67:AI68"/>
    <mergeCell ref="G68:M68"/>
    <mergeCell ref="A109:E110"/>
    <mergeCell ref="G109:M109"/>
    <mergeCell ref="O109:Q110"/>
    <mergeCell ref="R109:V110"/>
    <mergeCell ref="W109:AI110"/>
    <mergeCell ref="G110:M110"/>
    <mergeCell ref="A111:E112"/>
    <mergeCell ref="G111:M111"/>
    <mergeCell ref="O111:Q112"/>
    <mergeCell ref="R111:V112"/>
    <mergeCell ref="W111:AI112"/>
    <mergeCell ref="G112:M112"/>
    <mergeCell ref="A113:E114"/>
    <mergeCell ref="G113:M113"/>
    <mergeCell ref="O113:Q114"/>
    <mergeCell ref="R113:V114"/>
    <mergeCell ref="W113:AI114"/>
    <mergeCell ref="G114:M114"/>
    <mergeCell ref="A115:E116"/>
    <mergeCell ref="G115:M115"/>
    <mergeCell ref="O115:Q116"/>
    <mergeCell ref="R115:V116"/>
    <mergeCell ref="W115:AI116"/>
    <mergeCell ref="G116:M116"/>
  </mergeCells>
  <phoneticPr fontId="9"/>
  <dataValidations count="3">
    <dataValidation imeMode="on" allowBlank="1" showInputMessage="1" showErrorMessage="1" sqref="G46:M46 G20:M20 G70:M70 G22:M22 G24:M24 G26:M26 G28:M28 G30:M30 G32:M32 G34:M34 G36:M36 G38:M38 G40:M40 G42:M42 G44:M44 G72:M72 G74:M74 G76:M76 G78:M78 G80:M80 G82:M82 G84:M84 G86:M86 G118:M118 G68:M68 G48:M48 G50:M50 G52:M52 G54:M54 G56:M56 G58:M58 G60:M60 G62:M62 G64:M64 G66:M66 A19:E118 W19:AI118 G88:M88 G116:M116 G90:M90 G92:M92 G94:M94 G96:M96 G98:M98 G100:M100 G102:M102 G104:M104 G106:M106 G108:M108 G110:M110 G112:M112 G114:M114" xr:uid="{00000000-0002-0000-0D00-000000000000}"/>
    <dataValidation imeMode="hiragana" allowBlank="1" showInputMessage="1" showErrorMessage="1" sqref="G19:M19 G21:M21 G23:M23 G25:M25 G27:M27 G29:M29 G31:M31 G33:M33 G35:M35 G37:M37 G39:M39 G41:M41 G43:M43 G45:M45 G69:M69 G71:M71 G73:M73 G75:M75 G77:M77 G79:M79 G81:M81 G83:M83 G85:M85 G87:M87 G117:M117 G47:M47 G49:M49 G51:M51 G53:M53 G55:M55 G57:M57 G59:M59 G61:M61 G63:M63 G65:M65 G67:M67 G89:M89 G91:M91 G93:M93 G95:M95 G97:M97 G99:M99 G101:M101 G103:M103 G105:M105 G107:M107 G109:M109 G111:M111 G113:M113 G115:M115" xr:uid="{00000000-0002-0000-0D00-000001000000}"/>
    <dataValidation imeMode="off" allowBlank="1" showInputMessage="1" showErrorMessage="1" sqref="R19:V118" xr:uid="{00000000-0002-0000-0D00-000002000000}"/>
  </dataValidations>
  <pageMargins left="0.78740157480314965" right="0.39370078740157483" top="0.78740157480314965" bottom="0.39370078740157483" header="0.59055118110236227" footer="0.19685039370078741"/>
  <pageSetup paperSize="9" firstPageNumber="15" orientation="portrait" useFirstPageNumber="1" horizontalDpi="300" verticalDpi="300" r:id="rId1"/>
  <headerFooter alignWithMargins="0">
    <oddHeader>&amp;R&amp;"ＭＳ 明朝,標準"&amp;10-&amp;P+1-</oddHeader>
  </headerFooter>
  <rowBreaks count="2" manualBreakCount="2">
    <brk id="46" max="34" man="1"/>
    <brk id="84" max="34" man="1"/>
  </rowBreaks>
  <extLst>
    <ext xmlns:x14="http://schemas.microsoft.com/office/spreadsheetml/2009/9/main" uri="{CCE6A557-97BC-4b89-ADB6-D9C93CAAB3DF}">
      <x14:dataValidations xmlns:xm="http://schemas.microsoft.com/office/excel/2006/main" count="1">
        <x14:dataValidation type="list" errorStyle="information" imeMode="on" allowBlank="1" showInputMessage="1" showErrorMessage="1" xr:uid="{00000000-0002-0000-0D00-000003000000}">
          <x14:formula1>
            <xm:f>初期設定!$AO$3:$AO$4</xm:f>
          </x14:formula1>
          <xm:sqref>O19:Q118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L38:N42"/>
  <sheetViews>
    <sheetView view="pageBreakPreview" zoomScaleNormal="100" zoomScaleSheetLayoutView="100" workbookViewId="0"/>
  </sheetViews>
  <sheetFormatPr defaultRowHeight="13.5"/>
  <sheetData>
    <row r="38" spans="12:14">
      <c r="L38" s="1004" t="s">
        <v>421</v>
      </c>
      <c r="M38" s="1004"/>
      <c r="N38" s="1004"/>
    </row>
    <row r="42" spans="12:14">
      <c r="L42" s="1004"/>
      <c r="M42" s="1004"/>
      <c r="N42" s="1004"/>
    </row>
  </sheetData>
  <sheetProtection algorithmName="SHA-512" hashValue="YkFrbH9OOXulUgr3/ALbzvdLwhPpU/7oKOFfQ1QiMCfYvWhBmI+HMiNr//q1uV/Y+M2EPd8RG0p/LhFEC9HFsg==" saltValue="BJ3sJkHMfkpOhn8M9ObZWQ==" spinCount="100000" sheet="1" objects="1" scenarios="1"/>
  <mergeCells count="2">
    <mergeCell ref="L42:N42"/>
    <mergeCell ref="L38:N38"/>
  </mergeCells>
  <phoneticPr fontId="9"/>
  <printOptions horizontalCentered="1" verticalCentered="1"/>
  <pageMargins left="0.70866141732283472" right="0.70866141732283472" top="0.74803149606299213" bottom="0.74803149606299213" header="0.31496062992125984" footer="0.31496062992125984"/>
  <pageSetup paperSize="9" firstPageNumber="15" orientation="landscape" useFirstPageNumber="1" r:id="rId1"/>
  <headerFooter>
    <oddHeader>&amp;R-17-</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J38:N42"/>
  <sheetViews>
    <sheetView view="pageBreakPreview" zoomScaleNormal="100" zoomScaleSheetLayoutView="100" workbookViewId="0">
      <selection activeCell="U40" sqref="U40"/>
    </sheetView>
  </sheetViews>
  <sheetFormatPr defaultRowHeight="13.5"/>
  <sheetData>
    <row r="38" spans="10:14">
      <c r="L38" s="1004" t="s">
        <v>422</v>
      </c>
      <c r="M38" s="1004"/>
      <c r="N38" s="1004"/>
    </row>
    <row r="42" spans="10:14">
      <c r="J42" s="1004"/>
      <c r="K42" s="1004"/>
      <c r="L42" s="1004"/>
    </row>
  </sheetData>
  <sheetProtection algorithmName="SHA-512" hashValue="jDoX5IORGe9VUtoks7S+aKA6baxEb0+iGCkT7iz12CD4FNOfy4cEj9vnUZuxuI3Wwp8WOdRkvCxOJ81IRWXpAw==" saltValue="Di3DhiocbpPEnYecsXE89w==" spinCount="100000" sheet="1" objects="1" scenarios="1"/>
  <mergeCells count="2">
    <mergeCell ref="J42:L42"/>
    <mergeCell ref="L38:N38"/>
  </mergeCells>
  <phoneticPr fontId="9"/>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&amp;R-18-</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dimension ref="A1:AO29"/>
  <sheetViews>
    <sheetView workbookViewId="0">
      <selection activeCell="B15" sqref="B15"/>
    </sheetView>
  </sheetViews>
  <sheetFormatPr defaultRowHeight="13.5"/>
  <cols>
    <col min="1" max="2" width="9" style="1"/>
    <col min="3" max="3" width="3.625" style="1" customWidth="1"/>
    <col min="4" max="4" width="11" style="1" bestFit="1" customWidth="1"/>
    <col min="5" max="7" width="10.25" style="1" bestFit="1" customWidth="1"/>
    <col min="8" max="8" width="3.625" style="1" customWidth="1"/>
    <col min="9" max="9" width="39.375" style="1" bestFit="1" customWidth="1"/>
    <col min="10" max="10" width="15.375" style="1" bestFit="1" customWidth="1"/>
    <col min="11" max="11" width="12.375" style="1" customWidth="1"/>
    <col min="12" max="12" width="3.625" style="1" customWidth="1"/>
    <col min="13" max="14" width="9" style="1"/>
    <col min="15" max="15" width="3.625" style="1" customWidth="1"/>
    <col min="16" max="16" width="13" style="1" bestFit="1" customWidth="1"/>
    <col min="17" max="17" width="9" style="1"/>
    <col min="18" max="18" width="3.625" style="1" customWidth="1"/>
    <col min="19" max="20" width="9" style="1"/>
    <col min="21" max="21" width="3.625" style="1" customWidth="1"/>
    <col min="22" max="23" width="9" style="1"/>
    <col min="24" max="24" width="3.625" style="1" customWidth="1"/>
    <col min="25" max="26" width="9" style="1"/>
    <col min="27" max="27" width="3.625" style="1" customWidth="1"/>
    <col min="28" max="29" width="9" style="1"/>
    <col min="30" max="30" width="3.625" style="1" customWidth="1"/>
    <col min="31" max="32" width="9" style="1"/>
    <col min="33" max="33" width="3.625" style="1" customWidth="1"/>
    <col min="34" max="34" width="9" style="1"/>
    <col min="35" max="35" width="59.875" style="1" bestFit="1" customWidth="1"/>
    <col min="36" max="36" width="3.625" style="1" customWidth="1"/>
    <col min="37" max="38" width="9" style="1"/>
    <col min="39" max="39" width="3.625" style="1" customWidth="1"/>
    <col min="40" max="16384" width="9" style="1"/>
  </cols>
  <sheetData>
    <row r="1" spans="1:41">
      <c r="A1" s="1" t="s">
        <v>451</v>
      </c>
      <c r="D1" s="86" t="s">
        <v>600</v>
      </c>
      <c r="I1" s="86" t="s">
        <v>613</v>
      </c>
      <c r="J1" s="86"/>
      <c r="M1" s="90" t="s">
        <v>620</v>
      </c>
      <c r="P1" s="1" t="s">
        <v>459</v>
      </c>
      <c r="S1" s="1" t="s">
        <v>458</v>
      </c>
      <c r="V1" s="1" t="s">
        <v>463</v>
      </c>
      <c r="Y1" s="1" t="s">
        <v>468</v>
      </c>
      <c r="AB1" s="1" t="s">
        <v>469</v>
      </c>
      <c r="AE1" s="92" t="s">
        <v>632</v>
      </c>
      <c r="AH1" s="96" t="s">
        <v>649</v>
      </c>
      <c r="AK1" s="96" t="s">
        <v>661</v>
      </c>
      <c r="AN1" s="98" t="s">
        <v>665</v>
      </c>
    </row>
    <row r="2" spans="1:41">
      <c r="A2" s="2" t="s">
        <v>448</v>
      </c>
      <c r="B2" s="2" t="s">
        <v>449</v>
      </c>
      <c r="D2" s="2" t="s">
        <v>448</v>
      </c>
      <c r="E2" s="87" t="s">
        <v>605</v>
      </c>
      <c r="F2" s="87" t="s">
        <v>606</v>
      </c>
      <c r="G2" s="87" t="s">
        <v>612</v>
      </c>
      <c r="I2" s="2" t="s">
        <v>448</v>
      </c>
      <c r="J2" s="87" t="s">
        <v>605</v>
      </c>
      <c r="K2" s="87" t="s">
        <v>606</v>
      </c>
      <c r="M2" s="2" t="s">
        <v>448</v>
      </c>
      <c r="N2" s="91" t="s">
        <v>621</v>
      </c>
      <c r="P2" s="2" t="s">
        <v>448</v>
      </c>
      <c r="Q2" s="2" t="s">
        <v>449</v>
      </c>
      <c r="S2" s="2" t="s">
        <v>448</v>
      </c>
      <c r="T2" s="2" t="s">
        <v>449</v>
      </c>
      <c r="V2" s="2" t="s">
        <v>448</v>
      </c>
      <c r="W2" s="2" t="s">
        <v>449</v>
      </c>
      <c r="Y2" s="2" t="s">
        <v>448</v>
      </c>
      <c r="Z2" s="2" t="s">
        <v>449</v>
      </c>
      <c r="AB2" s="2" t="s">
        <v>448</v>
      </c>
      <c r="AC2" s="91" t="s">
        <v>449</v>
      </c>
      <c r="AE2" s="2" t="s">
        <v>448</v>
      </c>
      <c r="AF2" s="2" t="s">
        <v>449</v>
      </c>
      <c r="AH2" s="2" t="s">
        <v>448</v>
      </c>
      <c r="AI2" s="2" t="s">
        <v>449</v>
      </c>
      <c r="AK2" s="2" t="s">
        <v>448</v>
      </c>
      <c r="AL2" s="2" t="s">
        <v>449</v>
      </c>
      <c r="AN2" s="2" t="s">
        <v>448</v>
      </c>
      <c r="AO2" s="2" t="s">
        <v>449</v>
      </c>
    </row>
    <row r="3" spans="1:41">
      <c r="A3" s="87" t="s">
        <v>607</v>
      </c>
      <c r="B3" s="2" t="s">
        <v>453</v>
      </c>
      <c r="D3" s="87" t="s">
        <v>601</v>
      </c>
      <c r="E3" s="100" t="s">
        <v>718</v>
      </c>
      <c r="F3" s="87" t="str">
        <f>TEXT(DATEVALUE($E3 &amp; "年1月1日"),"yyyy")</f>
        <v>2023</v>
      </c>
      <c r="G3" s="87" t="str">
        <f>E3 &amp; "年度"</f>
        <v>令和５年度</v>
      </c>
      <c r="I3" s="87" t="s">
        <v>614</v>
      </c>
      <c r="J3" s="2" t="str">
        <f>DBCS(TEXT(EDATE(DATEVALUE($F$3 &amp; "年4月1日"),0),"ggge年m月d日"))</f>
        <v>令和５年４月１日</v>
      </c>
      <c r="K3" s="2" t="str">
        <f t="shared" ref="K3:K12" si="0">TEXT(DATEVALUE(J3),"yyyy/m/d")</f>
        <v>2023/4/1</v>
      </c>
      <c r="M3" s="91" t="s">
        <v>616</v>
      </c>
      <c r="N3" s="2">
        <v>9</v>
      </c>
      <c r="P3" s="2" t="s">
        <v>454</v>
      </c>
      <c r="Q3" s="3" t="s">
        <v>456</v>
      </c>
      <c r="S3" s="2"/>
      <c r="T3" s="2" t="s">
        <v>460</v>
      </c>
      <c r="V3" s="2"/>
      <c r="W3" s="102" t="s">
        <v>721</v>
      </c>
      <c r="Y3" s="2" t="s">
        <v>472</v>
      </c>
      <c r="Z3" s="2" t="s">
        <v>450</v>
      </c>
      <c r="AB3" s="2" t="s">
        <v>472</v>
      </c>
      <c r="AC3" s="2" t="s">
        <v>450</v>
      </c>
      <c r="AE3" s="93" t="s">
        <v>635</v>
      </c>
      <c r="AF3" s="93" t="s">
        <v>633</v>
      </c>
      <c r="AH3" s="97" t="s">
        <v>650</v>
      </c>
      <c r="AI3" s="97" t="s">
        <v>652</v>
      </c>
      <c r="AK3" s="97" t="s">
        <v>662</v>
      </c>
      <c r="AL3" s="93">
        <v>1</v>
      </c>
      <c r="AN3" s="99" t="s">
        <v>666</v>
      </c>
      <c r="AO3" s="99" t="s">
        <v>668</v>
      </c>
    </row>
    <row r="4" spans="1:41">
      <c r="A4" s="87" t="s">
        <v>608</v>
      </c>
      <c r="B4" s="87" t="s">
        <v>452</v>
      </c>
      <c r="D4" s="87" t="s">
        <v>602</v>
      </c>
      <c r="E4" s="2" t="str">
        <f>DBCS(TEXT(EDATE(DATEVALUE($E3 &amp; "年4月1日"),-12),"ggge"))</f>
        <v>令和４</v>
      </c>
      <c r="F4" s="87" t="str">
        <f t="shared" ref="F4:F6" si="1">TEXT(DATEVALUE($E4 &amp; "年1月1日"),"yyyy")</f>
        <v>2022</v>
      </c>
      <c r="G4" s="87" t="str">
        <f>E4 &amp; "年度"</f>
        <v>令和４年度</v>
      </c>
      <c r="I4" s="93" t="s">
        <v>622</v>
      </c>
      <c r="J4" s="95" t="str">
        <f>DBCS(TEXT(EDATE(DATEVALUE($F$3 &amp; "年4月1日"),-60),"ggge年m月d日"))</f>
        <v>平成３０年４月１日</v>
      </c>
      <c r="K4" s="2" t="str">
        <f t="shared" si="0"/>
        <v>2018/4/1</v>
      </c>
      <c r="M4" s="91" t="s">
        <v>617</v>
      </c>
      <c r="N4" s="2">
        <v>99</v>
      </c>
      <c r="P4" s="2" t="s">
        <v>455</v>
      </c>
      <c r="Q4" s="3" t="s">
        <v>457</v>
      </c>
      <c r="S4" s="2"/>
      <c r="T4" s="2" t="s">
        <v>461</v>
      </c>
      <c r="V4" s="2"/>
      <c r="W4" s="102" t="s">
        <v>722</v>
      </c>
      <c r="Y4" s="2" t="s">
        <v>471</v>
      </c>
      <c r="Z4" s="2" t="s">
        <v>470</v>
      </c>
      <c r="AE4" s="93" t="s">
        <v>636</v>
      </c>
      <c r="AF4" s="93" t="s">
        <v>634</v>
      </c>
      <c r="AH4" s="97" t="s">
        <v>651</v>
      </c>
      <c r="AI4" s="97" t="s">
        <v>653</v>
      </c>
      <c r="AK4" s="97" t="s">
        <v>663</v>
      </c>
      <c r="AL4" s="93">
        <v>2</v>
      </c>
      <c r="AN4" s="99" t="s">
        <v>667</v>
      </c>
      <c r="AO4" s="99" t="s">
        <v>669</v>
      </c>
    </row>
    <row r="5" spans="1:41">
      <c r="D5" s="87" t="s">
        <v>603</v>
      </c>
      <c r="E5" s="2" t="str">
        <f>DBCS(TEXT(EDATE(DATEVALUE($E4 &amp; "年4月1日"),-12),"ggge"))</f>
        <v>令和３</v>
      </c>
      <c r="F5" s="87" t="str">
        <f t="shared" si="1"/>
        <v>2021</v>
      </c>
      <c r="G5" s="87" t="str">
        <f>E5 &amp; "年度"</f>
        <v>令和３年度</v>
      </c>
      <c r="I5" s="93" t="s">
        <v>623</v>
      </c>
      <c r="J5" s="94" t="str">
        <f>DBCS(TEXT(EDATE(DATEVALUE($F$3 &amp; "年3月31日"),0),"ggge年m月d日"))</f>
        <v>令和５年３月３１日</v>
      </c>
      <c r="K5" s="2" t="str">
        <f t="shared" si="0"/>
        <v>2023/3/31</v>
      </c>
      <c r="M5" s="91" t="s">
        <v>618</v>
      </c>
      <c r="N5" s="2">
        <v>999</v>
      </c>
      <c r="S5" s="2"/>
      <c r="T5" s="2" t="s">
        <v>462</v>
      </c>
      <c r="V5" s="2"/>
      <c r="W5" s="102" t="s">
        <v>464</v>
      </c>
    </row>
    <row r="6" spans="1:41">
      <c r="D6" s="87" t="s">
        <v>604</v>
      </c>
      <c r="E6" s="2" t="str">
        <f>SUBSTITUTE(DBCS(TEXT(EDATE(DATEVALUE($E5 &amp; "年4月1日"),-12),"ggge")),"平成３１","令和１")</f>
        <v>令和２</v>
      </c>
      <c r="F6" s="87" t="str">
        <f t="shared" si="1"/>
        <v>2020</v>
      </c>
      <c r="G6" s="87" t="str">
        <f>E6 &amp; "年度"</f>
        <v>令和２年度</v>
      </c>
      <c r="I6" s="93" t="s">
        <v>624</v>
      </c>
      <c r="J6" s="94" t="str">
        <f>DBCS(TEXT(EDATE(DATEVALUE($F$3 &amp; "年7月31日"),0),"ggge年m月d日"))</f>
        <v>令和５年７月３１日</v>
      </c>
      <c r="K6" s="2" t="str">
        <f t="shared" si="0"/>
        <v>2023/7/31</v>
      </c>
      <c r="M6" s="91" t="s">
        <v>619</v>
      </c>
      <c r="N6" s="2">
        <v>9999</v>
      </c>
      <c r="V6" s="2"/>
      <c r="W6" s="102" t="s">
        <v>723</v>
      </c>
    </row>
    <row r="7" spans="1:41">
      <c r="I7" s="93" t="s">
        <v>625</v>
      </c>
      <c r="J7" s="2" t="str">
        <f>DBCS(TEXT(EDATE(DATEVALUE($F$3 &amp; "年4月1日"),-24),"ggge年m月d日"))</f>
        <v>令和３年４月１日</v>
      </c>
      <c r="K7" s="2" t="str">
        <f t="shared" si="0"/>
        <v>2021/4/1</v>
      </c>
      <c r="V7" s="2"/>
      <c r="W7" s="102" t="s">
        <v>465</v>
      </c>
    </row>
    <row r="8" spans="1:41">
      <c r="D8" s="101" t="s">
        <v>719</v>
      </c>
      <c r="I8" s="93" t="s">
        <v>626</v>
      </c>
      <c r="J8" s="94" t="str">
        <f>DBCS(TEXT(EDATE(DATEVALUE($F$3 &amp; "年3月31日"),0),"ggge年m月d日"))</f>
        <v>令和５年３月３１日</v>
      </c>
      <c r="K8" s="2" t="str">
        <f t="shared" si="0"/>
        <v>2023/3/31</v>
      </c>
      <c r="V8" s="2"/>
      <c r="W8" s="102" t="s">
        <v>466</v>
      </c>
    </row>
    <row r="9" spans="1:41">
      <c r="I9" s="93" t="s">
        <v>637</v>
      </c>
      <c r="J9" s="2" t="str">
        <f>$E$3 &amp; "年７月３１日"</f>
        <v>令和５年７月３１日</v>
      </c>
      <c r="K9" s="2" t="str">
        <f t="shared" si="0"/>
        <v>2023/7/31</v>
      </c>
      <c r="V9" s="2"/>
      <c r="W9" s="102" t="s">
        <v>467</v>
      </c>
    </row>
    <row r="10" spans="1:41">
      <c r="I10" s="95" t="s">
        <v>638</v>
      </c>
      <c r="J10" s="94" t="str">
        <f>DBCS(TEXT(EDATE(DATEVALUE($F$3 &amp; "年7月31日"),0),"ggge年m月d日"))</f>
        <v>令和５年７月３１日</v>
      </c>
      <c r="K10" s="2" t="str">
        <f t="shared" si="0"/>
        <v>2023/7/31</v>
      </c>
      <c r="V10" s="2"/>
      <c r="W10" s="102" t="s">
        <v>724</v>
      </c>
    </row>
    <row r="11" spans="1:41">
      <c r="I11" s="95" t="s">
        <v>639</v>
      </c>
      <c r="J11" s="2" t="str">
        <f>DBCS(TEXT(EDATE(DATEVALUE($F$3 &amp; "年4月1日"),-36),"ggge年m月d日"))</f>
        <v>令和２年４月１日</v>
      </c>
      <c r="K11" s="2" t="str">
        <f t="shared" si="0"/>
        <v>2020/4/1</v>
      </c>
      <c r="V11" s="2"/>
      <c r="W11" s="3"/>
    </row>
    <row r="12" spans="1:41">
      <c r="I12" s="95" t="s">
        <v>640</v>
      </c>
      <c r="J12" s="94" t="str">
        <f>DBCS(TEXT(EDATE(DATEVALUE($F$3 &amp; "年3月31日"),0),"ggge年m月d日"))</f>
        <v>令和５年３月３１日</v>
      </c>
      <c r="K12" s="2" t="str">
        <f t="shared" si="0"/>
        <v>2023/3/31</v>
      </c>
    </row>
    <row r="13" spans="1:41">
      <c r="I13" s="95" t="s">
        <v>641</v>
      </c>
      <c r="J13" s="94" t="str">
        <f>DBCS(TEXT(EDATE(DATEVALUE($F$3 &amp; "年7月31日"),0),"ggge年m月d日"))</f>
        <v>令和５年７月３１日</v>
      </c>
      <c r="K13" s="2" t="str">
        <f t="shared" ref="K13:K16" si="2">TEXT(DATEVALUE(J13),"yyyy/m/d")</f>
        <v>2023/7/31</v>
      </c>
      <c r="V13" s="101" t="s">
        <v>725</v>
      </c>
    </row>
    <row r="14" spans="1:41">
      <c r="I14" s="95" t="s">
        <v>642</v>
      </c>
      <c r="J14" s="2" t="str">
        <f>DBCS(TEXT(EDATE(DATEVALUE($F$3 &amp; "年4月1日"),-36),"ggge年m月d日"))</f>
        <v>令和２年４月１日</v>
      </c>
      <c r="K14" s="2" t="str">
        <f t="shared" si="2"/>
        <v>2020/4/1</v>
      </c>
    </row>
    <row r="15" spans="1:41">
      <c r="I15" s="95" t="s">
        <v>643</v>
      </c>
      <c r="J15" s="94" t="str">
        <f>DBCS(TEXT(EDATE(DATEVALUE($F$3 &amp; "年7月31日"),0),"ggge年m月d日"))</f>
        <v>令和５年７月３１日</v>
      </c>
      <c r="K15" s="2" t="str">
        <f t="shared" si="2"/>
        <v>2023/7/31</v>
      </c>
    </row>
    <row r="16" spans="1:41">
      <c r="I16" s="97" t="s">
        <v>644</v>
      </c>
      <c r="J16" s="94" t="str">
        <f>DBCS(TEXT(EDATE(DATEVALUE($F$3 &amp; "年6月1日"),0),"ggge年m月d日"))</f>
        <v>令和５年６月１日</v>
      </c>
      <c r="K16" s="2" t="str">
        <f t="shared" si="2"/>
        <v>2023/6/1</v>
      </c>
    </row>
    <row r="17" spans="9:11">
      <c r="I17" s="97" t="s">
        <v>645</v>
      </c>
      <c r="J17" s="94" t="str">
        <f>DBCS(TEXT(EDATE(DATEVALUE($F$3 &amp; "年6月1日"),0),"ggge年m月d日"))</f>
        <v>令和５年６月１日</v>
      </c>
      <c r="K17" s="2" t="str">
        <f t="shared" ref="K17:K18" si="3">TEXT(DATEVALUE(J17),"yyyy/m/d")</f>
        <v>2023/6/1</v>
      </c>
    </row>
    <row r="18" spans="9:11">
      <c r="I18" s="97" t="s">
        <v>646</v>
      </c>
      <c r="J18" s="94" t="str">
        <f>DBCS(TEXT(EDATE(DATEVALUE($F$3 &amp; "年7月31日"),0),"ggge年m月d日"))</f>
        <v>令和５年７月３１日</v>
      </c>
      <c r="K18" s="2" t="str">
        <f t="shared" si="3"/>
        <v>2023/7/31</v>
      </c>
    </row>
    <row r="19" spans="9:11">
      <c r="I19" s="97" t="s">
        <v>647</v>
      </c>
      <c r="J19" s="94" t="str">
        <f>DBCS(TEXT(EDATE(DATEVALUE($F$3 &amp; "年7月31日"),0),"ggge年m月d日"))</f>
        <v>令和５年７月３１日</v>
      </c>
      <c r="K19" s="2" t="str">
        <f t="shared" ref="K19:K20" si="4">TEXT(DATEVALUE(J19),"yyyy/m/d")</f>
        <v>2023/7/31</v>
      </c>
    </row>
    <row r="20" spans="9:11">
      <c r="I20" s="97" t="s">
        <v>648</v>
      </c>
      <c r="J20" s="94" t="str">
        <f>DBCS(TEXT(EDATE(DATEVALUE($F$3 &amp; "年7月31日"),0),"ggge年m月d日"))</f>
        <v>令和５年７月３１日</v>
      </c>
      <c r="K20" s="2" t="str">
        <f t="shared" si="4"/>
        <v>2023/7/31</v>
      </c>
    </row>
    <row r="21" spans="9:11">
      <c r="I21" s="97" t="s">
        <v>654</v>
      </c>
      <c r="J21" s="94" t="str">
        <f>DBCS(TEXT(EDATE(DATEVALUE($F$3 &amp; "年7月31日"),0),"ggge年m月d日"))</f>
        <v>令和５年７月３１日</v>
      </c>
      <c r="K21" s="2" t="str">
        <f t="shared" ref="K21" si="5">TEXT(DATEVALUE(J21),"yyyy/m/d")</f>
        <v>2023/7/31</v>
      </c>
    </row>
    <row r="22" spans="9:11">
      <c r="I22" s="97" t="s">
        <v>655</v>
      </c>
      <c r="J22" s="94" t="str">
        <f>DBCS(TEXT(EDATE(DATEVALUE($F$3 &amp; "年7月31日"),0),"ggge年m月d日"))</f>
        <v>令和５年７月３１日</v>
      </c>
      <c r="K22" s="2" t="str">
        <f t="shared" ref="K22:K24" si="6">TEXT(DATEVALUE(J22),"yyyy/m/d")</f>
        <v>2023/7/31</v>
      </c>
    </row>
    <row r="23" spans="9:11">
      <c r="I23" s="97" t="s">
        <v>656</v>
      </c>
      <c r="J23" s="2" t="str">
        <f>DBCS(TEXT(EDATE(DATEVALUE($F$3 &amp; "年4月1日"),-36),"ggge年m月d日"))</f>
        <v>令和２年４月１日</v>
      </c>
      <c r="K23" s="2" t="str">
        <f t="shared" si="6"/>
        <v>2020/4/1</v>
      </c>
    </row>
    <row r="24" spans="9:11">
      <c r="I24" s="97" t="s">
        <v>657</v>
      </c>
      <c r="J24" s="94" t="str">
        <f>DBCS(TEXT(EDATE(DATEVALUE($F$3 &amp; "年7月31日"),0),"ggge年m月d日"))</f>
        <v>令和５年７月３１日</v>
      </c>
      <c r="K24" s="2" t="str">
        <f t="shared" si="6"/>
        <v>2023/7/31</v>
      </c>
    </row>
    <row r="25" spans="9:11">
      <c r="I25" s="97" t="s">
        <v>658</v>
      </c>
      <c r="J25" s="94" t="str">
        <f>DBCS(TEXT(EDATE(DATEVALUE($F$3 &amp; "年7月31日"),0),"ggge年m月d日"))</f>
        <v>令和５年７月３１日</v>
      </c>
      <c r="K25" s="2" t="str">
        <f t="shared" ref="K25:K27" si="7">TEXT(DATEVALUE(J25),"yyyy/m/d")</f>
        <v>2023/7/31</v>
      </c>
    </row>
    <row r="26" spans="9:11">
      <c r="I26" s="97" t="s">
        <v>659</v>
      </c>
      <c r="J26" s="2" t="str">
        <f>DBCS(TEXT(EDATE(DATEVALUE($F$3 &amp; "年4月1日"),-36),"ggge年m月d日"))</f>
        <v>令和２年４月１日</v>
      </c>
      <c r="K26" s="2" t="str">
        <f t="shared" si="7"/>
        <v>2020/4/1</v>
      </c>
    </row>
    <row r="27" spans="9:11">
      <c r="I27" s="97" t="s">
        <v>660</v>
      </c>
      <c r="J27" s="94" t="str">
        <f>DBCS(TEXT(EDATE(DATEVALUE($F$3 &amp; "年7月31日"),0),"ggge年m月d日"))</f>
        <v>令和５年７月３１日</v>
      </c>
      <c r="K27" s="2" t="str">
        <f t="shared" si="7"/>
        <v>2023/7/31</v>
      </c>
    </row>
    <row r="29" spans="9:11">
      <c r="I29" s="101" t="s">
        <v>720</v>
      </c>
    </row>
  </sheetData>
  <phoneticPr fontId="9"/>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21"/>
  <sheetViews>
    <sheetView workbookViewId="0">
      <selection activeCell="A21" sqref="A21"/>
    </sheetView>
  </sheetViews>
  <sheetFormatPr defaultRowHeight="13.5"/>
  <cols>
    <col min="1" max="1" width="15.125" bestFit="1" customWidth="1"/>
  </cols>
  <sheetData>
    <row r="1" spans="1:2">
      <c r="A1" s="88" t="s">
        <v>615</v>
      </c>
      <c r="B1" s="88" t="s">
        <v>664</v>
      </c>
    </row>
    <row r="2" spans="1:2">
      <c r="A2" s="89" t="s">
        <v>581</v>
      </c>
      <c r="B2" s="88" t="str">
        <f>IFERROR(IF(FIND($A2,'01申請書'!$N$9)&gt;0,初期設定!$AC$3,""),"")</f>
        <v/>
      </c>
    </row>
    <row r="3" spans="1:2">
      <c r="A3" s="89" t="s">
        <v>582</v>
      </c>
      <c r="B3" s="88" t="str">
        <f>IFERROR(IF(FIND($A3,'01申請書'!$N$9)&gt;0,初期設定!$AC$3,""),"")</f>
        <v/>
      </c>
    </row>
    <row r="4" spans="1:2">
      <c r="A4" s="89" t="s">
        <v>583</v>
      </c>
      <c r="B4" s="88" t="str">
        <f>IFERROR(IF(FIND($A4,'01申請書'!$N$9)&gt;0,初期設定!$AC$3,""),"")</f>
        <v/>
      </c>
    </row>
    <row r="5" spans="1:2">
      <c r="A5" s="89" t="s">
        <v>584</v>
      </c>
      <c r="B5" s="88" t="str">
        <f>IFERROR(IF(FIND($A5,'01申請書'!$N$9)&gt;0,初期設定!$AC$3,""),"")</f>
        <v/>
      </c>
    </row>
    <row r="6" spans="1:2">
      <c r="A6" s="89" t="s">
        <v>585</v>
      </c>
      <c r="B6" s="88" t="str">
        <f>IFERROR(IF(FIND($A6,'01申請書'!$N$9)&gt;0,初期設定!$AC$3,""),"")</f>
        <v/>
      </c>
    </row>
    <row r="7" spans="1:2">
      <c r="A7" s="89" t="s">
        <v>586</v>
      </c>
      <c r="B7" s="88" t="str">
        <f>IFERROR(IF(FIND($A7,'01申請書'!$N$9)&gt;0,初期設定!$AC$3,""),"")</f>
        <v/>
      </c>
    </row>
    <row r="8" spans="1:2">
      <c r="A8" s="89" t="s">
        <v>587</v>
      </c>
      <c r="B8" s="88" t="str">
        <f>IFERROR(IF(FIND($A8,'01申請書'!$N$9)&gt;0,初期設定!$AC$3,""),"")</f>
        <v/>
      </c>
    </row>
    <row r="9" spans="1:2">
      <c r="A9" s="89" t="s">
        <v>588</v>
      </c>
      <c r="B9" s="88" t="str">
        <f>IFERROR(IF(FIND($A9,'01申請書'!$N$9)&gt;0,初期設定!$AC$3,""),"")</f>
        <v/>
      </c>
    </row>
    <row r="10" spans="1:2">
      <c r="A10" s="89" t="s">
        <v>589</v>
      </c>
      <c r="B10" s="88" t="str">
        <f>IFERROR(IF(FIND($A10,'01申請書'!$N$9)&gt;0,初期設定!$AC$3,""),"")</f>
        <v/>
      </c>
    </row>
    <row r="11" spans="1:2">
      <c r="A11" s="89" t="s">
        <v>590</v>
      </c>
      <c r="B11" s="88" t="str">
        <f>IFERROR(IF(FIND($A11,'01申請書'!$N$9)&gt;0,初期設定!$AC$3,""),"")</f>
        <v/>
      </c>
    </row>
    <row r="12" spans="1:2">
      <c r="A12" s="89" t="s">
        <v>591</v>
      </c>
      <c r="B12" s="88" t="str">
        <f>IFERROR(IF(FIND($A12,'01申請書'!$N$9)&gt;0,初期設定!$AC$3,""),"")</f>
        <v/>
      </c>
    </row>
    <row r="13" spans="1:2">
      <c r="A13" s="89" t="s">
        <v>592</v>
      </c>
      <c r="B13" s="88" t="str">
        <f>IFERROR(IF(FIND($A13,'01申請書'!$N$9)&gt;0,初期設定!$AC$3,""),"")</f>
        <v/>
      </c>
    </row>
    <row r="14" spans="1:2">
      <c r="A14" s="89" t="s">
        <v>593</v>
      </c>
      <c r="B14" s="88" t="str">
        <f>IFERROR(IF(FIND($A14,'01申請書'!$N$9)&gt;0,初期設定!$AC$3,""),"")</f>
        <v/>
      </c>
    </row>
    <row r="15" spans="1:2">
      <c r="A15" s="89" t="s">
        <v>594</v>
      </c>
      <c r="B15" s="88" t="str">
        <f>IFERROR(IF(FIND($A15,'01申請書'!$N$9)&gt;0,初期設定!$AC$3,""),"")</f>
        <v/>
      </c>
    </row>
    <row r="16" spans="1:2">
      <c r="A16" s="89" t="s">
        <v>595</v>
      </c>
      <c r="B16" s="88" t="str">
        <f>IFERROR(IF(FIND($A16,'01申請書'!$N$9)&gt;0,初期設定!$AC$3,""),"")</f>
        <v/>
      </c>
    </row>
    <row r="17" spans="1:2">
      <c r="A17" s="89" t="s">
        <v>596</v>
      </c>
      <c r="B17" s="88" t="str">
        <f>IFERROR(IF(FIND($A17,'01申請書'!$N$9)&gt;0,初期設定!$AC$3,""),"")</f>
        <v/>
      </c>
    </row>
    <row r="18" spans="1:2">
      <c r="A18" s="89" t="s">
        <v>597</v>
      </c>
      <c r="B18" s="88" t="str">
        <f>IFERROR(IF(FIND($A18,'01申請書'!$N$9)&gt;0,初期設定!$AC$3,""),"")</f>
        <v/>
      </c>
    </row>
    <row r="19" spans="1:2">
      <c r="A19" s="89" t="s">
        <v>598</v>
      </c>
      <c r="B19" s="88" t="str">
        <f>IFERROR(IF(FIND($A19,'01申請書'!$N$9)&gt;0,初期設定!$AC$3,""),"")</f>
        <v/>
      </c>
    </row>
    <row r="20" spans="1:2">
      <c r="A20" s="89" t="s">
        <v>599</v>
      </c>
      <c r="B20" s="88" t="str">
        <f>IFERROR(IF(FIND($A20,'01申請書'!$N$9)&gt;0,初期設定!$AC$3,""),"")</f>
        <v/>
      </c>
    </row>
    <row r="21" spans="1:2">
      <c r="A21" s="89" t="s">
        <v>726</v>
      </c>
      <c r="B21" s="88" t="str">
        <f>IFERROR(IF(FIND($A21,'01申請書'!$N$9)&gt;0,初期設定!$AC$3,""),"")</f>
        <v/>
      </c>
    </row>
  </sheetData>
  <phoneticPr fontId="9"/>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73"/>
  <sheetViews>
    <sheetView view="pageBreakPreview" zoomScaleNormal="100" zoomScaleSheetLayoutView="100" workbookViewId="0">
      <selection activeCell="W34" sqref="W34"/>
    </sheetView>
  </sheetViews>
  <sheetFormatPr defaultColWidth="2.375" defaultRowHeight="11.25"/>
  <cols>
    <col min="1" max="1" width="9" style="74" customWidth="1"/>
    <col min="2" max="2" width="3.625" style="74" customWidth="1"/>
    <col min="3" max="3" width="14.25" style="4" customWidth="1"/>
    <col min="4" max="4" width="2.375" style="5" customWidth="1"/>
    <col min="5" max="5" width="28.625" style="5" customWidth="1"/>
    <col min="6" max="9" width="4.5" style="75" customWidth="1"/>
    <col min="10" max="10" width="4.5" style="76" customWidth="1"/>
    <col min="11" max="17" width="4.5" style="75" customWidth="1"/>
    <col min="18" max="21" width="2.125" style="4" customWidth="1"/>
    <col min="22" max="251" width="2.375" style="4"/>
    <col min="252" max="252" width="9" style="4" customWidth="1"/>
    <col min="253" max="253" width="3.625" style="4" customWidth="1"/>
    <col min="254" max="255" width="2.375" style="4" customWidth="1"/>
    <col min="256" max="256" width="3.375" style="4" customWidth="1"/>
    <col min="257" max="257" width="3.625" style="4" customWidth="1"/>
    <col min="258" max="260" width="2.375" style="4" customWidth="1"/>
    <col min="261" max="261" width="25.625" style="4" customWidth="1"/>
    <col min="262" max="273" width="2.625" style="4" customWidth="1"/>
    <col min="274" max="277" width="2.125" style="4" customWidth="1"/>
    <col min="278" max="507" width="2.375" style="4"/>
    <col min="508" max="508" width="9" style="4" customWidth="1"/>
    <col min="509" max="509" width="3.625" style="4" customWidth="1"/>
    <col min="510" max="511" width="2.375" style="4" customWidth="1"/>
    <col min="512" max="512" width="3.375" style="4" customWidth="1"/>
    <col min="513" max="513" width="3.625" style="4" customWidth="1"/>
    <col min="514" max="516" width="2.375" style="4" customWidth="1"/>
    <col min="517" max="517" width="25.625" style="4" customWidth="1"/>
    <col min="518" max="529" width="2.625" style="4" customWidth="1"/>
    <col min="530" max="533" width="2.125" style="4" customWidth="1"/>
    <col min="534" max="763" width="2.375" style="4"/>
    <col min="764" max="764" width="9" style="4" customWidth="1"/>
    <col min="765" max="765" width="3.625" style="4" customWidth="1"/>
    <col min="766" max="767" width="2.375" style="4" customWidth="1"/>
    <col min="768" max="768" width="3.375" style="4" customWidth="1"/>
    <col min="769" max="769" width="3.625" style="4" customWidth="1"/>
    <col min="770" max="772" width="2.375" style="4" customWidth="1"/>
    <col min="773" max="773" width="25.625" style="4" customWidth="1"/>
    <col min="774" max="785" width="2.625" style="4" customWidth="1"/>
    <col min="786" max="789" width="2.125" style="4" customWidth="1"/>
    <col min="790" max="1019" width="2.375" style="4"/>
    <col min="1020" max="1020" width="9" style="4" customWidth="1"/>
    <col min="1021" max="1021" width="3.625" style="4" customWidth="1"/>
    <col min="1022" max="1023" width="2.375" style="4" customWidth="1"/>
    <col min="1024" max="1024" width="3.375" style="4" customWidth="1"/>
    <col min="1025" max="1025" width="3.625" style="4" customWidth="1"/>
    <col min="1026" max="1028" width="2.375" style="4" customWidth="1"/>
    <col min="1029" max="1029" width="25.625" style="4" customWidth="1"/>
    <col min="1030" max="1041" width="2.625" style="4" customWidth="1"/>
    <col min="1042" max="1045" width="2.125" style="4" customWidth="1"/>
    <col min="1046" max="1275" width="2.375" style="4"/>
    <col min="1276" max="1276" width="9" style="4" customWidth="1"/>
    <col min="1277" max="1277" width="3.625" style="4" customWidth="1"/>
    <col min="1278" max="1279" width="2.375" style="4" customWidth="1"/>
    <col min="1280" max="1280" width="3.375" style="4" customWidth="1"/>
    <col min="1281" max="1281" width="3.625" style="4" customWidth="1"/>
    <col min="1282" max="1284" width="2.375" style="4" customWidth="1"/>
    <col min="1285" max="1285" width="25.625" style="4" customWidth="1"/>
    <col min="1286" max="1297" width="2.625" style="4" customWidth="1"/>
    <col min="1298" max="1301" width="2.125" style="4" customWidth="1"/>
    <col min="1302" max="1531" width="2.375" style="4"/>
    <col min="1532" max="1532" width="9" style="4" customWidth="1"/>
    <col min="1533" max="1533" width="3.625" style="4" customWidth="1"/>
    <col min="1534" max="1535" width="2.375" style="4" customWidth="1"/>
    <col min="1536" max="1536" width="3.375" style="4" customWidth="1"/>
    <col min="1537" max="1537" width="3.625" style="4" customWidth="1"/>
    <col min="1538" max="1540" width="2.375" style="4" customWidth="1"/>
    <col min="1541" max="1541" width="25.625" style="4" customWidth="1"/>
    <col min="1542" max="1553" width="2.625" style="4" customWidth="1"/>
    <col min="1554" max="1557" width="2.125" style="4" customWidth="1"/>
    <col min="1558" max="1787" width="2.375" style="4"/>
    <col min="1788" max="1788" width="9" style="4" customWidth="1"/>
    <col min="1789" max="1789" width="3.625" style="4" customWidth="1"/>
    <col min="1790" max="1791" width="2.375" style="4" customWidth="1"/>
    <col min="1792" max="1792" width="3.375" style="4" customWidth="1"/>
    <col min="1793" max="1793" width="3.625" style="4" customWidth="1"/>
    <col min="1794" max="1796" width="2.375" style="4" customWidth="1"/>
    <col min="1797" max="1797" width="25.625" style="4" customWidth="1"/>
    <col min="1798" max="1809" width="2.625" style="4" customWidth="1"/>
    <col min="1810" max="1813" width="2.125" style="4" customWidth="1"/>
    <col min="1814" max="2043" width="2.375" style="4"/>
    <col min="2044" max="2044" width="9" style="4" customWidth="1"/>
    <col min="2045" max="2045" width="3.625" style="4" customWidth="1"/>
    <col min="2046" max="2047" width="2.375" style="4" customWidth="1"/>
    <col min="2048" max="2048" width="3.375" style="4" customWidth="1"/>
    <col min="2049" max="2049" width="3.625" style="4" customWidth="1"/>
    <col min="2050" max="2052" width="2.375" style="4" customWidth="1"/>
    <col min="2053" max="2053" width="25.625" style="4" customWidth="1"/>
    <col min="2054" max="2065" width="2.625" style="4" customWidth="1"/>
    <col min="2066" max="2069" width="2.125" style="4" customWidth="1"/>
    <col min="2070" max="2299" width="2.375" style="4"/>
    <col min="2300" max="2300" width="9" style="4" customWidth="1"/>
    <col min="2301" max="2301" width="3.625" style="4" customWidth="1"/>
    <col min="2302" max="2303" width="2.375" style="4" customWidth="1"/>
    <col min="2304" max="2304" width="3.375" style="4" customWidth="1"/>
    <col min="2305" max="2305" width="3.625" style="4" customWidth="1"/>
    <col min="2306" max="2308" width="2.375" style="4" customWidth="1"/>
    <col min="2309" max="2309" width="25.625" style="4" customWidth="1"/>
    <col min="2310" max="2321" width="2.625" style="4" customWidth="1"/>
    <col min="2322" max="2325" width="2.125" style="4" customWidth="1"/>
    <col min="2326" max="2555" width="2.375" style="4"/>
    <col min="2556" max="2556" width="9" style="4" customWidth="1"/>
    <col min="2557" max="2557" width="3.625" style="4" customWidth="1"/>
    <col min="2558" max="2559" width="2.375" style="4" customWidth="1"/>
    <col min="2560" max="2560" width="3.375" style="4" customWidth="1"/>
    <col min="2561" max="2561" width="3.625" style="4" customWidth="1"/>
    <col min="2562" max="2564" width="2.375" style="4" customWidth="1"/>
    <col min="2565" max="2565" width="25.625" style="4" customWidth="1"/>
    <col min="2566" max="2577" width="2.625" style="4" customWidth="1"/>
    <col min="2578" max="2581" width="2.125" style="4" customWidth="1"/>
    <col min="2582" max="2811" width="2.375" style="4"/>
    <col min="2812" max="2812" width="9" style="4" customWidth="1"/>
    <col min="2813" max="2813" width="3.625" style="4" customWidth="1"/>
    <col min="2814" max="2815" width="2.375" style="4" customWidth="1"/>
    <col min="2816" max="2816" width="3.375" style="4" customWidth="1"/>
    <col min="2817" max="2817" width="3.625" style="4" customWidth="1"/>
    <col min="2818" max="2820" width="2.375" style="4" customWidth="1"/>
    <col min="2821" max="2821" width="25.625" style="4" customWidth="1"/>
    <col min="2822" max="2833" width="2.625" style="4" customWidth="1"/>
    <col min="2834" max="2837" width="2.125" style="4" customWidth="1"/>
    <col min="2838" max="3067" width="2.375" style="4"/>
    <col min="3068" max="3068" width="9" style="4" customWidth="1"/>
    <col min="3069" max="3069" width="3.625" style="4" customWidth="1"/>
    <col min="3070" max="3071" width="2.375" style="4" customWidth="1"/>
    <col min="3072" max="3072" width="3.375" style="4" customWidth="1"/>
    <col min="3073" max="3073" width="3.625" style="4" customWidth="1"/>
    <col min="3074" max="3076" width="2.375" style="4" customWidth="1"/>
    <col min="3077" max="3077" width="25.625" style="4" customWidth="1"/>
    <col min="3078" max="3089" width="2.625" style="4" customWidth="1"/>
    <col min="3090" max="3093" width="2.125" style="4" customWidth="1"/>
    <col min="3094" max="3323" width="2.375" style="4"/>
    <col min="3324" max="3324" width="9" style="4" customWidth="1"/>
    <col min="3325" max="3325" width="3.625" style="4" customWidth="1"/>
    <col min="3326" max="3327" width="2.375" style="4" customWidth="1"/>
    <col min="3328" max="3328" width="3.375" style="4" customWidth="1"/>
    <col min="3329" max="3329" width="3.625" style="4" customWidth="1"/>
    <col min="3330" max="3332" width="2.375" style="4" customWidth="1"/>
    <col min="3333" max="3333" width="25.625" style="4" customWidth="1"/>
    <col min="3334" max="3345" width="2.625" style="4" customWidth="1"/>
    <col min="3346" max="3349" width="2.125" style="4" customWidth="1"/>
    <col min="3350" max="3579" width="2.375" style="4"/>
    <col min="3580" max="3580" width="9" style="4" customWidth="1"/>
    <col min="3581" max="3581" width="3.625" style="4" customWidth="1"/>
    <col min="3582" max="3583" width="2.375" style="4" customWidth="1"/>
    <col min="3584" max="3584" width="3.375" style="4" customWidth="1"/>
    <col min="3585" max="3585" width="3.625" style="4" customWidth="1"/>
    <col min="3586" max="3588" width="2.375" style="4" customWidth="1"/>
    <col min="3589" max="3589" width="25.625" style="4" customWidth="1"/>
    <col min="3590" max="3601" width="2.625" style="4" customWidth="1"/>
    <col min="3602" max="3605" width="2.125" style="4" customWidth="1"/>
    <col min="3606" max="3835" width="2.375" style="4"/>
    <col min="3836" max="3836" width="9" style="4" customWidth="1"/>
    <col min="3837" max="3837" width="3.625" style="4" customWidth="1"/>
    <col min="3838" max="3839" width="2.375" style="4" customWidth="1"/>
    <col min="3840" max="3840" width="3.375" style="4" customWidth="1"/>
    <col min="3841" max="3841" width="3.625" style="4" customWidth="1"/>
    <col min="3842" max="3844" width="2.375" style="4" customWidth="1"/>
    <col min="3845" max="3845" width="25.625" style="4" customWidth="1"/>
    <col min="3846" max="3857" width="2.625" style="4" customWidth="1"/>
    <col min="3858" max="3861" width="2.125" style="4" customWidth="1"/>
    <col min="3862" max="4091" width="2.375" style="4"/>
    <col min="4092" max="4092" width="9" style="4" customWidth="1"/>
    <col min="4093" max="4093" width="3.625" style="4" customWidth="1"/>
    <col min="4094" max="4095" width="2.375" style="4" customWidth="1"/>
    <col min="4096" max="4096" width="3.375" style="4" customWidth="1"/>
    <col min="4097" max="4097" width="3.625" style="4" customWidth="1"/>
    <col min="4098" max="4100" width="2.375" style="4" customWidth="1"/>
    <col min="4101" max="4101" width="25.625" style="4" customWidth="1"/>
    <col min="4102" max="4113" width="2.625" style="4" customWidth="1"/>
    <col min="4114" max="4117" width="2.125" style="4" customWidth="1"/>
    <col min="4118" max="4347" width="2.375" style="4"/>
    <col min="4348" max="4348" width="9" style="4" customWidth="1"/>
    <col min="4349" max="4349" width="3.625" style="4" customWidth="1"/>
    <col min="4350" max="4351" width="2.375" style="4" customWidth="1"/>
    <col min="4352" max="4352" width="3.375" style="4" customWidth="1"/>
    <col min="4353" max="4353" width="3.625" style="4" customWidth="1"/>
    <col min="4354" max="4356" width="2.375" style="4" customWidth="1"/>
    <col min="4357" max="4357" width="25.625" style="4" customWidth="1"/>
    <col min="4358" max="4369" width="2.625" style="4" customWidth="1"/>
    <col min="4370" max="4373" width="2.125" style="4" customWidth="1"/>
    <col min="4374" max="4603" width="2.375" style="4"/>
    <col min="4604" max="4604" width="9" style="4" customWidth="1"/>
    <col min="4605" max="4605" width="3.625" style="4" customWidth="1"/>
    <col min="4606" max="4607" width="2.375" style="4" customWidth="1"/>
    <col min="4608" max="4608" width="3.375" style="4" customWidth="1"/>
    <col min="4609" max="4609" width="3.625" style="4" customWidth="1"/>
    <col min="4610" max="4612" width="2.375" style="4" customWidth="1"/>
    <col min="4613" max="4613" width="25.625" style="4" customWidth="1"/>
    <col min="4614" max="4625" width="2.625" style="4" customWidth="1"/>
    <col min="4626" max="4629" width="2.125" style="4" customWidth="1"/>
    <col min="4630" max="4859" width="2.375" style="4"/>
    <col min="4860" max="4860" width="9" style="4" customWidth="1"/>
    <col min="4861" max="4861" width="3.625" style="4" customWidth="1"/>
    <col min="4862" max="4863" width="2.375" style="4" customWidth="1"/>
    <col min="4864" max="4864" width="3.375" style="4" customWidth="1"/>
    <col min="4865" max="4865" width="3.625" style="4" customWidth="1"/>
    <col min="4866" max="4868" width="2.375" style="4" customWidth="1"/>
    <col min="4869" max="4869" width="25.625" style="4" customWidth="1"/>
    <col min="4870" max="4881" width="2.625" style="4" customWidth="1"/>
    <col min="4882" max="4885" width="2.125" style="4" customWidth="1"/>
    <col min="4886" max="5115" width="2.375" style="4"/>
    <col min="5116" max="5116" width="9" style="4" customWidth="1"/>
    <col min="5117" max="5117" width="3.625" style="4" customWidth="1"/>
    <col min="5118" max="5119" width="2.375" style="4" customWidth="1"/>
    <col min="5120" max="5120" width="3.375" style="4" customWidth="1"/>
    <col min="5121" max="5121" width="3.625" style="4" customWidth="1"/>
    <col min="5122" max="5124" width="2.375" style="4" customWidth="1"/>
    <col min="5125" max="5125" width="25.625" style="4" customWidth="1"/>
    <col min="5126" max="5137" width="2.625" style="4" customWidth="1"/>
    <col min="5138" max="5141" width="2.125" style="4" customWidth="1"/>
    <col min="5142" max="5371" width="2.375" style="4"/>
    <col min="5372" max="5372" width="9" style="4" customWidth="1"/>
    <col min="5373" max="5373" width="3.625" style="4" customWidth="1"/>
    <col min="5374" max="5375" width="2.375" style="4" customWidth="1"/>
    <col min="5376" max="5376" width="3.375" style="4" customWidth="1"/>
    <col min="5377" max="5377" width="3.625" style="4" customWidth="1"/>
    <col min="5378" max="5380" width="2.375" style="4" customWidth="1"/>
    <col min="5381" max="5381" width="25.625" style="4" customWidth="1"/>
    <col min="5382" max="5393" width="2.625" style="4" customWidth="1"/>
    <col min="5394" max="5397" width="2.125" style="4" customWidth="1"/>
    <col min="5398" max="5627" width="2.375" style="4"/>
    <col min="5628" max="5628" width="9" style="4" customWidth="1"/>
    <col min="5629" max="5629" width="3.625" style="4" customWidth="1"/>
    <col min="5630" max="5631" width="2.375" style="4" customWidth="1"/>
    <col min="5632" max="5632" width="3.375" style="4" customWidth="1"/>
    <col min="5633" max="5633" width="3.625" style="4" customWidth="1"/>
    <col min="5634" max="5636" width="2.375" style="4" customWidth="1"/>
    <col min="5637" max="5637" width="25.625" style="4" customWidth="1"/>
    <col min="5638" max="5649" width="2.625" style="4" customWidth="1"/>
    <col min="5650" max="5653" width="2.125" style="4" customWidth="1"/>
    <col min="5654" max="5883" width="2.375" style="4"/>
    <col min="5884" max="5884" width="9" style="4" customWidth="1"/>
    <col min="5885" max="5885" width="3.625" style="4" customWidth="1"/>
    <col min="5886" max="5887" width="2.375" style="4" customWidth="1"/>
    <col min="5888" max="5888" width="3.375" style="4" customWidth="1"/>
    <col min="5889" max="5889" width="3.625" style="4" customWidth="1"/>
    <col min="5890" max="5892" width="2.375" style="4" customWidth="1"/>
    <col min="5893" max="5893" width="25.625" style="4" customWidth="1"/>
    <col min="5894" max="5905" width="2.625" style="4" customWidth="1"/>
    <col min="5906" max="5909" width="2.125" style="4" customWidth="1"/>
    <col min="5910" max="6139" width="2.375" style="4"/>
    <col min="6140" max="6140" width="9" style="4" customWidth="1"/>
    <col min="6141" max="6141" width="3.625" style="4" customWidth="1"/>
    <col min="6142" max="6143" width="2.375" style="4" customWidth="1"/>
    <col min="6144" max="6144" width="3.375" style="4" customWidth="1"/>
    <col min="6145" max="6145" width="3.625" style="4" customWidth="1"/>
    <col min="6146" max="6148" width="2.375" style="4" customWidth="1"/>
    <col min="6149" max="6149" width="25.625" style="4" customWidth="1"/>
    <col min="6150" max="6161" width="2.625" style="4" customWidth="1"/>
    <col min="6162" max="6165" width="2.125" style="4" customWidth="1"/>
    <col min="6166" max="6395" width="2.375" style="4"/>
    <col min="6396" max="6396" width="9" style="4" customWidth="1"/>
    <col min="6397" max="6397" width="3.625" style="4" customWidth="1"/>
    <col min="6398" max="6399" width="2.375" style="4" customWidth="1"/>
    <col min="6400" max="6400" width="3.375" style="4" customWidth="1"/>
    <col min="6401" max="6401" width="3.625" style="4" customWidth="1"/>
    <col min="6402" max="6404" width="2.375" style="4" customWidth="1"/>
    <col min="6405" max="6405" width="25.625" style="4" customWidth="1"/>
    <col min="6406" max="6417" width="2.625" style="4" customWidth="1"/>
    <col min="6418" max="6421" width="2.125" style="4" customWidth="1"/>
    <col min="6422" max="6651" width="2.375" style="4"/>
    <col min="6652" max="6652" width="9" style="4" customWidth="1"/>
    <col min="6653" max="6653" width="3.625" style="4" customWidth="1"/>
    <col min="6654" max="6655" width="2.375" style="4" customWidth="1"/>
    <col min="6656" max="6656" width="3.375" style="4" customWidth="1"/>
    <col min="6657" max="6657" width="3.625" style="4" customWidth="1"/>
    <col min="6658" max="6660" width="2.375" style="4" customWidth="1"/>
    <col min="6661" max="6661" width="25.625" style="4" customWidth="1"/>
    <col min="6662" max="6673" width="2.625" style="4" customWidth="1"/>
    <col min="6674" max="6677" width="2.125" style="4" customWidth="1"/>
    <col min="6678" max="6907" width="2.375" style="4"/>
    <col min="6908" max="6908" width="9" style="4" customWidth="1"/>
    <col min="6909" max="6909" width="3.625" style="4" customWidth="1"/>
    <col min="6910" max="6911" width="2.375" style="4" customWidth="1"/>
    <col min="6912" max="6912" width="3.375" style="4" customWidth="1"/>
    <col min="6913" max="6913" width="3.625" style="4" customWidth="1"/>
    <col min="6914" max="6916" width="2.375" style="4" customWidth="1"/>
    <col min="6917" max="6917" width="25.625" style="4" customWidth="1"/>
    <col min="6918" max="6929" width="2.625" style="4" customWidth="1"/>
    <col min="6930" max="6933" width="2.125" style="4" customWidth="1"/>
    <col min="6934" max="7163" width="2.375" style="4"/>
    <col min="7164" max="7164" width="9" style="4" customWidth="1"/>
    <col min="7165" max="7165" width="3.625" style="4" customWidth="1"/>
    <col min="7166" max="7167" width="2.375" style="4" customWidth="1"/>
    <col min="7168" max="7168" width="3.375" style="4" customWidth="1"/>
    <col min="7169" max="7169" width="3.625" style="4" customWidth="1"/>
    <col min="7170" max="7172" width="2.375" style="4" customWidth="1"/>
    <col min="7173" max="7173" width="25.625" style="4" customWidth="1"/>
    <col min="7174" max="7185" width="2.625" style="4" customWidth="1"/>
    <col min="7186" max="7189" width="2.125" style="4" customWidth="1"/>
    <col min="7190" max="7419" width="2.375" style="4"/>
    <col min="7420" max="7420" width="9" style="4" customWidth="1"/>
    <col min="7421" max="7421" width="3.625" style="4" customWidth="1"/>
    <col min="7422" max="7423" width="2.375" style="4" customWidth="1"/>
    <col min="7424" max="7424" width="3.375" style="4" customWidth="1"/>
    <col min="7425" max="7425" width="3.625" style="4" customWidth="1"/>
    <col min="7426" max="7428" width="2.375" style="4" customWidth="1"/>
    <col min="7429" max="7429" width="25.625" style="4" customWidth="1"/>
    <col min="7430" max="7441" width="2.625" style="4" customWidth="1"/>
    <col min="7442" max="7445" width="2.125" style="4" customWidth="1"/>
    <col min="7446" max="7675" width="2.375" style="4"/>
    <col min="7676" max="7676" width="9" style="4" customWidth="1"/>
    <col min="7677" max="7677" width="3.625" style="4" customWidth="1"/>
    <col min="7678" max="7679" width="2.375" style="4" customWidth="1"/>
    <col min="7680" max="7680" width="3.375" style="4" customWidth="1"/>
    <col min="7681" max="7681" width="3.625" style="4" customWidth="1"/>
    <col min="7682" max="7684" width="2.375" style="4" customWidth="1"/>
    <col min="7685" max="7685" width="25.625" style="4" customWidth="1"/>
    <col min="7686" max="7697" width="2.625" style="4" customWidth="1"/>
    <col min="7698" max="7701" width="2.125" style="4" customWidth="1"/>
    <col min="7702" max="7931" width="2.375" style="4"/>
    <col min="7932" max="7932" width="9" style="4" customWidth="1"/>
    <col min="7933" max="7933" width="3.625" style="4" customWidth="1"/>
    <col min="7934" max="7935" width="2.375" style="4" customWidth="1"/>
    <col min="7936" max="7936" width="3.375" style="4" customWidth="1"/>
    <col min="7937" max="7937" width="3.625" style="4" customWidth="1"/>
    <col min="7938" max="7940" width="2.375" style="4" customWidth="1"/>
    <col min="7941" max="7941" width="25.625" style="4" customWidth="1"/>
    <col min="7942" max="7953" width="2.625" style="4" customWidth="1"/>
    <col min="7954" max="7957" width="2.125" style="4" customWidth="1"/>
    <col min="7958" max="8187" width="2.375" style="4"/>
    <col min="8188" max="8188" width="9" style="4" customWidth="1"/>
    <col min="8189" max="8189" width="3.625" style="4" customWidth="1"/>
    <col min="8190" max="8191" width="2.375" style="4" customWidth="1"/>
    <col min="8192" max="8192" width="3.375" style="4" customWidth="1"/>
    <col min="8193" max="8193" width="3.625" style="4" customWidth="1"/>
    <col min="8194" max="8196" width="2.375" style="4" customWidth="1"/>
    <col min="8197" max="8197" width="25.625" style="4" customWidth="1"/>
    <col min="8198" max="8209" width="2.625" style="4" customWidth="1"/>
    <col min="8210" max="8213" width="2.125" style="4" customWidth="1"/>
    <col min="8214" max="8443" width="2.375" style="4"/>
    <col min="8444" max="8444" width="9" style="4" customWidth="1"/>
    <col min="8445" max="8445" width="3.625" style="4" customWidth="1"/>
    <col min="8446" max="8447" width="2.375" style="4" customWidth="1"/>
    <col min="8448" max="8448" width="3.375" style="4" customWidth="1"/>
    <col min="8449" max="8449" width="3.625" style="4" customWidth="1"/>
    <col min="8450" max="8452" width="2.375" style="4" customWidth="1"/>
    <col min="8453" max="8453" width="25.625" style="4" customWidth="1"/>
    <col min="8454" max="8465" width="2.625" style="4" customWidth="1"/>
    <col min="8466" max="8469" width="2.125" style="4" customWidth="1"/>
    <col min="8470" max="8699" width="2.375" style="4"/>
    <col min="8700" max="8700" width="9" style="4" customWidth="1"/>
    <col min="8701" max="8701" width="3.625" style="4" customWidth="1"/>
    <col min="8702" max="8703" width="2.375" style="4" customWidth="1"/>
    <col min="8704" max="8704" width="3.375" style="4" customWidth="1"/>
    <col min="8705" max="8705" width="3.625" style="4" customWidth="1"/>
    <col min="8706" max="8708" width="2.375" style="4" customWidth="1"/>
    <col min="8709" max="8709" width="25.625" style="4" customWidth="1"/>
    <col min="8710" max="8721" width="2.625" style="4" customWidth="1"/>
    <col min="8722" max="8725" width="2.125" style="4" customWidth="1"/>
    <col min="8726" max="8955" width="2.375" style="4"/>
    <col min="8956" max="8956" width="9" style="4" customWidth="1"/>
    <col min="8957" max="8957" width="3.625" style="4" customWidth="1"/>
    <col min="8958" max="8959" width="2.375" style="4" customWidth="1"/>
    <col min="8960" max="8960" width="3.375" style="4" customWidth="1"/>
    <col min="8961" max="8961" width="3.625" style="4" customWidth="1"/>
    <col min="8962" max="8964" width="2.375" style="4" customWidth="1"/>
    <col min="8965" max="8965" width="25.625" style="4" customWidth="1"/>
    <col min="8966" max="8977" width="2.625" style="4" customWidth="1"/>
    <col min="8978" max="8981" width="2.125" style="4" customWidth="1"/>
    <col min="8982" max="9211" width="2.375" style="4"/>
    <col min="9212" max="9212" width="9" style="4" customWidth="1"/>
    <col min="9213" max="9213" width="3.625" style="4" customWidth="1"/>
    <col min="9214" max="9215" width="2.375" style="4" customWidth="1"/>
    <col min="9216" max="9216" width="3.375" style="4" customWidth="1"/>
    <col min="9217" max="9217" width="3.625" style="4" customWidth="1"/>
    <col min="9218" max="9220" width="2.375" style="4" customWidth="1"/>
    <col min="9221" max="9221" width="25.625" style="4" customWidth="1"/>
    <col min="9222" max="9233" width="2.625" style="4" customWidth="1"/>
    <col min="9234" max="9237" width="2.125" style="4" customWidth="1"/>
    <col min="9238" max="9467" width="2.375" style="4"/>
    <col min="9468" max="9468" width="9" style="4" customWidth="1"/>
    <col min="9469" max="9469" width="3.625" style="4" customWidth="1"/>
    <col min="9470" max="9471" width="2.375" style="4" customWidth="1"/>
    <col min="9472" max="9472" width="3.375" style="4" customWidth="1"/>
    <col min="9473" max="9473" width="3.625" style="4" customWidth="1"/>
    <col min="9474" max="9476" width="2.375" style="4" customWidth="1"/>
    <col min="9477" max="9477" width="25.625" style="4" customWidth="1"/>
    <col min="9478" max="9489" width="2.625" style="4" customWidth="1"/>
    <col min="9490" max="9493" width="2.125" style="4" customWidth="1"/>
    <col min="9494" max="9723" width="2.375" style="4"/>
    <col min="9724" max="9724" width="9" style="4" customWidth="1"/>
    <col min="9725" max="9725" width="3.625" style="4" customWidth="1"/>
    <col min="9726" max="9727" width="2.375" style="4" customWidth="1"/>
    <col min="9728" max="9728" width="3.375" style="4" customWidth="1"/>
    <col min="9729" max="9729" width="3.625" style="4" customWidth="1"/>
    <col min="9730" max="9732" width="2.375" style="4" customWidth="1"/>
    <col min="9733" max="9733" width="25.625" style="4" customWidth="1"/>
    <col min="9734" max="9745" width="2.625" style="4" customWidth="1"/>
    <col min="9746" max="9749" width="2.125" style="4" customWidth="1"/>
    <col min="9750" max="9979" width="2.375" style="4"/>
    <col min="9980" max="9980" width="9" style="4" customWidth="1"/>
    <col min="9981" max="9981" width="3.625" style="4" customWidth="1"/>
    <col min="9982" max="9983" width="2.375" style="4" customWidth="1"/>
    <col min="9984" max="9984" width="3.375" style="4" customWidth="1"/>
    <col min="9985" max="9985" width="3.625" style="4" customWidth="1"/>
    <col min="9986" max="9988" width="2.375" style="4" customWidth="1"/>
    <col min="9989" max="9989" width="25.625" style="4" customWidth="1"/>
    <col min="9990" max="10001" width="2.625" style="4" customWidth="1"/>
    <col min="10002" max="10005" width="2.125" style="4" customWidth="1"/>
    <col min="10006" max="10235" width="2.375" style="4"/>
    <col min="10236" max="10236" width="9" style="4" customWidth="1"/>
    <col min="10237" max="10237" width="3.625" style="4" customWidth="1"/>
    <col min="10238" max="10239" width="2.375" style="4" customWidth="1"/>
    <col min="10240" max="10240" width="3.375" style="4" customWidth="1"/>
    <col min="10241" max="10241" width="3.625" style="4" customWidth="1"/>
    <col min="10242" max="10244" width="2.375" style="4" customWidth="1"/>
    <col min="10245" max="10245" width="25.625" style="4" customWidth="1"/>
    <col min="10246" max="10257" width="2.625" style="4" customWidth="1"/>
    <col min="10258" max="10261" width="2.125" style="4" customWidth="1"/>
    <col min="10262" max="10491" width="2.375" style="4"/>
    <col min="10492" max="10492" width="9" style="4" customWidth="1"/>
    <col min="10493" max="10493" width="3.625" style="4" customWidth="1"/>
    <col min="10494" max="10495" width="2.375" style="4" customWidth="1"/>
    <col min="10496" max="10496" width="3.375" style="4" customWidth="1"/>
    <col min="10497" max="10497" width="3.625" style="4" customWidth="1"/>
    <col min="10498" max="10500" width="2.375" style="4" customWidth="1"/>
    <col min="10501" max="10501" width="25.625" style="4" customWidth="1"/>
    <col min="10502" max="10513" width="2.625" style="4" customWidth="1"/>
    <col min="10514" max="10517" width="2.125" style="4" customWidth="1"/>
    <col min="10518" max="10747" width="2.375" style="4"/>
    <col min="10748" max="10748" width="9" style="4" customWidth="1"/>
    <col min="10749" max="10749" width="3.625" style="4" customWidth="1"/>
    <col min="10750" max="10751" width="2.375" style="4" customWidth="1"/>
    <col min="10752" max="10752" width="3.375" style="4" customWidth="1"/>
    <col min="10753" max="10753" width="3.625" style="4" customWidth="1"/>
    <col min="10754" max="10756" width="2.375" style="4" customWidth="1"/>
    <col min="10757" max="10757" width="25.625" style="4" customWidth="1"/>
    <col min="10758" max="10769" width="2.625" style="4" customWidth="1"/>
    <col min="10770" max="10773" width="2.125" style="4" customWidth="1"/>
    <col min="10774" max="11003" width="2.375" style="4"/>
    <col min="11004" max="11004" width="9" style="4" customWidth="1"/>
    <col min="11005" max="11005" width="3.625" style="4" customWidth="1"/>
    <col min="11006" max="11007" width="2.375" style="4" customWidth="1"/>
    <col min="11008" max="11008" width="3.375" style="4" customWidth="1"/>
    <col min="11009" max="11009" width="3.625" style="4" customWidth="1"/>
    <col min="11010" max="11012" width="2.375" style="4" customWidth="1"/>
    <col min="11013" max="11013" width="25.625" style="4" customWidth="1"/>
    <col min="11014" max="11025" width="2.625" style="4" customWidth="1"/>
    <col min="11026" max="11029" width="2.125" style="4" customWidth="1"/>
    <col min="11030" max="11259" width="2.375" style="4"/>
    <col min="11260" max="11260" width="9" style="4" customWidth="1"/>
    <col min="11261" max="11261" width="3.625" style="4" customWidth="1"/>
    <col min="11262" max="11263" width="2.375" style="4" customWidth="1"/>
    <col min="11264" max="11264" width="3.375" style="4" customWidth="1"/>
    <col min="11265" max="11265" width="3.625" style="4" customWidth="1"/>
    <col min="11266" max="11268" width="2.375" style="4" customWidth="1"/>
    <col min="11269" max="11269" width="25.625" style="4" customWidth="1"/>
    <col min="11270" max="11281" width="2.625" style="4" customWidth="1"/>
    <col min="11282" max="11285" width="2.125" style="4" customWidth="1"/>
    <col min="11286" max="11515" width="2.375" style="4"/>
    <col min="11516" max="11516" width="9" style="4" customWidth="1"/>
    <col min="11517" max="11517" width="3.625" style="4" customWidth="1"/>
    <col min="11518" max="11519" width="2.375" style="4" customWidth="1"/>
    <col min="11520" max="11520" width="3.375" style="4" customWidth="1"/>
    <col min="11521" max="11521" width="3.625" style="4" customWidth="1"/>
    <col min="11522" max="11524" width="2.375" style="4" customWidth="1"/>
    <col min="11525" max="11525" width="25.625" style="4" customWidth="1"/>
    <col min="11526" max="11537" width="2.625" style="4" customWidth="1"/>
    <col min="11538" max="11541" width="2.125" style="4" customWidth="1"/>
    <col min="11542" max="11771" width="2.375" style="4"/>
    <col min="11772" max="11772" width="9" style="4" customWidth="1"/>
    <col min="11773" max="11773" width="3.625" style="4" customWidth="1"/>
    <col min="11774" max="11775" width="2.375" style="4" customWidth="1"/>
    <col min="11776" max="11776" width="3.375" style="4" customWidth="1"/>
    <col min="11777" max="11777" width="3.625" style="4" customWidth="1"/>
    <col min="11778" max="11780" width="2.375" style="4" customWidth="1"/>
    <col min="11781" max="11781" width="25.625" style="4" customWidth="1"/>
    <col min="11782" max="11793" width="2.625" style="4" customWidth="1"/>
    <col min="11794" max="11797" width="2.125" style="4" customWidth="1"/>
    <col min="11798" max="12027" width="2.375" style="4"/>
    <col min="12028" max="12028" width="9" style="4" customWidth="1"/>
    <col min="12029" max="12029" width="3.625" style="4" customWidth="1"/>
    <col min="12030" max="12031" width="2.375" style="4" customWidth="1"/>
    <col min="12032" max="12032" width="3.375" style="4" customWidth="1"/>
    <col min="12033" max="12033" width="3.625" style="4" customWidth="1"/>
    <col min="12034" max="12036" width="2.375" style="4" customWidth="1"/>
    <col min="12037" max="12037" width="25.625" style="4" customWidth="1"/>
    <col min="12038" max="12049" width="2.625" style="4" customWidth="1"/>
    <col min="12050" max="12053" width="2.125" style="4" customWidth="1"/>
    <col min="12054" max="12283" width="2.375" style="4"/>
    <col min="12284" max="12284" width="9" style="4" customWidth="1"/>
    <col min="12285" max="12285" width="3.625" style="4" customWidth="1"/>
    <col min="12286" max="12287" width="2.375" style="4" customWidth="1"/>
    <col min="12288" max="12288" width="3.375" style="4" customWidth="1"/>
    <col min="12289" max="12289" width="3.625" style="4" customWidth="1"/>
    <col min="12290" max="12292" width="2.375" style="4" customWidth="1"/>
    <col min="12293" max="12293" width="25.625" style="4" customWidth="1"/>
    <col min="12294" max="12305" width="2.625" style="4" customWidth="1"/>
    <col min="12306" max="12309" width="2.125" style="4" customWidth="1"/>
    <col min="12310" max="12539" width="2.375" style="4"/>
    <col min="12540" max="12540" width="9" style="4" customWidth="1"/>
    <col min="12541" max="12541" width="3.625" style="4" customWidth="1"/>
    <col min="12542" max="12543" width="2.375" style="4" customWidth="1"/>
    <col min="12544" max="12544" width="3.375" style="4" customWidth="1"/>
    <col min="12545" max="12545" width="3.625" style="4" customWidth="1"/>
    <col min="12546" max="12548" width="2.375" style="4" customWidth="1"/>
    <col min="12549" max="12549" width="25.625" style="4" customWidth="1"/>
    <col min="12550" max="12561" width="2.625" style="4" customWidth="1"/>
    <col min="12562" max="12565" width="2.125" style="4" customWidth="1"/>
    <col min="12566" max="12795" width="2.375" style="4"/>
    <col min="12796" max="12796" width="9" style="4" customWidth="1"/>
    <col min="12797" max="12797" width="3.625" style="4" customWidth="1"/>
    <col min="12798" max="12799" width="2.375" style="4" customWidth="1"/>
    <col min="12800" max="12800" width="3.375" style="4" customWidth="1"/>
    <col min="12801" max="12801" width="3.625" style="4" customWidth="1"/>
    <col min="12802" max="12804" width="2.375" style="4" customWidth="1"/>
    <col min="12805" max="12805" width="25.625" style="4" customWidth="1"/>
    <col min="12806" max="12817" width="2.625" style="4" customWidth="1"/>
    <col min="12818" max="12821" width="2.125" style="4" customWidth="1"/>
    <col min="12822" max="13051" width="2.375" style="4"/>
    <col min="13052" max="13052" width="9" style="4" customWidth="1"/>
    <col min="13053" max="13053" width="3.625" style="4" customWidth="1"/>
    <col min="13054" max="13055" width="2.375" style="4" customWidth="1"/>
    <col min="13056" max="13056" width="3.375" style="4" customWidth="1"/>
    <col min="13057" max="13057" width="3.625" style="4" customWidth="1"/>
    <col min="13058" max="13060" width="2.375" style="4" customWidth="1"/>
    <col min="13061" max="13061" width="25.625" style="4" customWidth="1"/>
    <col min="13062" max="13073" width="2.625" style="4" customWidth="1"/>
    <col min="13074" max="13077" width="2.125" style="4" customWidth="1"/>
    <col min="13078" max="13307" width="2.375" style="4"/>
    <col min="13308" max="13308" width="9" style="4" customWidth="1"/>
    <col min="13309" max="13309" width="3.625" style="4" customWidth="1"/>
    <col min="13310" max="13311" width="2.375" style="4" customWidth="1"/>
    <col min="13312" max="13312" width="3.375" style="4" customWidth="1"/>
    <col min="13313" max="13313" width="3.625" style="4" customWidth="1"/>
    <col min="13314" max="13316" width="2.375" style="4" customWidth="1"/>
    <col min="13317" max="13317" width="25.625" style="4" customWidth="1"/>
    <col min="13318" max="13329" width="2.625" style="4" customWidth="1"/>
    <col min="13330" max="13333" width="2.125" style="4" customWidth="1"/>
    <col min="13334" max="13563" width="2.375" style="4"/>
    <col min="13564" max="13564" width="9" style="4" customWidth="1"/>
    <col min="13565" max="13565" width="3.625" style="4" customWidth="1"/>
    <col min="13566" max="13567" width="2.375" style="4" customWidth="1"/>
    <col min="13568" max="13568" width="3.375" style="4" customWidth="1"/>
    <col min="13569" max="13569" width="3.625" style="4" customWidth="1"/>
    <col min="13570" max="13572" width="2.375" style="4" customWidth="1"/>
    <col min="13573" max="13573" width="25.625" style="4" customWidth="1"/>
    <col min="13574" max="13585" width="2.625" style="4" customWidth="1"/>
    <col min="13586" max="13589" width="2.125" style="4" customWidth="1"/>
    <col min="13590" max="13819" width="2.375" style="4"/>
    <col min="13820" max="13820" width="9" style="4" customWidth="1"/>
    <col min="13821" max="13821" width="3.625" style="4" customWidth="1"/>
    <col min="13822" max="13823" width="2.375" style="4" customWidth="1"/>
    <col min="13824" max="13824" width="3.375" style="4" customWidth="1"/>
    <col min="13825" max="13825" width="3.625" style="4" customWidth="1"/>
    <col min="13826" max="13828" width="2.375" style="4" customWidth="1"/>
    <col min="13829" max="13829" width="25.625" style="4" customWidth="1"/>
    <col min="13830" max="13841" width="2.625" style="4" customWidth="1"/>
    <col min="13842" max="13845" width="2.125" style="4" customWidth="1"/>
    <col min="13846" max="14075" width="2.375" style="4"/>
    <col min="14076" max="14076" width="9" style="4" customWidth="1"/>
    <col min="14077" max="14077" width="3.625" style="4" customWidth="1"/>
    <col min="14078" max="14079" width="2.375" style="4" customWidth="1"/>
    <col min="14080" max="14080" width="3.375" style="4" customWidth="1"/>
    <col min="14081" max="14081" width="3.625" style="4" customWidth="1"/>
    <col min="14082" max="14084" width="2.375" style="4" customWidth="1"/>
    <col min="14085" max="14085" width="25.625" style="4" customWidth="1"/>
    <col min="14086" max="14097" width="2.625" style="4" customWidth="1"/>
    <col min="14098" max="14101" width="2.125" style="4" customWidth="1"/>
    <col min="14102" max="14331" width="2.375" style="4"/>
    <col min="14332" max="14332" width="9" style="4" customWidth="1"/>
    <col min="14333" max="14333" width="3.625" style="4" customWidth="1"/>
    <col min="14334" max="14335" width="2.375" style="4" customWidth="1"/>
    <col min="14336" max="14336" width="3.375" style="4" customWidth="1"/>
    <col min="14337" max="14337" width="3.625" style="4" customWidth="1"/>
    <col min="14338" max="14340" width="2.375" style="4" customWidth="1"/>
    <col min="14341" max="14341" width="25.625" style="4" customWidth="1"/>
    <col min="14342" max="14353" width="2.625" style="4" customWidth="1"/>
    <col min="14354" max="14357" width="2.125" style="4" customWidth="1"/>
    <col min="14358" max="14587" width="2.375" style="4"/>
    <col min="14588" max="14588" width="9" style="4" customWidth="1"/>
    <col min="14589" max="14589" width="3.625" style="4" customWidth="1"/>
    <col min="14590" max="14591" width="2.375" style="4" customWidth="1"/>
    <col min="14592" max="14592" width="3.375" style="4" customWidth="1"/>
    <col min="14593" max="14593" width="3.625" style="4" customWidth="1"/>
    <col min="14594" max="14596" width="2.375" style="4" customWidth="1"/>
    <col min="14597" max="14597" width="25.625" style="4" customWidth="1"/>
    <col min="14598" max="14609" width="2.625" style="4" customWidth="1"/>
    <col min="14610" max="14613" width="2.125" style="4" customWidth="1"/>
    <col min="14614" max="14843" width="2.375" style="4"/>
    <col min="14844" max="14844" width="9" style="4" customWidth="1"/>
    <col min="14845" max="14845" width="3.625" style="4" customWidth="1"/>
    <col min="14846" max="14847" width="2.375" style="4" customWidth="1"/>
    <col min="14848" max="14848" width="3.375" style="4" customWidth="1"/>
    <col min="14849" max="14849" width="3.625" style="4" customWidth="1"/>
    <col min="14850" max="14852" width="2.375" style="4" customWidth="1"/>
    <col min="14853" max="14853" width="25.625" style="4" customWidth="1"/>
    <col min="14854" max="14865" width="2.625" style="4" customWidth="1"/>
    <col min="14866" max="14869" width="2.125" style="4" customWidth="1"/>
    <col min="14870" max="15099" width="2.375" style="4"/>
    <col min="15100" max="15100" width="9" style="4" customWidth="1"/>
    <col min="15101" max="15101" width="3.625" style="4" customWidth="1"/>
    <col min="15102" max="15103" width="2.375" style="4" customWidth="1"/>
    <col min="15104" max="15104" width="3.375" style="4" customWidth="1"/>
    <col min="15105" max="15105" width="3.625" style="4" customWidth="1"/>
    <col min="15106" max="15108" width="2.375" style="4" customWidth="1"/>
    <col min="15109" max="15109" width="25.625" style="4" customWidth="1"/>
    <col min="15110" max="15121" width="2.625" style="4" customWidth="1"/>
    <col min="15122" max="15125" width="2.125" style="4" customWidth="1"/>
    <col min="15126" max="15355" width="2.375" style="4"/>
    <col min="15356" max="15356" width="9" style="4" customWidth="1"/>
    <col min="15357" max="15357" width="3.625" style="4" customWidth="1"/>
    <col min="15358" max="15359" width="2.375" style="4" customWidth="1"/>
    <col min="15360" max="15360" width="3.375" style="4" customWidth="1"/>
    <col min="15361" max="15361" width="3.625" style="4" customWidth="1"/>
    <col min="15362" max="15364" width="2.375" style="4" customWidth="1"/>
    <col min="15365" max="15365" width="25.625" style="4" customWidth="1"/>
    <col min="15366" max="15377" width="2.625" style="4" customWidth="1"/>
    <col min="15378" max="15381" width="2.125" style="4" customWidth="1"/>
    <col min="15382" max="15611" width="2.375" style="4"/>
    <col min="15612" max="15612" width="9" style="4" customWidth="1"/>
    <col min="15613" max="15613" width="3.625" style="4" customWidth="1"/>
    <col min="15614" max="15615" width="2.375" style="4" customWidth="1"/>
    <col min="15616" max="15616" width="3.375" style="4" customWidth="1"/>
    <col min="15617" max="15617" width="3.625" style="4" customWidth="1"/>
    <col min="15618" max="15620" width="2.375" style="4" customWidth="1"/>
    <col min="15621" max="15621" width="25.625" style="4" customWidth="1"/>
    <col min="15622" max="15633" width="2.625" style="4" customWidth="1"/>
    <col min="15634" max="15637" width="2.125" style="4" customWidth="1"/>
    <col min="15638" max="15867" width="2.375" style="4"/>
    <col min="15868" max="15868" width="9" style="4" customWidth="1"/>
    <col min="15869" max="15869" width="3.625" style="4" customWidth="1"/>
    <col min="15870" max="15871" width="2.375" style="4" customWidth="1"/>
    <col min="15872" max="15872" width="3.375" style="4" customWidth="1"/>
    <col min="15873" max="15873" width="3.625" style="4" customWidth="1"/>
    <col min="15874" max="15876" width="2.375" style="4" customWidth="1"/>
    <col min="15877" max="15877" width="25.625" style="4" customWidth="1"/>
    <col min="15878" max="15889" width="2.625" style="4" customWidth="1"/>
    <col min="15890" max="15893" width="2.125" style="4" customWidth="1"/>
    <col min="15894" max="16123" width="2.375" style="4"/>
    <col min="16124" max="16124" width="9" style="4" customWidth="1"/>
    <col min="16125" max="16125" width="3.625" style="4" customWidth="1"/>
    <col min="16126" max="16127" width="2.375" style="4" customWidth="1"/>
    <col min="16128" max="16128" width="3.375" style="4" customWidth="1"/>
    <col min="16129" max="16129" width="3.625" style="4" customWidth="1"/>
    <col min="16130" max="16132" width="2.375" style="4" customWidth="1"/>
    <col min="16133" max="16133" width="25.625" style="4" customWidth="1"/>
    <col min="16134" max="16145" width="2.625" style="4" customWidth="1"/>
    <col min="16146" max="16149" width="2.125" style="4" customWidth="1"/>
    <col min="16150" max="16384" width="2.375" style="4"/>
  </cols>
  <sheetData>
    <row r="1" spans="1:17" ht="15" customHeight="1" thickBot="1">
      <c r="A1" s="77" t="s">
        <v>473</v>
      </c>
      <c r="B1" s="77"/>
      <c r="C1" s="1019" t="s">
        <v>474</v>
      </c>
      <c r="D1" s="1020"/>
      <c r="E1" s="1021"/>
      <c r="F1" s="78" t="s">
        <v>26</v>
      </c>
      <c r="G1" s="79" t="s">
        <v>27</v>
      </c>
      <c r="H1" s="79" t="s">
        <v>28</v>
      </c>
      <c r="I1" s="80" t="s">
        <v>58</v>
      </c>
      <c r="J1" s="81" t="s">
        <v>362</v>
      </c>
      <c r="K1" s="82" t="s">
        <v>361</v>
      </c>
      <c r="L1" s="83" t="s">
        <v>62</v>
      </c>
      <c r="M1" s="84" t="s">
        <v>59</v>
      </c>
      <c r="N1" s="79" t="s">
        <v>60</v>
      </c>
      <c r="O1" s="83" t="s">
        <v>61</v>
      </c>
      <c r="P1" s="82" t="s">
        <v>63</v>
      </c>
      <c r="Q1" s="85" t="s">
        <v>64</v>
      </c>
    </row>
    <row r="2" spans="1:17" ht="15.6" customHeight="1">
      <c r="A2" s="6" t="s">
        <v>446</v>
      </c>
      <c r="B2" s="1028" t="s">
        <v>475</v>
      </c>
      <c r="C2" s="1023" t="s">
        <v>476</v>
      </c>
      <c r="D2" s="1023"/>
      <c r="E2" s="1023"/>
      <c r="F2" s="7" t="s">
        <v>477</v>
      </c>
      <c r="G2" s="8" t="s">
        <v>477</v>
      </c>
      <c r="H2" s="8"/>
      <c r="I2" s="9"/>
      <c r="J2" s="10"/>
      <c r="K2" s="11"/>
      <c r="L2" s="10"/>
      <c r="M2" s="12"/>
      <c r="N2" s="8"/>
      <c r="O2" s="10"/>
      <c r="P2" s="11"/>
      <c r="Q2" s="13"/>
    </row>
    <row r="3" spans="1:17" ht="15.6" customHeight="1">
      <c r="A3" s="14" t="s">
        <v>447</v>
      </c>
      <c r="B3" s="1029"/>
      <c r="C3" s="1015" t="s">
        <v>478</v>
      </c>
      <c r="D3" s="1015"/>
      <c r="E3" s="1015"/>
      <c r="F3" s="15" t="s">
        <v>450</v>
      </c>
      <c r="G3" s="16" t="s">
        <v>450</v>
      </c>
      <c r="H3" s="16"/>
      <c r="I3" s="17"/>
      <c r="J3" s="18"/>
      <c r="K3" s="19"/>
      <c r="L3" s="18"/>
      <c r="M3" s="20"/>
      <c r="N3" s="16"/>
      <c r="O3" s="18"/>
      <c r="P3" s="19"/>
      <c r="Q3" s="21"/>
    </row>
    <row r="4" spans="1:17" ht="15.6" customHeight="1">
      <c r="A4" s="14" t="s">
        <v>479</v>
      </c>
      <c r="B4" s="1029"/>
      <c r="C4" s="1015" t="s">
        <v>480</v>
      </c>
      <c r="D4" s="1015"/>
      <c r="E4" s="1015"/>
      <c r="F4" s="15" t="s">
        <v>477</v>
      </c>
      <c r="G4" s="16" t="s">
        <v>477</v>
      </c>
      <c r="H4" s="16" t="s">
        <v>477</v>
      </c>
      <c r="I4" s="17" t="s">
        <v>477</v>
      </c>
      <c r="J4" s="16" t="s">
        <v>477</v>
      </c>
      <c r="K4" s="19"/>
      <c r="L4" s="18"/>
      <c r="M4" s="20"/>
      <c r="N4" s="16"/>
      <c r="O4" s="18"/>
      <c r="P4" s="19"/>
      <c r="Q4" s="21"/>
    </row>
    <row r="5" spans="1:17" ht="15.6" customHeight="1">
      <c r="A5" s="14" t="s">
        <v>481</v>
      </c>
      <c r="B5" s="1029"/>
      <c r="C5" s="1015" t="s">
        <v>482</v>
      </c>
      <c r="D5" s="1015"/>
      <c r="E5" s="1015"/>
      <c r="F5" s="15" t="s">
        <v>450</v>
      </c>
      <c r="G5" s="16" t="s">
        <v>450</v>
      </c>
      <c r="H5" s="16" t="s">
        <v>450</v>
      </c>
      <c r="I5" s="17" t="s">
        <v>450</v>
      </c>
      <c r="J5" s="16" t="s">
        <v>450</v>
      </c>
      <c r="K5" s="19"/>
      <c r="L5" s="18"/>
      <c r="M5" s="20"/>
      <c r="N5" s="16"/>
      <c r="O5" s="18"/>
      <c r="P5" s="19"/>
      <c r="Q5" s="21"/>
    </row>
    <row r="6" spans="1:17" ht="15.6" customHeight="1">
      <c r="A6" s="14" t="s">
        <v>483</v>
      </c>
      <c r="B6" s="1029"/>
      <c r="C6" s="1015" t="s">
        <v>484</v>
      </c>
      <c r="D6" s="1015"/>
      <c r="E6" s="1015"/>
      <c r="F6" s="15"/>
      <c r="G6" s="16" t="s">
        <v>450</v>
      </c>
      <c r="H6" s="16"/>
      <c r="I6" s="17"/>
      <c r="J6" s="18"/>
      <c r="K6" s="19"/>
      <c r="L6" s="18"/>
      <c r="M6" s="20"/>
      <c r="N6" s="16"/>
      <c r="O6" s="18"/>
      <c r="P6" s="19"/>
      <c r="Q6" s="21"/>
    </row>
    <row r="7" spans="1:17" ht="15.6" customHeight="1">
      <c r="A7" s="14" t="s">
        <v>485</v>
      </c>
      <c r="B7" s="1029"/>
      <c r="C7" s="1015" t="s">
        <v>486</v>
      </c>
      <c r="D7" s="1015"/>
      <c r="E7" s="1015"/>
      <c r="F7" s="15"/>
      <c r="G7" s="16" t="s">
        <v>477</v>
      </c>
      <c r="H7" s="16" t="s">
        <v>477</v>
      </c>
      <c r="I7" s="17"/>
      <c r="J7" s="16" t="s">
        <v>477</v>
      </c>
      <c r="K7" s="19"/>
      <c r="L7" s="18"/>
      <c r="M7" s="20" t="s">
        <v>477</v>
      </c>
      <c r="N7" s="16" t="s">
        <v>477</v>
      </c>
      <c r="O7" s="18" t="s">
        <v>477</v>
      </c>
      <c r="P7" s="19"/>
      <c r="Q7" s="21"/>
    </row>
    <row r="8" spans="1:17" ht="15.6" customHeight="1">
      <c r="A8" s="14" t="s">
        <v>487</v>
      </c>
      <c r="B8" s="1029"/>
      <c r="C8" s="1031" t="s">
        <v>488</v>
      </c>
      <c r="D8" s="1033" t="s">
        <v>489</v>
      </c>
      <c r="E8" s="22" t="s">
        <v>490</v>
      </c>
      <c r="F8" s="15"/>
      <c r="G8" s="16"/>
      <c r="H8" s="16"/>
      <c r="I8" s="17"/>
      <c r="J8" s="16" t="s">
        <v>450</v>
      </c>
      <c r="K8" s="19"/>
      <c r="L8" s="18"/>
      <c r="M8" s="20" t="s">
        <v>450</v>
      </c>
      <c r="N8" s="16"/>
      <c r="O8" s="18"/>
      <c r="P8" s="19"/>
      <c r="Q8" s="21"/>
    </row>
    <row r="9" spans="1:17" ht="15.6" customHeight="1">
      <c r="A9" s="14" t="s">
        <v>491</v>
      </c>
      <c r="B9" s="1029"/>
      <c r="C9" s="1032"/>
      <c r="D9" s="1034"/>
      <c r="E9" s="22" t="s">
        <v>492</v>
      </c>
      <c r="F9" s="15"/>
      <c r="G9" s="16" t="s">
        <v>450</v>
      </c>
      <c r="H9" s="16"/>
      <c r="I9" s="17"/>
      <c r="J9" s="16" t="s">
        <v>450</v>
      </c>
      <c r="K9" s="19"/>
      <c r="L9" s="18"/>
      <c r="M9" s="20"/>
      <c r="N9" s="16" t="s">
        <v>450</v>
      </c>
      <c r="O9" s="18"/>
      <c r="P9" s="19"/>
      <c r="Q9" s="21"/>
    </row>
    <row r="10" spans="1:17" ht="15.6" customHeight="1">
      <c r="A10" s="14" t="s">
        <v>493</v>
      </c>
      <c r="B10" s="1029"/>
      <c r="C10" s="1032"/>
      <c r="D10" s="1035"/>
      <c r="E10" s="22" t="s">
        <v>494</v>
      </c>
      <c r="F10" s="15"/>
      <c r="G10" s="16"/>
      <c r="H10" s="16" t="s">
        <v>450</v>
      </c>
      <c r="I10" s="17"/>
      <c r="J10" s="18"/>
      <c r="K10" s="19"/>
      <c r="L10" s="18"/>
      <c r="M10" s="20"/>
      <c r="N10" s="16" t="s">
        <v>450</v>
      </c>
      <c r="O10" s="18" t="s">
        <v>450</v>
      </c>
      <c r="P10" s="19"/>
      <c r="Q10" s="21"/>
    </row>
    <row r="11" spans="1:17" ht="15.6" customHeight="1">
      <c r="A11" s="14" t="s">
        <v>495</v>
      </c>
      <c r="B11" s="1029"/>
      <c r="C11" s="1015" t="s">
        <v>496</v>
      </c>
      <c r="D11" s="1015"/>
      <c r="E11" s="1015"/>
      <c r="F11" s="15"/>
      <c r="G11" s="16"/>
      <c r="H11" s="16"/>
      <c r="I11" s="17"/>
      <c r="J11" s="18"/>
      <c r="K11" s="19"/>
      <c r="L11" s="18"/>
      <c r="M11" s="20"/>
      <c r="N11" s="16"/>
      <c r="O11" s="18"/>
      <c r="P11" s="19" t="s">
        <v>477</v>
      </c>
      <c r="Q11" s="21"/>
    </row>
    <row r="12" spans="1:17" ht="15.6" customHeight="1">
      <c r="A12" s="14" t="s">
        <v>497</v>
      </c>
      <c r="B12" s="1029"/>
      <c r="C12" s="1015" t="s">
        <v>498</v>
      </c>
      <c r="D12" s="1015"/>
      <c r="E12" s="1015"/>
      <c r="F12" s="15"/>
      <c r="G12" s="16"/>
      <c r="H12" s="16"/>
      <c r="I12" s="17"/>
      <c r="J12" s="18"/>
      <c r="K12" s="19"/>
      <c r="L12" s="18"/>
      <c r="M12" s="20"/>
      <c r="N12" s="16"/>
      <c r="O12" s="18"/>
      <c r="P12" s="19" t="s">
        <v>450</v>
      </c>
      <c r="Q12" s="21"/>
    </row>
    <row r="13" spans="1:17" ht="15.6" customHeight="1">
      <c r="A13" s="14" t="s">
        <v>499</v>
      </c>
      <c r="B13" s="1029"/>
      <c r="C13" s="1015" t="s">
        <v>500</v>
      </c>
      <c r="D13" s="1015"/>
      <c r="E13" s="1015"/>
      <c r="F13" s="15"/>
      <c r="G13" s="16"/>
      <c r="H13" s="16"/>
      <c r="I13" s="17"/>
      <c r="J13" s="18"/>
      <c r="K13" s="19"/>
      <c r="L13" s="18"/>
      <c r="M13" s="20"/>
      <c r="N13" s="16"/>
      <c r="O13" s="18"/>
      <c r="P13" s="19"/>
      <c r="Q13" s="21" t="s">
        <v>477</v>
      </c>
    </row>
    <row r="14" spans="1:17" ht="15.6" customHeight="1">
      <c r="A14" s="14" t="s">
        <v>501</v>
      </c>
      <c r="B14" s="1029"/>
      <c r="C14" s="1015" t="s">
        <v>502</v>
      </c>
      <c r="D14" s="1015"/>
      <c r="E14" s="1015"/>
      <c r="F14" s="15"/>
      <c r="G14" s="16"/>
      <c r="H14" s="16"/>
      <c r="I14" s="17"/>
      <c r="J14" s="18"/>
      <c r="K14" s="19"/>
      <c r="L14" s="18"/>
      <c r="M14" s="20"/>
      <c r="N14" s="16"/>
      <c r="O14" s="18"/>
      <c r="P14" s="19"/>
      <c r="Q14" s="21" t="s">
        <v>450</v>
      </c>
    </row>
    <row r="15" spans="1:17" ht="15.6" customHeight="1">
      <c r="A15" s="14" t="s">
        <v>503</v>
      </c>
      <c r="B15" s="1029"/>
      <c r="C15" s="1015" t="s">
        <v>504</v>
      </c>
      <c r="D15" s="1015"/>
      <c r="E15" s="1015"/>
      <c r="F15" s="15"/>
      <c r="G15" s="16"/>
      <c r="H15" s="16"/>
      <c r="I15" s="17"/>
      <c r="J15" s="18"/>
      <c r="K15" s="19"/>
      <c r="L15" s="18" t="s">
        <v>477</v>
      </c>
      <c r="M15" s="20"/>
      <c r="N15" s="16"/>
      <c r="O15" s="18"/>
      <c r="P15" s="19"/>
      <c r="Q15" s="21"/>
    </row>
    <row r="16" spans="1:17" ht="15.6" customHeight="1" thickBot="1">
      <c r="A16" s="23" t="s">
        <v>505</v>
      </c>
      <c r="B16" s="1030"/>
      <c r="C16" s="1017" t="s">
        <v>506</v>
      </c>
      <c r="D16" s="1017"/>
      <c r="E16" s="1017"/>
      <c r="F16" s="24"/>
      <c r="G16" s="25"/>
      <c r="H16" s="25"/>
      <c r="I16" s="26"/>
      <c r="J16" s="27"/>
      <c r="K16" s="28"/>
      <c r="L16" s="27" t="s">
        <v>450</v>
      </c>
      <c r="M16" s="29"/>
      <c r="N16" s="25"/>
      <c r="O16" s="27"/>
      <c r="P16" s="28"/>
      <c r="Q16" s="30"/>
    </row>
    <row r="17" spans="1:17" ht="15.6" customHeight="1">
      <c r="A17" s="31" t="s">
        <v>507</v>
      </c>
      <c r="B17" s="1024" t="s">
        <v>508</v>
      </c>
      <c r="C17" s="1008" t="s">
        <v>509</v>
      </c>
      <c r="D17" s="1008"/>
      <c r="E17" s="1008"/>
      <c r="F17" s="32"/>
      <c r="G17" s="33"/>
      <c r="H17" s="33"/>
      <c r="I17" s="34"/>
      <c r="J17" s="35"/>
      <c r="K17" s="36"/>
      <c r="L17" s="35"/>
      <c r="M17" s="37" t="s">
        <v>477</v>
      </c>
      <c r="N17" s="33" t="s">
        <v>477</v>
      </c>
      <c r="O17" s="35" t="s">
        <v>477</v>
      </c>
      <c r="P17" s="36"/>
      <c r="Q17" s="38"/>
    </row>
    <row r="18" spans="1:17" ht="15.6" customHeight="1">
      <c r="A18" s="14" t="s">
        <v>510</v>
      </c>
      <c r="B18" s="1025"/>
      <c r="C18" s="1015" t="s">
        <v>511</v>
      </c>
      <c r="D18" s="1015"/>
      <c r="E18" s="1015"/>
      <c r="F18" s="15"/>
      <c r="G18" s="16"/>
      <c r="H18" s="16"/>
      <c r="I18" s="17"/>
      <c r="J18" s="18"/>
      <c r="K18" s="19"/>
      <c r="L18" s="18"/>
      <c r="M18" s="20" t="s">
        <v>450</v>
      </c>
      <c r="N18" s="16" t="s">
        <v>450</v>
      </c>
      <c r="O18" s="18" t="s">
        <v>450</v>
      </c>
      <c r="P18" s="19"/>
      <c r="Q18" s="21"/>
    </row>
    <row r="19" spans="1:17" ht="15.6" customHeight="1" thickBot="1">
      <c r="A19" s="39" t="s">
        <v>512</v>
      </c>
      <c r="B19" s="1026"/>
      <c r="C19" s="1027" t="s">
        <v>513</v>
      </c>
      <c r="D19" s="1027"/>
      <c r="E19" s="1027"/>
      <c r="F19" s="40"/>
      <c r="G19" s="41"/>
      <c r="H19" s="41"/>
      <c r="I19" s="42"/>
      <c r="J19" s="43"/>
      <c r="K19" s="44"/>
      <c r="L19" s="43"/>
      <c r="M19" s="45"/>
      <c r="N19" s="41" t="s">
        <v>450</v>
      </c>
      <c r="O19" s="43"/>
      <c r="P19" s="44"/>
      <c r="Q19" s="46"/>
    </row>
    <row r="20" spans="1:17" ht="15.6" customHeight="1">
      <c r="A20" s="6" t="s">
        <v>514</v>
      </c>
      <c r="B20" s="1028" t="s">
        <v>515</v>
      </c>
      <c r="C20" s="1023" t="s">
        <v>516</v>
      </c>
      <c r="D20" s="1023"/>
      <c r="E20" s="1023"/>
      <c r="F20" s="7" t="s">
        <v>477</v>
      </c>
      <c r="G20" s="8" t="s">
        <v>477</v>
      </c>
      <c r="H20" s="8"/>
      <c r="I20" s="9" t="s">
        <v>477</v>
      </c>
      <c r="J20" s="8" t="s">
        <v>477</v>
      </c>
      <c r="K20" s="11"/>
      <c r="L20" s="10" t="s">
        <v>477</v>
      </c>
      <c r="M20" s="12"/>
      <c r="N20" s="8"/>
      <c r="O20" s="10"/>
      <c r="P20" s="11" t="s">
        <v>477</v>
      </c>
      <c r="Q20" s="13"/>
    </row>
    <row r="21" spans="1:17" ht="15.6" customHeight="1">
      <c r="A21" s="14" t="s">
        <v>517</v>
      </c>
      <c r="B21" s="1029"/>
      <c r="C21" s="1015" t="s">
        <v>518</v>
      </c>
      <c r="D21" s="1015"/>
      <c r="E21" s="1015"/>
      <c r="F21" s="24" t="s">
        <v>477</v>
      </c>
      <c r="G21" s="25" t="s">
        <v>477</v>
      </c>
      <c r="H21" s="16"/>
      <c r="I21" s="26" t="s">
        <v>477</v>
      </c>
      <c r="J21" s="25" t="s">
        <v>477</v>
      </c>
      <c r="K21" s="28"/>
      <c r="L21" s="27" t="s">
        <v>477</v>
      </c>
      <c r="M21" s="20"/>
      <c r="N21" s="16"/>
      <c r="O21" s="18"/>
      <c r="P21" s="28" t="s">
        <v>477</v>
      </c>
      <c r="Q21" s="21"/>
    </row>
    <row r="22" spans="1:17" ht="15.6" customHeight="1">
      <c r="A22" s="14" t="s">
        <v>519</v>
      </c>
      <c r="B22" s="1029"/>
      <c r="C22" s="1015" t="s">
        <v>520</v>
      </c>
      <c r="D22" s="1015"/>
      <c r="E22" s="1015"/>
      <c r="F22" s="15" t="s">
        <v>477</v>
      </c>
      <c r="G22" s="16" t="s">
        <v>477</v>
      </c>
      <c r="H22" s="16"/>
      <c r="I22" s="17"/>
      <c r="J22" s="18"/>
      <c r="K22" s="19"/>
      <c r="L22" s="18"/>
      <c r="M22" s="20"/>
      <c r="N22" s="16"/>
      <c r="O22" s="18"/>
      <c r="P22" s="19"/>
      <c r="Q22" s="21"/>
    </row>
    <row r="23" spans="1:17" ht="15.6" customHeight="1">
      <c r="A23" s="14" t="s">
        <v>521</v>
      </c>
      <c r="B23" s="1029"/>
      <c r="C23" s="1015" t="s">
        <v>522</v>
      </c>
      <c r="D23" s="1015"/>
      <c r="E23" s="1015"/>
      <c r="F23" s="15"/>
      <c r="G23" s="16"/>
      <c r="H23" s="16"/>
      <c r="I23" s="17"/>
      <c r="J23" s="18"/>
      <c r="K23" s="19"/>
      <c r="L23" s="18"/>
      <c r="M23" s="20"/>
      <c r="N23" s="16"/>
      <c r="O23" s="18"/>
      <c r="P23" s="19" t="s">
        <v>477</v>
      </c>
      <c r="Q23" s="21"/>
    </row>
    <row r="24" spans="1:17" ht="15.6" customHeight="1">
      <c r="A24" s="14" t="s">
        <v>523</v>
      </c>
      <c r="B24" s="1029"/>
      <c r="C24" s="1015" t="s">
        <v>524</v>
      </c>
      <c r="D24" s="1015"/>
      <c r="E24" s="1015"/>
      <c r="F24" s="24"/>
      <c r="G24" s="25"/>
      <c r="H24" s="25"/>
      <c r="I24" s="26"/>
      <c r="J24" s="27"/>
      <c r="K24" s="28"/>
      <c r="L24" s="27"/>
      <c r="M24" s="29"/>
      <c r="N24" s="25"/>
      <c r="O24" s="27"/>
      <c r="P24" s="28"/>
      <c r="Q24" s="30" t="s">
        <v>525</v>
      </c>
    </row>
    <row r="25" spans="1:17" ht="15.6" customHeight="1">
      <c r="A25" s="14" t="s">
        <v>526</v>
      </c>
      <c r="B25" s="1029"/>
      <c r="C25" s="1015" t="s">
        <v>527</v>
      </c>
      <c r="D25" s="1015"/>
      <c r="E25" s="1015"/>
      <c r="F25" s="15"/>
      <c r="G25" s="16"/>
      <c r="H25" s="16"/>
      <c r="I25" s="17"/>
      <c r="J25" s="18"/>
      <c r="K25" s="19"/>
      <c r="L25" s="18"/>
      <c r="M25" s="20"/>
      <c r="N25" s="16"/>
      <c r="O25" s="18"/>
      <c r="P25" s="19"/>
      <c r="Q25" s="21" t="s">
        <v>477</v>
      </c>
    </row>
    <row r="26" spans="1:17" ht="15.6" customHeight="1">
      <c r="A26" s="14" t="s">
        <v>528</v>
      </c>
      <c r="B26" s="1029"/>
      <c r="C26" s="1015" t="s">
        <v>529</v>
      </c>
      <c r="D26" s="1015"/>
      <c r="E26" s="1015"/>
      <c r="F26" s="15"/>
      <c r="G26" s="16"/>
      <c r="H26" s="16"/>
      <c r="I26" s="17"/>
      <c r="J26" s="18"/>
      <c r="K26" s="19"/>
      <c r="L26" s="18"/>
      <c r="M26" s="20"/>
      <c r="N26" s="16"/>
      <c r="O26" s="18"/>
      <c r="P26" s="19"/>
      <c r="Q26" s="21" t="s">
        <v>477</v>
      </c>
    </row>
    <row r="27" spans="1:17" ht="15.6" customHeight="1">
      <c r="A27" s="14" t="s">
        <v>530</v>
      </c>
      <c r="B27" s="1029"/>
      <c r="C27" s="1015" t="s">
        <v>531</v>
      </c>
      <c r="D27" s="1015"/>
      <c r="E27" s="1015"/>
      <c r="F27" s="15" t="s">
        <v>477</v>
      </c>
      <c r="G27" s="16" t="s">
        <v>477</v>
      </c>
      <c r="H27" s="16"/>
      <c r="I27" s="17" t="s">
        <v>477</v>
      </c>
      <c r="J27" s="18"/>
      <c r="K27" s="19"/>
      <c r="L27" s="18"/>
      <c r="M27" s="20"/>
      <c r="N27" s="16"/>
      <c r="O27" s="18"/>
      <c r="P27" s="19"/>
      <c r="Q27" s="21"/>
    </row>
    <row r="28" spans="1:17" ht="15.6" customHeight="1">
      <c r="A28" s="14" t="s">
        <v>532</v>
      </c>
      <c r="B28" s="1029"/>
      <c r="C28" s="1015" t="s">
        <v>533</v>
      </c>
      <c r="D28" s="1015"/>
      <c r="E28" s="1015"/>
      <c r="F28" s="15"/>
      <c r="G28" s="16"/>
      <c r="H28" s="16"/>
      <c r="I28" s="17"/>
      <c r="J28" s="18"/>
      <c r="K28" s="19"/>
      <c r="L28" s="18" t="s">
        <v>477</v>
      </c>
      <c r="M28" s="20"/>
      <c r="N28" s="16"/>
      <c r="O28" s="18"/>
      <c r="P28" s="19"/>
      <c r="Q28" s="21"/>
    </row>
    <row r="29" spans="1:17" ht="15.6" customHeight="1">
      <c r="A29" s="14" t="s">
        <v>534</v>
      </c>
      <c r="B29" s="1029"/>
      <c r="C29" s="1015" t="s">
        <v>535</v>
      </c>
      <c r="D29" s="1015"/>
      <c r="E29" s="1015"/>
      <c r="F29" s="15" t="s">
        <v>477</v>
      </c>
      <c r="G29" s="16" t="s">
        <v>477</v>
      </c>
      <c r="H29" s="16"/>
      <c r="I29" s="17"/>
      <c r="J29" s="18"/>
      <c r="K29" s="19"/>
      <c r="L29" s="18" t="s">
        <v>477</v>
      </c>
      <c r="M29" s="20"/>
      <c r="N29" s="16"/>
      <c r="O29" s="18"/>
      <c r="P29" s="19"/>
      <c r="Q29" s="21"/>
    </row>
    <row r="30" spans="1:17" ht="15.6" customHeight="1">
      <c r="A30" s="14" t="s">
        <v>536</v>
      </c>
      <c r="B30" s="1029"/>
      <c r="C30" s="1015" t="s">
        <v>537</v>
      </c>
      <c r="D30" s="1015"/>
      <c r="E30" s="1015"/>
      <c r="F30" s="15"/>
      <c r="G30" s="16"/>
      <c r="H30" s="16"/>
      <c r="I30" s="17"/>
      <c r="J30" s="18"/>
      <c r="K30" s="19"/>
      <c r="L30" s="18"/>
      <c r="M30" s="20"/>
      <c r="N30" s="16"/>
      <c r="O30" s="18"/>
      <c r="P30" s="19"/>
      <c r="Q30" s="21" t="s">
        <v>477</v>
      </c>
    </row>
    <row r="31" spans="1:17" ht="15.6" customHeight="1">
      <c r="A31" s="14" t="s">
        <v>538</v>
      </c>
      <c r="B31" s="1029"/>
      <c r="C31" s="1015" t="s">
        <v>539</v>
      </c>
      <c r="D31" s="1015"/>
      <c r="E31" s="1015"/>
      <c r="F31" s="15"/>
      <c r="G31" s="16"/>
      <c r="H31" s="16"/>
      <c r="I31" s="17"/>
      <c r="J31" s="18"/>
      <c r="K31" s="19"/>
      <c r="L31" s="18"/>
      <c r="M31" s="20"/>
      <c r="N31" s="16"/>
      <c r="O31" s="18"/>
      <c r="P31" s="19"/>
      <c r="Q31" s="21" t="s">
        <v>477</v>
      </c>
    </row>
    <row r="32" spans="1:17" ht="15.6" customHeight="1" thickBot="1">
      <c r="A32" s="23" t="s">
        <v>540</v>
      </c>
      <c r="B32" s="1030"/>
      <c r="C32" s="1017" t="s">
        <v>541</v>
      </c>
      <c r="D32" s="1017"/>
      <c r="E32" s="1017"/>
      <c r="F32" s="24"/>
      <c r="G32" s="25"/>
      <c r="H32" s="25"/>
      <c r="I32" s="26"/>
      <c r="J32" s="27"/>
      <c r="K32" s="28"/>
      <c r="L32" s="27"/>
      <c r="M32" s="29"/>
      <c r="N32" s="25"/>
      <c r="O32" s="27"/>
      <c r="P32" s="28"/>
      <c r="Q32" s="30" t="s">
        <v>477</v>
      </c>
    </row>
    <row r="33" spans="1:17" ht="15.6" customHeight="1" thickBot="1">
      <c r="A33" s="47" t="s">
        <v>542</v>
      </c>
      <c r="B33" s="48"/>
      <c r="C33" s="1018" t="s">
        <v>543</v>
      </c>
      <c r="D33" s="1018"/>
      <c r="E33" s="1018"/>
      <c r="F33" s="49"/>
      <c r="G33" s="50"/>
      <c r="H33" s="50"/>
      <c r="I33" s="51"/>
      <c r="J33" s="52"/>
      <c r="K33" s="53"/>
      <c r="L33" s="52"/>
      <c r="M33" s="54"/>
      <c r="N33" s="50"/>
      <c r="O33" s="52"/>
      <c r="P33" s="53" t="s">
        <v>450</v>
      </c>
      <c r="Q33" s="55"/>
    </row>
    <row r="34" spans="1:17" ht="15.6" customHeight="1">
      <c r="A34" s="6" t="s">
        <v>544</v>
      </c>
      <c r="B34" s="1006" t="s">
        <v>545</v>
      </c>
      <c r="C34" s="1023" t="s">
        <v>546</v>
      </c>
      <c r="D34" s="1023"/>
      <c r="E34" s="1023"/>
      <c r="F34" s="7"/>
      <c r="G34" s="8" t="s">
        <v>450</v>
      </c>
      <c r="H34" s="8"/>
      <c r="I34" s="9"/>
      <c r="J34" s="10" t="s">
        <v>450</v>
      </c>
      <c r="K34" s="11"/>
      <c r="L34" s="10"/>
      <c r="M34" s="12"/>
      <c r="N34" s="8"/>
      <c r="O34" s="10"/>
      <c r="P34" s="11"/>
      <c r="Q34" s="13"/>
    </row>
    <row r="35" spans="1:17" ht="15.6" customHeight="1">
      <c r="A35" s="14" t="s">
        <v>547</v>
      </c>
      <c r="B35" s="1006"/>
      <c r="C35" s="1022" t="s">
        <v>548</v>
      </c>
      <c r="D35" s="1022"/>
      <c r="E35" s="1022"/>
      <c r="F35" s="15"/>
      <c r="G35" s="16" t="s">
        <v>450</v>
      </c>
      <c r="H35" s="16"/>
      <c r="I35" s="17"/>
      <c r="J35" s="18"/>
      <c r="K35" s="19"/>
      <c r="L35" s="18"/>
      <c r="M35" s="20"/>
      <c r="N35" s="16" t="s">
        <v>450</v>
      </c>
      <c r="O35" s="18"/>
      <c r="P35" s="19"/>
      <c r="Q35" s="21"/>
    </row>
    <row r="36" spans="1:17" ht="15.6" customHeight="1">
      <c r="A36" s="14" t="s">
        <v>549</v>
      </c>
      <c r="B36" s="1006"/>
      <c r="C36" s="1015" t="s">
        <v>550</v>
      </c>
      <c r="D36" s="1015"/>
      <c r="E36" s="1015"/>
      <c r="F36" s="15"/>
      <c r="G36" s="16" t="s">
        <v>450</v>
      </c>
      <c r="H36" s="16"/>
      <c r="I36" s="17"/>
      <c r="J36" s="18"/>
      <c r="K36" s="19"/>
      <c r="L36" s="18"/>
      <c r="M36" s="20"/>
      <c r="N36" s="16"/>
      <c r="O36" s="18"/>
      <c r="P36" s="19"/>
      <c r="Q36" s="21"/>
    </row>
    <row r="37" spans="1:17" ht="15.6" customHeight="1">
      <c r="A37" s="14" t="s">
        <v>551</v>
      </c>
      <c r="B37" s="1006"/>
      <c r="C37" s="1015" t="s">
        <v>552</v>
      </c>
      <c r="D37" s="1015"/>
      <c r="E37" s="1015"/>
      <c r="F37" s="15"/>
      <c r="G37" s="16"/>
      <c r="H37" s="16"/>
      <c r="I37" s="17"/>
      <c r="J37" s="18"/>
      <c r="K37" s="19"/>
      <c r="L37" s="18"/>
      <c r="M37" s="20"/>
      <c r="N37" s="16" t="s">
        <v>450</v>
      </c>
      <c r="O37" s="18"/>
      <c r="P37" s="19"/>
      <c r="Q37" s="21"/>
    </row>
    <row r="38" spans="1:17" ht="15.6" customHeight="1">
      <c r="A38" s="14" t="s">
        <v>553</v>
      </c>
      <c r="B38" s="1006"/>
      <c r="C38" s="1022" t="s">
        <v>554</v>
      </c>
      <c r="D38" s="1022"/>
      <c r="E38" s="1022"/>
      <c r="F38" s="15"/>
      <c r="G38" s="16" t="s">
        <v>450</v>
      </c>
      <c r="H38" s="16"/>
      <c r="I38" s="17"/>
      <c r="J38" s="18"/>
      <c r="K38" s="19"/>
      <c r="L38" s="18"/>
      <c r="M38" s="20"/>
      <c r="N38" s="16"/>
      <c r="O38" s="18"/>
      <c r="P38" s="19"/>
      <c r="Q38" s="21"/>
    </row>
    <row r="39" spans="1:17" ht="15.6" customHeight="1">
      <c r="A39" s="14" t="s">
        <v>555</v>
      </c>
      <c r="B39" s="1006"/>
      <c r="C39" s="1015" t="s">
        <v>556</v>
      </c>
      <c r="D39" s="1015"/>
      <c r="E39" s="1015"/>
      <c r="F39" s="15"/>
      <c r="G39" s="16"/>
      <c r="H39" s="16"/>
      <c r="I39" s="17"/>
      <c r="J39" s="18"/>
      <c r="K39" s="19"/>
      <c r="L39" s="18"/>
      <c r="M39" s="20"/>
      <c r="N39" s="16"/>
      <c r="O39" s="18"/>
      <c r="P39" s="19"/>
      <c r="Q39" s="21" t="s">
        <v>450</v>
      </c>
    </row>
    <row r="40" spans="1:17" ht="15.6" customHeight="1">
      <c r="A40" s="14" t="s">
        <v>557</v>
      </c>
      <c r="B40" s="1006"/>
      <c r="C40" s="1015" t="s">
        <v>558</v>
      </c>
      <c r="D40" s="1015"/>
      <c r="E40" s="1015"/>
      <c r="F40" s="15"/>
      <c r="G40" s="16"/>
      <c r="H40" s="16"/>
      <c r="I40" s="17"/>
      <c r="J40" s="18"/>
      <c r="K40" s="19"/>
      <c r="L40" s="18"/>
      <c r="M40" s="20"/>
      <c r="N40" s="16"/>
      <c r="O40" s="18"/>
      <c r="P40" s="19"/>
      <c r="Q40" s="21" t="s">
        <v>450</v>
      </c>
    </row>
    <row r="41" spans="1:17" ht="15.6" customHeight="1">
      <c r="A41" s="14" t="s">
        <v>559</v>
      </c>
      <c r="B41" s="1006"/>
      <c r="C41" s="1015" t="s">
        <v>560</v>
      </c>
      <c r="D41" s="1015"/>
      <c r="E41" s="1015"/>
      <c r="F41" s="15"/>
      <c r="G41" s="16"/>
      <c r="H41" s="16"/>
      <c r="I41" s="17"/>
      <c r="J41" s="18"/>
      <c r="K41" s="19"/>
      <c r="L41" s="18"/>
      <c r="M41" s="20"/>
      <c r="N41" s="16"/>
      <c r="O41" s="18"/>
      <c r="P41" s="19"/>
      <c r="Q41" s="21" t="s">
        <v>450</v>
      </c>
    </row>
    <row r="42" spans="1:17" ht="15.6" customHeight="1">
      <c r="A42" s="14" t="s">
        <v>561</v>
      </c>
      <c r="B42" s="1006"/>
      <c r="C42" s="1015" t="s">
        <v>562</v>
      </c>
      <c r="D42" s="1015"/>
      <c r="E42" s="1015"/>
      <c r="F42" s="15"/>
      <c r="G42" s="16"/>
      <c r="H42" s="16" t="s">
        <v>450</v>
      </c>
      <c r="I42" s="17"/>
      <c r="J42" s="18"/>
      <c r="K42" s="19"/>
      <c r="L42" s="18"/>
      <c r="M42" s="20"/>
      <c r="N42" s="16"/>
      <c r="O42" s="18"/>
      <c r="P42" s="19"/>
      <c r="Q42" s="21"/>
    </row>
    <row r="43" spans="1:17" ht="15.6" customHeight="1">
      <c r="A43" s="14" t="s">
        <v>563</v>
      </c>
      <c r="B43" s="1006"/>
      <c r="C43" s="1015" t="s">
        <v>564</v>
      </c>
      <c r="D43" s="1015"/>
      <c r="E43" s="1015"/>
      <c r="F43" s="15"/>
      <c r="G43" s="16"/>
      <c r="H43" s="16" t="s">
        <v>450</v>
      </c>
      <c r="I43" s="17"/>
      <c r="J43" s="18"/>
      <c r="K43" s="19"/>
      <c r="L43" s="18"/>
      <c r="M43" s="20"/>
      <c r="N43" s="16"/>
      <c r="O43" s="18"/>
      <c r="P43" s="19"/>
      <c r="Q43" s="21"/>
    </row>
    <row r="44" spans="1:17" ht="15.6" customHeight="1">
      <c r="A44" s="14" t="s">
        <v>565</v>
      </c>
      <c r="B44" s="1006"/>
      <c r="C44" s="1015" t="s">
        <v>566</v>
      </c>
      <c r="D44" s="1015"/>
      <c r="E44" s="1015"/>
      <c r="F44" s="15"/>
      <c r="G44" s="16"/>
      <c r="H44" s="16"/>
      <c r="I44" s="17"/>
      <c r="J44" s="18"/>
      <c r="K44" s="19"/>
      <c r="L44" s="18"/>
      <c r="M44" s="20"/>
      <c r="N44" s="16"/>
      <c r="O44" s="18" t="s">
        <v>450</v>
      </c>
      <c r="P44" s="19"/>
      <c r="Q44" s="21"/>
    </row>
    <row r="45" spans="1:17" ht="15.6" customHeight="1">
      <c r="A45" s="14" t="s">
        <v>567</v>
      </c>
      <c r="B45" s="1006"/>
      <c r="C45" s="1015" t="s">
        <v>568</v>
      </c>
      <c r="D45" s="1015"/>
      <c r="E45" s="1015"/>
      <c r="F45" s="15"/>
      <c r="G45" s="16"/>
      <c r="H45" s="16"/>
      <c r="I45" s="17"/>
      <c r="J45" s="18"/>
      <c r="K45" s="19"/>
      <c r="L45" s="18"/>
      <c r="M45" s="20"/>
      <c r="N45" s="16"/>
      <c r="O45" s="18" t="s">
        <v>450</v>
      </c>
      <c r="P45" s="19"/>
      <c r="Q45" s="21"/>
    </row>
    <row r="46" spans="1:17" ht="15.6" customHeight="1" thickBot="1">
      <c r="A46" s="23" t="s">
        <v>569</v>
      </c>
      <c r="B46" s="1006"/>
      <c r="C46" s="1017" t="s">
        <v>570</v>
      </c>
      <c r="D46" s="1017"/>
      <c r="E46" s="1017"/>
      <c r="F46" s="24"/>
      <c r="G46" s="25"/>
      <c r="H46" s="25"/>
      <c r="I46" s="26"/>
      <c r="J46" s="27"/>
      <c r="K46" s="28"/>
      <c r="L46" s="27" t="s">
        <v>450</v>
      </c>
      <c r="M46" s="29"/>
      <c r="N46" s="25"/>
      <c r="O46" s="27"/>
      <c r="P46" s="28"/>
      <c r="Q46" s="30"/>
    </row>
    <row r="47" spans="1:17" ht="15.6" customHeight="1">
      <c r="A47" s="31" t="s">
        <v>571</v>
      </c>
      <c r="B47" s="1005"/>
      <c r="C47" s="1008" t="s">
        <v>572</v>
      </c>
      <c r="D47" s="1008"/>
      <c r="E47" s="1008"/>
      <c r="F47" s="32"/>
      <c r="G47" s="33" t="s">
        <v>450</v>
      </c>
      <c r="H47" s="33"/>
      <c r="I47" s="34"/>
      <c r="J47" s="35"/>
      <c r="K47" s="36"/>
      <c r="L47" s="35"/>
      <c r="M47" s="37"/>
      <c r="N47" s="33"/>
      <c r="O47" s="35"/>
      <c r="P47" s="36"/>
      <c r="Q47" s="38"/>
    </row>
    <row r="48" spans="1:17" ht="15.6" customHeight="1">
      <c r="A48" s="56" t="s">
        <v>573</v>
      </c>
      <c r="B48" s="1006"/>
      <c r="C48" s="1009" t="s">
        <v>574</v>
      </c>
      <c r="D48" s="1010"/>
      <c r="E48" s="1011"/>
      <c r="F48" s="57"/>
      <c r="G48" s="58"/>
      <c r="H48" s="58"/>
      <c r="I48" s="59"/>
      <c r="J48" s="60" t="s">
        <v>450</v>
      </c>
      <c r="K48" s="19"/>
      <c r="L48" s="60"/>
      <c r="M48" s="61"/>
      <c r="N48" s="58"/>
      <c r="O48" s="60"/>
      <c r="P48" s="19"/>
      <c r="Q48" s="21"/>
    </row>
    <row r="49" spans="1:17" ht="15.6" customHeight="1">
      <c r="A49" s="14" t="s">
        <v>575</v>
      </c>
      <c r="B49" s="1006"/>
      <c r="C49" s="1012" t="s">
        <v>576</v>
      </c>
      <c r="D49" s="1013"/>
      <c r="E49" s="1014"/>
      <c r="F49" s="15"/>
      <c r="G49" s="16"/>
      <c r="H49" s="16"/>
      <c r="I49" s="16"/>
      <c r="J49" s="62"/>
      <c r="K49" s="63" t="s">
        <v>477</v>
      </c>
      <c r="L49" s="18"/>
      <c r="M49" s="20"/>
      <c r="N49" s="16"/>
      <c r="O49" s="18"/>
      <c r="P49" s="11"/>
      <c r="Q49" s="64"/>
    </row>
    <row r="50" spans="1:17" ht="15.6" customHeight="1">
      <c r="A50" s="14" t="s">
        <v>577</v>
      </c>
      <c r="B50" s="1006"/>
      <c r="C50" s="1015" t="s">
        <v>578</v>
      </c>
      <c r="D50" s="1015"/>
      <c r="E50" s="1015"/>
      <c r="F50" s="15"/>
      <c r="G50" s="16"/>
      <c r="H50" s="16"/>
      <c r="I50" s="17"/>
      <c r="J50" s="62"/>
      <c r="K50" s="19" t="s">
        <v>450</v>
      </c>
      <c r="L50" s="18"/>
      <c r="M50" s="20"/>
      <c r="N50" s="16"/>
      <c r="O50" s="18"/>
      <c r="P50" s="19"/>
      <c r="Q50" s="21"/>
    </row>
    <row r="51" spans="1:17" ht="15.6" customHeight="1" thickBot="1">
      <c r="A51" s="65" t="s">
        <v>579</v>
      </c>
      <c r="B51" s="1007"/>
      <c r="C51" s="1016" t="s">
        <v>580</v>
      </c>
      <c r="D51" s="1016"/>
      <c r="E51" s="1016"/>
      <c r="F51" s="66"/>
      <c r="G51" s="67"/>
      <c r="H51" s="67"/>
      <c r="I51" s="68"/>
      <c r="J51" s="69"/>
      <c r="K51" s="70" t="s">
        <v>450</v>
      </c>
      <c r="L51" s="71"/>
      <c r="M51" s="72"/>
      <c r="N51" s="67"/>
      <c r="O51" s="71"/>
      <c r="P51" s="70"/>
      <c r="Q51" s="73"/>
    </row>
    <row r="52" spans="1:17" ht="15.6" customHeight="1">
      <c r="A52" s="31" t="s">
        <v>673</v>
      </c>
      <c r="B52" s="1005" t="s">
        <v>672</v>
      </c>
      <c r="C52" s="1008" t="s">
        <v>695</v>
      </c>
      <c r="D52" s="1008"/>
      <c r="E52" s="1008"/>
      <c r="F52" s="32"/>
      <c r="G52" s="33"/>
      <c r="H52" s="33"/>
      <c r="I52" s="34"/>
      <c r="J52" s="35"/>
      <c r="K52" s="36"/>
      <c r="L52" s="35"/>
      <c r="M52" s="37"/>
      <c r="N52" s="33"/>
      <c r="O52" s="35"/>
      <c r="P52" s="36" t="s">
        <v>717</v>
      </c>
      <c r="Q52" s="38"/>
    </row>
    <row r="53" spans="1:17" ht="15.6" customHeight="1">
      <c r="A53" s="56" t="s">
        <v>674</v>
      </c>
      <c r="B53" s="1006"/>
      <c r="C53" s="1009" t="s">
        <v>696</v>
      </c>
      <c r="D53" s="1010"/>
      <c r="E53" s="1011"/>
      <c r="F53" s="57"/>
      <c r="G53" s="58" t="s">
        <v>717</v>
      </c>
      <c r="H53" s="58"/>
      <c r="I53" s="59"/>
      <c r="J53" s="60"/>
      <c r="K53" s="19"/>
      <c r="L53" s="60"/>
      <c r="M53" s="61"/>
      <c r="N53" s="58"/>
      <c r="O53" s="60"/>
      <c r="P53" s="19"/>
      <c r="Q53" s="21"/>
    </row>
    <row r="54" spans="1:17" ht="15.6" customHeight="1">
      <c r="A54" s="14" t="s">
        <v>675</v>
      </c>
      <c r="B54" s="1006"/>
      <c r="C54" s="1012" t="s">
        <v>697</v>
      </c>
      <c r="D54" s="1013"/>
      <c r="E54" s="1014"/>
      <c r="F54" s="15"/>
      <c r="G54" s="16"/>
      <c r="H54" s="16"/>
      <c r="I54" s="16"/>
      <c r="J54" s="62"/>
      <c r="K54" s="63"/>
      <c r="L54" s="18" t="s">
        <v>717</v>
      </c>
      <c r="M54" s="20"/>
      <c r="N54" s="16"/>
      <c r="O54" s="18"/>
      <c r="P54" s="11"/>
      <c r="Q54" s="64"/>
    </row>
    <row r="55" spans="1:17" ht="15.6" customHeight="1">
      <c r="A55" s="14" t="s">
        <v>676</v>
      </c>
      <c r="B55" s="1006"/>
      <c r="C55" s="1015" t="s">
        <v>698</v>
      </c>
      <c r="D55" s="1015"/>
      <c r="E55" s="1015"/>
      <c r="F55" s="15"/>
      <c r="G55" s="16" t="s">
        <v>717</v>
      </c>
      <c r="H55" s="16"/>
      <c r="I55" s="17"/>
      <c r="J55" s="62"/>
      <c r="K55" s="19"/>
      <c r="L55" s="18"/>
      <c r="M55" s="20"/>
      <c r="N55" s="16"/>
      <c r="O55" s="18"/>
      <c r="P55" s="19"/>
      <c r="Q55" s="21"/>
    </row>
    <row r="56" spans="1:17" ht="15.6" customHeight="1">
      <c r="A56" s="56" t="s">
        <v>677</v>
      </c>
      <c r="B56" s="1006"/>
      <c r="C56" s="1009" t="s">
        <v>699</v>
      </c>
      <c r="D56" s="1010"/>
      <c r="E56" s="1011"/>
      <c r="F56" s="57"/>
      <c r="G56" s="58" t="s">
        <v>717</v>
      </c>
      <c r="H56" s="58"/>
      <c r="I56" s="59"/>
      <c r="J56" s="60"/>
      <c r="K56" s="19"/>
      <c r="L56" s="60"/>
      <c r="M56" s="61"/>
      <c r="N56" s="58"/>
      <c r="O56" s="60"/>
      <c r="P56" s="19"/>
      <c r="Q56" s="21"/>
    </row>
    <row r="57" spans="1:17" ht="15.6" customHeight="1">
      <c r="A57" s="14" t="s">
        <v>678</v>
      </c>
      <c r="B57" s="1006"/>
      <c r="C57" s="1012" t="s">
        <v>700</v>
      </c>
      <c r="D57" s="1013"/>
      <c r="E57" s="1014"/>
      <c r="F57" s="15"/>
      <c r="G57" s="16" t="s">
        <v>717</v>
      </c>
      <c r="H57" s="16"/>
      <c r="I57" s="16"/>
      <c r="J57" s="62"/>
      <c r="K57" s="63"/>
      <c r="L57" s="18"/>
      <c r="M57" s="20"/>
      <c r="N57" s="16"/>
      <c r="O57" s="18"/>
      <c r="P57" s="11"/>
      <c r="Q57" s="64"/>
    </row>
    <row r="58" spans="1:17" ht="15.6" customHeight="1">
      <c r="A58" s="14" t="s">
        <v>679</v>
      </c>
      <c r="B58" s="1006"/>
      <c r="C58" s="1015" t="s">
        <v>701</v>
      </c>
      <c r="D58" s="1015"/>
      <c r="E58" s="1015"/>
      <c r="F58" s="15"/>
      <c r="G58" s="16"/>
      <c r="H58" s="16"/>
      <c r="I58" s="17" t="s">
        <v>717</v>
      </c>
      <c r="J58" s="62"/>
      <c r="K58" s="19"/>
      <c r="L58" s="18"/>
      <c r="M58" s="20"/>
      <c r="N58" s="16"/>
      <c r="O58" s="18"/>
      <c r="P58" s="19"/>
      <c r="Q58" s="21"/>
    </row>
    <row r="59" spans="1:17" ht="15.6" customHeight="1">
      <c r="A59" s="14" t="s">
        <v>680</v>
      </c>
      <c r="B59" s="1006"/>
      <c r="C59" s="1012" t="s">
        <v>702</v>
      </c>
      <c r="D59" s="1013"/>
      <c r="E59" s="1014"/>
      <c r="F59" s="15"/>
      <c r="G59" s="16" t="s">
        <v>717</v>
      </c>
      <c r="H59" s="16"/>
      <c r="I59" s="16"/>
      <c r="J59" s="62"/>
      <c r="K59" s="63"/>
      <c r="L59" s="18"/>
      <c r="M59" s="20"/>
      <c r="N59" s="16"/>
      <c r="O59" s="18"/>
      <c r="P59" s="11"/>
      <c r="Q59" s="64"/>
    </row>
    <row r="60" spans="1:17" ht="15.6" customHeight="1">
      <c r="A60" s="14" t="s">
        <v>681</v>
      </c>
      <c r="B60" s="1006"/>
      <c r="C60" s="1015" t="s">
        <v>703</v>
      </c>
      <c r="D60" s="1015"/>
      <c r="E60" s="1015"/>
      <c r="F60" s="15"/>
      <c r="G60" s="16"/>
      <c r="H60" s="16"/>
      <c r="I60" s="17"/>
      <c r="J60" s="62"/>
      <c r="K60" s="19"/>
      <c r="L60" s="18"/>
      <c r="M60" s="20"/>
      <c r="N60" s="16" t="s">
        <v>717</v>
      </c>
      <c r="O60" s="18"/>
      <c r="P60" s="19"/>
      <c r="Q60" s="21"/>
    </row>
    <row r="61" spans="1:17" ht="15.6" customHeight="1">
      <c r="A61" s="56" t="s">
        <v>682</v>
      </c>
      <c r="B61" s="1006"/>
      <c r="C61" s="1009" t="s">
        <v>704</v>
      </c>
      <c r="D61" s="1010"/>
      <c r="E61" s="1011"/>
      <c r="F61" s="57"/>
      <c r="G61" s="58"/>
      <c r="H61" s="58"/>
      <c r="I61" s="59"/>
      <c r="J61" s="60"/>
      <c r="K61" s="19"/>
      <c r="L61" s="60"/>
      <c r="M61" s="61"/>
      <c r="N61" s="58"/>
      <c r="O61" s="60"/>
      <c r="P61" s="19"/>
      <c r="Q61" s="21" t="s">
        <v>717</v>
      </c>
    </row>
    <row r="62" spans="1:17" ht="15.6" customHeight="1">
      <c r="A62" s="14" t="s">
        <v>683</v>
      </c>
      <c r="B62" s="1006"/>
      <c r="C62" s="1012" t="s">
        <v>705</v>
      </c>
      <c r="D62" s="1013"/>
      <c r="E62" s="1014"/>
      <c r="F62" s="15"/>
      <c r="G62" s="16" t="s">
        <v>717</v>
      </c>
      <c r="H62" s="16"/>
      <c r="I62" s="16"/>
      <c r="J62" s="62"/>
      <c r="K62" s="63"/>
      <c r="L62" s="18"/>
      <c r="M62" s="20"/>
      <c r="N62" s="16"/>
      <c r="O62" s="18"/>
      <c r="P62" s="11"/>
      <c r="Q62" s="64"/>
    </row>
    <row r="63" spans="1:17" ht="15.6" customHeight="1">
      <c r="A63" s="14" t="s">
        <v>684</v>
      </c>
      <c r="B63" s="1006"/>
      <c r="C63" s="1015" t="s">
        <v>706</v>
      </c>
      <c r="D63" s="1015"/>
      <c r="E63" s="1015"/>
      <c r="F63" s="15"/>
      <c r="G63" s="16" t="s">
        <v>717</v>
      </c>
      <c r="H63" s="16"/>
      <c r="I63" s="17"/>
      <c r="J63" s="62"/>
      <c r="K63" s="19"/>
      <c r="L63" s="18"/>
      <c r="M63" s="20"/>
      <c r="N63" s="16"/>
      <c r="O63" s="18"/>
      <c r="P63" s="19"/>
      <c r="Q63" s="21"/>
    </row>
    <row r="64" spans="1:17" ht="15.6" customHeight="1">
      <c r="A64" s="56" t="s">
        <v>685</v>
      </c>
      <c r="B64" s="1006"/>
      <c r="C64" s="1009" t="s">
        <v>707</v>
      </c>
      <c r="D64" s="1010"/>
      <c r="E64" s="1011"/>
      <c r="F64" s="57"/>
      <c r="G64" s="58" t="s">
        <v>717</v>
      </c>
      <c r="H64" s="58" t="s">
        <v>717</v>
      </c>
      <c r="I64" s="59"/>
      <c r="J64" s="60"/>
      <c r="K64" s="19"/>
      <c r="L64" s="60"/>
      <c r="M64" s="61"/>
      <c r="N64" s="58"/>
      <c r="O64" s="60"/>
      <c r="P64" s="19"/>
      <c r="Q64" s="21"/>
    </row>
    <row r="65" spans="1:17" ht="15.6" customHeight="1">
      <c r="A65" s="14" t="s">
        <v>686</v>
      </c>
      <c r="B65" s="1006"/>
      <c r="C65" s="1012" t="s">
        <v>708</v>
      </c>
      <c r="D65" s="1013"/>
      <c r="E65" s="1014"/>
      <c r="F65" s="15"/>
      <c r="G65" s="16"/>
      <c r="H65" s="16"/>
      <c r="I65" s="16"/>
      <c r="J65" s="62"/>
      <c r="K65" s="63"/>
      <c r="L65" s="18"/>
      <c r="M65" s="20"/>
      <c r="N65" s="16"/>
      <c r="O65" s="18" t="s">
        <v>717</v>
      </c>
      <c r="P65" s="11"/>
      <c r="Q65" s="64"/>
    </row>
    <row r="66" spans="1:17" ht="15.6" customHeight="1">
      <c r="A66" s="14" t="s">
        <v>687</v>
      </c>
      <c r="B66" s="1006"/>
      <c r="C66" s="1015" t="s">
        <v>709</v>
      </c>
      <c r="D66" s="1015"/>
      <c r="E66" s="1015"/>
      <c r="F66" s="15"/>
      <c r="G66" s="16"/>
      <c r="H66" s="16"/>
      <c r="I66" s="17"/>
      <c r="J66" s="62"/>
      <c r="K66" s="19"/>
      <c r="L66" s="18"/>
      <c r="M66" s="20"/>
      <c r="N66" s="16"/>
      <c r="O66" s="18"/>
      <c r="P66" s="19"/>
      <c r="Q66" s="21" t="s">
        <v>717</v>
      </c>
    </row>
    <row r="67" spans="1:17" ht="15.6" customHeight="1">
      <c r="A67" s="56" t="s">
        <v>688</v>
      </c>
      <c r="B67" s="1006"/>
      <c r="C67" s="1009" t="s">
        <v>710</v>
      </c>
      <c r="D67" s="1010"/>
      <c r="E67" s="1011"/>
      <c r="F67" s="57"/>
      <c r="G67" s="58" t="s">
        <v>717</v>
      </c>
      <c r="H67" s="58"/>
      <c r="I67" s="59"/>
      <c r="J67" s="60"/>
      <c r="K67" s="19"/>
      <c r="L67" s="60"/>
      <c r="M67" s="61"/>
      <c r="N67" s="58"/>
      <c r="O67" s="60"/>
      <c r="P67" s="19"/>
      <c r="Q67" s="21"/>
    </row>
    <row r="68" spans="1:17" ht="15.6" customHeight="1">
      <c r="A68" s="14" t="s">
        <v>689</v>
      </c>
      <c r="B68" s="1006"/>
      <c r="C68" s="1012" t="s">
        <v>711</v>
      </c>
      <c r="D68" s="1013"/>
      <c r="E68" s="1014"/>
      <c r="F68" s="15"/>
      <c r="G68" s="16"/>
      <c r="H68" s="16"/>
      <c r="I68" s="16"/>
      <c r="J68" s="62"/>
      <c r="K68" s="63"/>
      <c r="L68" s="18"/>
      <c r="M68" s="20"/>
      <c r="N68" s="16"/>
      <c r="O68" s="18"/>
      <c r="P68" s="11"/>
      <c r="Q68" s="64" t="s">
        <v>717</v>
      </c>
    </row>
    <row r="69" spans="1:17" ht="15.6" customHeight="1">
      <c r="A69" s="14" t="s">
        <v>690</v>
      </c>
      <c r="B69" s="1006"/>
      <c r="C69" s="1015" t="s">
        <v>712</v>
      </c>
      <c r="D69" s="1015"/>
      <c r="E69" s="1015"/>
      <c r="F69" s="15"/>
      <c r="G69" s="16" t="s">
        <v>717</v>
      </c>
      <c r="H69" s="16"/>
      <c r="I69" s="17"/>
      <c r="J69" s="62"/>
      <c r="K69" s="19" t="s">
        <v>717</v>
      </c>
      <c r="L69" s="18" t="s">
        <v>717</v>
      </c>
      <c r="M69" s="20"/>
      <c r="N69" s="16"/>
      <c r="O69" s="18"/>
      <c r="P69" s="19"/>
      <c r="Q69" s="21"/>
    </row>
    <row r="70" spans="1:17" ht="15.6" customHeight="1">
      <c r="A70" s="56" t="s">
        <v>691</v>
      </c>
      <c r="B70" s="1006"/>
      <c r="C70" s="1009" t="s">
        <v>713</v>
      </c>
      <c r="D70" s="1010"/>
      <c r="E70" s="1011"/>
      <c r="F70" s="57"/>
      <c r="G70" s="58" t="s">
        <v>717</v>
      </c>
      <c r="H70" s="58"/>
      <c r="I70" s="59"/>
      <c r="J70" s="60"/>
      <c r="K70" s="19"/>
      <c r="L70" s="60"/>
      <c r="M70" s="61"/>
      <c r="N70" s="58"/>
      <c r="O70" s="60"/>
      <c r="P70" s="19"/>
      <c r="Q70" s="21"/>
    </row>
    <row r="71" spans="1:17" ht="15.6" customHeight="1">
      <c r="A71" s="14" t="s">
        <v>692</v>
      </c>
      <c r="B71" s="1006"/>
      <c r="C71" s="1012" t="s">
        <v>714</v>
      </c>
      <c r="D71" s="1013"/>
      <c r="E71" s="1014"/>
      <c r="F71" s="15"/>
      <c r="G71" s="16" t="s">
        <v>717</v>
      </c>
      <c r="H71" s="16"/>
      <c r="I71" s="16"/>
      <c r="J71" s="62"/>
      <c r="K71" s="63"/>
      <c r="L71" s="18"/>
      <c r="M71" s="20"/>
      <c r="N71" s="16"/>
      <c r="O71" s="18"/>
      <c r="P71" s="11"/>
      <c r="Q71" s="64"/>
    </row>
    <row r="72" spans="1:17" ht="15.6" customHeight="1">
      <c r="A72" s="14" t="s">
        <v>693</v>
      </c>
      <c r="B72" s="1006"/>
      <c r="C72" s="1015" t="s">
        <v>715</v>
      </c>
      <c r="D72" s="1015"/>
      <c r="E72" s="1015"/>
      <c r="F72" s="15"/>
      <c r="G72" s="16"/>
      <c r="H72" s="16"/>
      <c r="I72" s="17"/>
      <c r="J72" s="62"/>
      <c r="K72" s="19"/>
      <c r="L72" s="18"/>
      <c r="M72" s="20"/>
      <c r="N72" s="16" t="s">
        <v>717</v>
      </c>
      <c r="O72" s="18"/>
      <c r="P72" s="19"/>
      <c r="Q72" s="21"/>
    </row>
    <row r="73" spans="1:17" ht="15.6" customHeight="1" thickBot="1">
      <c r="A73" s="65" t="s">
        <v>694</v>
      </c>
      <c r="B73" s="1007"/>
      <c r="C73" s="1016" t="s">
        <v>716</v>
      </c>
      <c r="D73" s="1016"/>
      <c r="E73" s="1016"/>
      <c r="F73" s="66"/>
      <c r="G73" s="67" t="s">
        <v>717</v>
      </c>
      <c r="H73" s="67"/>
      <c r="I73" s="68"/>
      <c r="J73" s="69"/>
      <c r="K73" s="70"/>
      <c r="L73" s="71"/>
      <c r="M73" s="72"/>
      <c r="N73" s="67"/>
      <c r="O73" s="71"/>
      <c r="P73" s="70"/>
      <c r="Q73" s="73"/>
    </row>
  </sheetData>
  <mergeCells count="78">
    <mergeCell ref="C54:E54"/>
    <mergeCell ref="C55:E55"/>
    <mergeCell ref="C56:E56"/>
    <mergeCell ref="C59:E59"/>
    <mergeCell ref="C60:E60"/>
    <mergeCell ref="C57:E57"/>
    <mergeCell ref="C58:E58"/>
    <mergeCell ref="B47:B51"/>
    <mergeCell ref="C47:E47"/>
    <mergeCell ref="C48:E48"/>
    <mergeCell ref="C49:E49"/>
    <mergeCell ref="C50:E50"/>
    <mergeCell ref="C51:E51"/>
    <mergeCell ref="B2:B16"/>
    <mergeCell ref="C2:E2"/>
    <mergeCell ref="C3:E3"/>
    <mergeCell ref="C4:E4"/>
    <mergeCell ref="C5:E5"/>
    <mergeCell ref="C6:E6"/>
    <mergeCell ref="C7:E7"/>
    <mergeCell ref="C8:C10"/>
    <mergeCell ref="D8:D10"/>
    <mergeCell ref="C11:E11"/>
    <mergeCell ref="C12:E12"/>
    <mergeCell ref="C14:E14"/>
    <mergeCell ref="C15:E15"/>
    <mergeCell ref="C16:E16"/>
    <mergeCell ref="B17:B19"/>
    <mergeCell ref="C17:E17"/>
    <mergeCell ref="C18:E18"/>
    <mergeCell ref="C19:E19"/>
    <mergeCell ref="B20:B32"/>
    <mergeCell ref="C20:E20"/>
    <mergeCell ref="C21:E21"/>
    <mergeCell ref="C22:E22"/>
    <mergeCell ref="C23:E23"/>
    <mergeCell ref="C24:E24"/>
    <mergeCell ref="C25:E25"/>
    <mergeCell ref="C26:E26"/>
    <mergeCell ref="C27:E27"/>
    <mergeCell ref="C28:E28"/>
    <mergeCell ref="C29:E29"/>
    <mergeCell ref="C30:E30"/>
    <mergeCell ref="B34:B46"/>
    <mergeCell ref="C34:E34"/>
    <mergeCell ref="C35:E35"/>
    <mergeCell ref="C36:E36"/>
    <mergeCell ref="C37:E37"/>
    <mergeCell ref="C45:E45"/>
    <mergeCell ref="C46:E46"/>
    <mergeCell ref="C31:E31"/>
    <mergeCell ref="C32:E32"/>
    <mergeCell ref="C33:E33"/>
    <mergeCell ref="C1:E1"/>
    <mergeCell ref="C44:E44"/>
    <mergeCell ref="C38:E38"/>
    <mergeCell ref="C39:E39"/>
    <mergeCell ref="C40:E40"/>
    <mergeCell ref="C41:E41"/>
    <mergeCell ref="C42:E42"/>
    <mergeCell ref="C43:E43"/>
    <mergeCell ref="C13:E13"/>
    <mergeCell ref="B52:B73"/>
    <mergeCell ref="C52:E52"/>
    <mergeCell ref="C70:E70"/>
    <mergeCell ref="C71:E71"/>
    <mergeCell ref="C72:E72"/>
    <mergeCell ref="C73:E73"/>
    <mergeCell ref="C67:E67"/>
    <mergeCell ref="C68:E68"/>
    <mergeCell ref="C69:E69"/>
    <mergeCell ref="C61:E61"/>
    <mergeCell ref="C62:E62"/>
    <mergeCell ref="C63:E63"/>
    <mergeCell ref="C64:E64"/>
    <mergeCell ref="C65:E65"/>
    <mergeCell ref="C66:E66"/>
    <mergeCell ref="C53:E53"/>
  </mergeCells>
  <phoneticPr fontId="9"/>
  <pageMargins left="0.78740157480314965" right="0.78740157480314965" top="0.78740157480314965" bottom="0.59055118110236227" header="0.39370078740157483" footer="0.39370078740157483"/>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13"/>
  <sheetViews>
    <sheetView view="pageBreakPreview" topLeftCell="Z4" zoomScaleNormal="100" zoomScaleSheetLayoutView="100" workbookViewId="0">
      <selection activeCell="BD21" sqref="BD21"/>
    </sheetView>
  </sheetViews>
  <sheetFormatPr defaultColWidth="2.625" defaultRowHeight="12.6" customHeight="1"/>
  <cols>
    <col min="1" max="19" width="2.625" style="111"/>
    <col min="20" max="24" width="3.625" style="111" customWidth="1"/>
    <col min="25" max="36" width="4.375" style="111" customWidth="1"/>
    <col min="37" max="47" width="2.625" style="111"/>
    <col min="48" max="48" width="3.25" style="111" bestFit="1" customWidth="1"/>
    <col min="49" max="16384" width="2.625" style="111"/>
  </cols>
  <sheetData>
    <row r="1" spans="1:44" ht="15" customHeight="1" thickBot="1">
      <c r="A1" s="111" t="s">
        <v>114</v>
      </c>
    </row>
    <row r="2" spans="1:44" ht="15" customHeight="1">
      <c r="A2" s="357" t="s">
        <v>115</v>
      </c>
      <c r="B2" s="358"/>
      <c r="C2" s="358"/>
      <c r="D2" s="358"/>
      <c r="E2" s="358"/>
      <c r="F2" s="358"/>
      <c r="G2" s="358"/>
      <c r="H2" s="358"/>
      <c r="I2" s="358"/>
      <c r="J2" s="358"/>
      <c r="K2" s="358"/>
      <c r="L2" s="358"/>
      <c r="M2" s="359"/>
      <c r="Z2" s="374" t="s">
        <v>423</v>
      </c>
      <c r="AA2" s="374"/>
      <c r="AB2" s="374"/>
      <c r="AC2" s="374"/>
      <c r="AD2" s="374"/>
      <c r="AE2" s="372" t="str">
        <f>'01申請書'!$N$13 &amp; ""</f>
        <v/>
      </c>
      <c r="AF2" s="372"/>
      <c r="AG2" s="372"/>
      <c r="AH2" s="372"/>
      <c r="AI2" s="372"/>
      <c r="AJ2" s="372"/>
      <c r="AK2" s="372"/>
      <c r="AL2" s="372"/>
      <c r="AM2" s="372"/>
      <c r="AN2" s="372"/>
      <c r="AO2" s="372"/>
      <c r="AP2" s="372"/>
      <c r="AQ2" s="372"/>
    </row>
    <row r="3" spans="1:44" ht="15" customHeight="1" thickBot="1">
      <c r="A3" s="360"/>
      <c r="B3" s="361"/>
      <c r="C3" s="361"/>
      <c r="D3" s="361"/>
      <c r="E3" s="361"/>
      <c r="F3" s="361"/>
      <c r="G3" s="361"/>
      <c r="H3" s="361"/>
      <c r="I3" s="361"/>
      <c r="J3" s="361"/>
      <c r="K3" s="361"/>
      <c r="L3" s="361"/>
      <c r="M3" s="362"/>
      <c r="Z3" s="375"/>
      <c r="AA3" s="375"/>
      <c r="AB3" s="375"/>
      <c r="AC3" s="375"/>
      <c r="AD3" s="375"/>
      <c r="AE3" s="373"/>
      <c r="AF3" s="373"/>
      <c r="AG3" s="373"/>
      <c r="AH3" s="373"/>
      <c r="AI3" s="373"/>
      <c r="AJ3" s="373"/>
      <c r="AK3" s="373"/>
      <c r="AL3" s="373"/>
      <c r="AM3" s="373"/>
      <c r="AN3" s="373"/>
      <c r="AO3" s="373"/>
      <c r="AP3" s="373"/>
      <c r="AQ3" s="373"/>
    </row>
    <row r="4" spans="1:44" ht="15" customHeight="1">
      <c r="A4" s="132" t="s">
        <v>116</v>
      </c>
    </row>
    <row r="5" spans="1:44" ht="15" customHeight="1" thickBot="1">
      <c r="Y5" s="112" t="s">
        <v>26</v>
      </c>
      <c r="Z5" s="113" t="s">
        <v>414</v>
      </c>
      <c r="AA5" s="113" t="s">
        <v>28</v>
      </c>
      <c r="AB5" s="113" t="s">
        <v>415</v>
      </c>
      <c r="AC5" s="113" t="s">
        <v>362</v>
      </c>
      <c r="AD5" s="114" t="s">
        <v>361</v>
      </c>
      <c r="AE5" s="112" t="s">
        <v>62</v>
      </c>
      <c r="AF5" s="113" t="s">
        <v>59</v>
      </c>
      <c r="AG5" s="113" t="s">
        <v>60</v>
      </c>
      <c r="AH5" s="113" t="s">
        <v>61</v>
      </c>
      <c r="AI5" s="113" t="s">
        <v>63</v>
      </c>
      <c r="AJ5" s="115" t="s">
        <v>64</v>
      </c>
    </row>
    <row r="6" spans="1:44" ht="15" customHeight="1" thickTop="1">
      <c r="C6" s="116" t="s">
        <v>395</v>
      </c>
      <c r="T6" s="365" t="s">
        <v>610</v>
      </c>
      <c r="U6" s="365"/>
      <c r="V6" s="365"/>
      <c r="W6" s="365"/>
      <c r="X6" s="369"/>
      <c r="Y6" s="344">
        <f t="shared" ref="Y6:AJ6" si="0">COUNTIF(Y13:Y512,"◎")</f>
        <v>0</v>
      </c>
      <c r="Z6" s="349">
        <f t="shared" si="0"/>
        <v>0</v>
      </c>
      <c r="AA6" s="349">
        <f t="shared" si="0"/>
        <v>0</v>
      </c>
      <c r="AB6" s="349">
        <f t="shared" si="0"/>
        <v>0</v>
      </c>
      <c r="AC6" s="347">
        <f t="shared" si="0"/>
        <v>0</v>
      </c>
      <c r="AD6" s="342">
        <f t="shared" si="0"/>
        <v>0</v>
      </c>
      <c r="AE6" s="342">
        <f t="shared" si="0"/>
        <v>0</v>
      </c>
      <c r="AF6" s="344">
        <f t="shared" si="0"/>
        <v>0</v>
      </c>
      <c r="AG6" s="349">
        <f t="shared" si="0"/>
        <v>0</v>
      </c>
      <c r="AH6" s="347">
        <f t="shared" si="0"/>
        <v>0</v>
      </c>
      <c r="AI6" s="342">
        <f t="shared" si="0"/>
        <v>0</v>
      </c>
      <c r="AJ6" s="342">
        <f t="shared" si="0"/>
        <v>0</v>
      </c>
    </row>
    <row r="7" spans="1:44" ht="15" customHeight="1" thickBot="1">
      <c r="C7" s="116" t="str">
        <f>"　（注）「採用年月日」欄は，" &amp; 初期設定!$J$3</f>
        <v>　（注）「採用年月日」欄は，令和５年４月１日</v>
      </c>
      <c r="T7" s="370"/>
      <c r="U7" s="370"/>
      <c r="V7" s="370"/>
      <c r="W7" s="370"/>
      <c r="X7" s="371"/>
      <c r="Y7" s="345"/>
      <c r="Z7" s="350"/>
      <c r="AA7" s="350"/>
      <c r="AB7" s="350"/>
      <c r="AC7" s="348"/>
      <c r="AD7" s="343"/>
      <c r="AE7" s="343"/>
      <c r="AF7" s="345"/>
      <c r="AG7" s="350"/>
      <c r="AH7" s="348"/>
      <c r="AI7" s="343"/>
      <c r="AJ7" s="343"/>
    </row>
    <row r="8" spans="1:44" ht="15" customHeight="1">
      <c r="C8" s="116" t="s">
        <v>436</v>
      </c>
      <c r="T8" s="363" t="s">
        <v>611</v>
      </c>
      <c r="U8" s="363"/>
      <c r="V8" s="363"/>
      <c r="W8" s="363"/>
      <c r="X8" s="364"/>
      <c r="Y8" s="367">
        <f t="shared" ref="Y8:AJ8" si="1">COUNTIF(Y13:Y512,"○")</f>
        <v>0</v>
      </c>
      <c r="Z8" s="351">
        <f t="shared" si="1"/>
        <v>0</v>
      </c>
      <c r="AA8" s="351">
        <f t="shared" si="1"/>
        <v>0</v>
      </c>
      <c r="AB8" s="351">
        <f t="shared" si="1"/>
        <v>0</v>
      </c>
      <c r="AC8" s="355">
        <f t="shared" si="1"/>
        <v>0</v>
      </c>
      <c r="AD8" s="353">
        <f t="shared" si="1"/>
        <v>0</v>
      </c>
      <c r="AE8" s="353">
        <f t="shared" si="1"/>
        <v>0</v>
      </c>
      <c r="AF8" s="367">
        <f t="shared" si="1"/>
        <v>0</v>
      </c>
      <c r="AG8" s="351">
        <f t="shared" si="1"/>
        <v>0</v>
      </c>
      <c r="AH8" s="355">
        <f t="shared" si="1"/>
        <v>0</v>
      </c>
      <c r="AI8" s="353">
        <f t="shared" si="1"/>
        <v>0</v>
      </c>
      <c r="AJ8" s="353">
        <f t="shared" si="1"/>
        <v>0</v>
      </c>
    </row>
    <row r="9" spans="1:44" ht="15" customHeight="1" thickBot="1">
      <c r="T9" s="365"/>
      <c r="U9" s="365"/>
      <c r="V9" s="365"/>
      <c r="W9" s="365"/>
      <c r="X9" s="366"/>
      <c r="Y9" s="368"/>
      <c r="Z9" s="352"/>
      <c r="AA9" s="352"/>
      <c r="AB9" s="352"/>
      <c r="AC9" s="356"/>
      <c r="AD9" s="354"/>
      <c r="AE9" s="354"/>
      <c r="AF9" s="368"/>
      <c r="AG9" s="352"/>
      <c r="AH9" s="356"/>
      <c r="AI9" s="354"/>
      <c r="AJ9" s="354"/>
    </row>
    <row r="10" spans="1:44" ht="15" customHeight="1" thickTop="1">
      <c r="T10" s="117"/>
      <c r="U10" s="117"/>
      <c r="V10" s="117"/>
      <c r="W10" s="117"/>
      <c r="X10" s="117"/>
      <c r="Y10" s="118"/>
      <c r="Z10" s="118"/>
      <c r="AA10" s="118"/>
      <c r="AB10" s="118"/>
      <c r="AC10" s="118"/>
      <c r="AD10" s="118"/>
      <c r="AE10" s="118"/>
      <c r="AF10" s="118"/>
      <c r="AG10" s="118"/>
      <c r="AH10" s="118"/>
      <c r="AI10" s="118"/>
      <c r="AJ10" s="118"/>
      <c r="AQ10" s="225" t="s">
        <v>751</v>
      </c>
      <c r="AR10" s="225"/>
    </row>
    <row r="11" spans="1:44" ht="15" customHeight="1" thickBot="1">
      <c r="C11" s="313" t="s">
        <v>117</v>
      </c>
      <c r="D11" s="315"/>
      <c r="E11" s="313" t="s">
        <v>118</v>
      </c>
      <c r="F11" s="314"/>
      <c r="G11" s="314"/>
      <c r="H11" s="314"/>
      <c r="I11" s="314"/>
      <c r="J11" s="314"/>
      <c r="K11" s="314"/>
      <c r="L11" s="314"/>
      <c r="M11" s="314"/>
      <c r="N11" s="314"/>
      <c r="O11" s="314"/>
      <c r="P11" s="314"/>
      <c r="Q11" s="314"/>
      <c r="R11" s="314"/>
      <c r="S11" s="315"/>
      <c r="T11" s="314" t="s">
        <v>609</v>
      </c>
      <c r="U11" s="314"/>
      <c r="V11" s="314"/>
      <c r="W11" s="314"/>
      <c r="X11" s="315"/>
      <c r="Y11" s="313" t="s">
        <v>119</v>
      </c>
      <c r="Z11" s="314"/>
      <c r="AA11" s="314"/>
      <c r="AB11" s="314"/>
      <c r="AC11" s="314"/>
      <c r="AD11" s="314"/>
      <c r="AE11" s="314"/>
      <c r="AF11" s="314"/>
      <c r="AG11" s="314"/>
      <c r="AH11" s="314"/>
      <c r="AI11" s="314"/>
      <c r="AJ11" s="315"/>
      <c r="AK11" s="313" t="s">
        <v>120</v>
      </c>
      <c r="AL11" s="314"/>
      <c r="AM11" s="314"/>
      <c r="AN11" s="314"/>
      <c r="AO11" s="314"/>
      <c r="AP11" s="314"/>
      <c r="AQ11" s="314"/>
      <c r="AR11" s="315"/>
    </row>
    <row r="12" spans="1:44" ht="15" customHeight="1">
      <c r="C12" s="316"/>
      <c r="D12" s="318"/>
      <c r="E12" s="316"/>
      <c r="F12" s="317"/>
      <c r="G12" s="317"/>
      <c r="H12" s="317"/>
      <c r="I12" s="317"/>
      <c r="J12" s="317"/>
      <c r="K12" s="317"/>
      <c r="L12" s="317"/>
      <c r="M12" s="317"/>
      <c r="N12" s="317"/>
      <c r="O12" s="317"/>
      <c r="P12" s="317"/>
      <c r="Q12" s="317"/>
      <c r="R12" s="317"/>
      <c r="S12" s="318"/>
      <c r="T12" s="317"/>
      <c r="U12" s="317"/>
      <c r="V12" s="317"/>
      <c r="W12" s="317"/>
      <c r="X12" s="317"/>
      <c r="Y12" s="119" t="s">
        <v>26</v>
      </c>
      <c r="Z12" s="120" t="s">
        <v>27</v>
      </c>
      <c r="AA12" s="120" t="s">
        <v>28</v>
      </c>
      <c r="AB12" s="120" t="s">
        <v>58</v>
      </c>
      <c r="AC12" s="121" t="s">
        <v>362</v>
      </c>
      <c r="AD12" s="122" t="s">
        <v>361</v>
      </c>
      <c r="AE12" s="122" t="s">
        <v>62</v>
      </c>
      <c r="AF12" s="119" t="s">
        <v>59</v>
      </c>
      <c r="AG12" s="120" t="s">
        <v>60</v>
      </c>
      <c r="AH12" s="121" t="s">
        <v>61</v>
      </c>
      <c r="AI12" s="122" t="s">
        <v>63</v>
      </c>
      <c r="AJ12" s="122" t="s">
        <v>64</v>
      </c>
      <c r="AK12" s="317"/>
      <c r="AL12" s="317"/>
      <c r="AM12" s="317"/>
      <c r="AN12" s="317"/>
      <c r="AO12" s="317"/>
      <c r="AP12" s="317"/>
      <c r="AQ12" s="317"/>
      <c r="AR12" s="318"/>
    </row>
    <row r="13" spans="1:44" ht="24.95" customHeight="1">
      <c r="C13" s="331">
        <v>1</v>
      </c>
      <c r="D13" s="332"/>
      <c r="E13" s="333"/>
      <c r="F13" s="334"/>
      <c r="G13" s="334"/>
      <c r="H13" s="334"/>
      <c r="I13" s="334"/>
      <c r="J13" s="334"/>
      <c r="K13" s="334"/>
      <c r="L13" s="334"/>
      <c r="M13" s="334"/>
      <c r="N13" s="334"/>
      <c r="O13" s="334"/>
      <c r="P13" s="334"/>
      <c r="Q13" s="334"/>
      <c r="R13" s="334"/>
      <c r="S13" s="335"/>
      <c r="T13" s="336"/>
      <c r="U13" s="337"/>
      <c r="V13" s="337"/>
      <c r="W13" s="337"/>
      <c r="X13" s="346"/>
      <c r="Y13" s="123" t="str">
        <f>IFERROR(IF('01申請書'!$B$27="●",VLOOKUP($T13,資格者コード!$A$2:$Q$73,MATCH(Y$12,資格者コード!$F$1:$Q$1,0)+5,FALSE) &amp; "",""),"")</f>
        <v/>
      </c>
      <c r="Z13" s="124" t="str">
        <f>IFERROR(IF('01申請書'!$B$28="●",VLOOKUP($T13,資格者コード!$A$2:$Q$73,MATCH(Z$12,資格者コード!$F$1:$Q$1,0)+5,FALSE) &amp; "",""),"")</f>
        <v/>
      </c>
      <c r="AA13" s="124" t="str">
        <f>IFERROR(IF('01申請書'!$B$29="●",VLOOKUP($T13,資格者コード!$A$2:$Q$73,MATCH(AA$12,資格者コード!$F$1:$Q$1,0)+5,FALSE) &amp; "",""),"")</f>
        <v/>
      </c>
      <c r="AB13" s="124" t="str">
        <f>IFERROR(IF('01申請書'!$B$30="●",VLOOKUP($T13,資格者コード!$A$2:$Q$73,MATCH(AB$12,資格者コード!$F$1:$Q$1,0)+5,FALSE) &amp; "",""),"")</f>
        <v/>
      </c>
      <c r="AC13" s="125" t="str">
        <f>IFERROR(IF('01申請書'!$B$31="●",VLOOKUP($T13,資格者コード!$A$2:$Q$73,MATCH(AC$12,資格者コード!$F$1:$Q$1,0)+5,FALSE) &amp; "",""),"")</f>
        <v/>
      </c>
      <c r="AD13" s="126" t="str">
        <f>IFERROR(IF('01申請書'!$O$27="○",VLOOKUP($T13,資格者コード!$A$2:$Q$73,MATCH(AD$12,資格者コード!$F$1:$Q$1,0)+5,FALSE) &amp; "",""),"")</f>
        <v/>
      </c>
      <c r="AE13" s="126" t="str">
        <f>IFERROR(IF('01申請書'!$O$28="○",VLOOKUP($T13,資格者コード!$A$2:$Q$73,MATCH(AE$12,資格者コード!$F$1:$Q$1,0)+5,FALSE) &amp; "",""),"")</f>
        <v/>
      </c>
      <c r="AF13" s="123" t="str">
        <f>IFERROR(IF('01申請書'!$B$32="●",VLOOKUP($T13,資格者コード!$A$2:$Q$73,MATCH(AF$12,資格者コード!$F$1:$Q$1,0)+5,FALSE) &amp; "",""),"")</f>
        <v/>
      </c>
      <c r="AG13" s="124" t="str">
        <f>IFERROR(IF('01申請書'!$B$33="●",VLOOKUP($T13,資格者コード!$A$2:$Q$73,MATCH(AG$12,資格者コード!$F$1:$Q$1,0)+5,FALSE) &amp; "",""),"")</f>
        <v/>
      </c>
      <c r="AH13" s="125" t="str">
        <f>IFERROR(IF('01申請書'!$B$34="●",VLOOKUP($T13,資格者コード!$A$2:$Q$73,MATCH(AH$12,資格者コード!$F$1:$Q$1,0)+5,FALSE) &amp; "",""),"")</f>
        <v/>
      </c>
      <c r="AI13" s="126" t="str">
        <f>IFERROR(IF('01申請書'!$O$29="○",VLOOKUP($T13,資格者コード!$A$2:$Q$73,MATCH(AI$12,資格者コード!$F$1:$Q$1,0)+5,FALSE) &amp; "",""),"")</f>
        <v/>
      </c>
      <c r="AJ13" s="126" t="str">
        <f>IFERROR(IF('01申請書'!$O$30="○",VLOOKUP($T13,資格者コード!$A$2:$Q$73,MATCH(AJ$12,資格者コード!$F$1:$Q$1,0)+5,FALSE) &amp; "",""),"")</f>
        <v/>
      </c>
      <c r="AK13" s="340"/>
      <c r="AL13" s="340"/>
      <c r="AM13" s="340"/>
      <c r="AN13" s="340"/>
      <c r="AO13" s="340"/>
      <c r="AP13" s="340"/>
      <c r="AQ13" s="340"/>
      <c r="AR13" s="341"/>
    </row>
    <row r="14" spans="1:44" ht="24.95" customHeight="1">
      <c r="C14" s="331">
        <v>2</v>
      </c>
      <c r="D14" s="332"/>
      <c r="E14" s="333"/>
      <c r="F14" s="334"/>
      <c r="G14" s="334"/>
      <c r="H14" s="334"/>
      <c r="I14" s="334"/>
      <c r="J14" s="334"/>
      <c r="K14" s="334"/>
      <c r="L14" s="334"/>
      <c r="M14" s="334"/>
      <c r="N14" s="334"/>
      <c r="O14" s="334"/>
      <c r="P14" s="334"/>
      <c r="Q14" s="334"/>
      <c r="R14" s="334"/>
      <c r="S14" s="335"/>
      <c r="T14" s="336"/>
      <c r="U14" s="337"/>
      <c r="V14" s="337"/>
      <c r="W14" s="337"/>
      <c r="X14" s="346"/>
      <c r="Y14" s="123" t="str">
        <f>IFERROR(IF('01申請書'!$B$27="●",VLOOKUP($T14,資格者コード!$A$2:$Q$73,MATCH(Y$12,資格者コード!$F$1:$Q$1,0)+5,FALSE) &amp; "",""),"")</f>
        <v/>
      </c>
      <c r="Z14" s="124" t="str">
        <f>IFERROR(IF('01申請書'!$B$28="●",VLOOKUP($T14,資格者コード!$A$2:$Q$73,MATCH(Z$12,資格者コード!$F$1:$Q$1,0)+5,FALSE) &amp; "",""),"")</f>
        <v/>
      </c>
      <c r="AA14" s="124" t="str">
        <f>IFERROR(IF('01申請書'!$B$29="●",VLOOKUP($T14,資格者コード!$A$2:$Q$73,MATCH(AA$12,資格者コード!$F$1:$Q$1,0)+5,FALSE) &amp; "",""),"")</f>
        <v/>
      </c>
      <c r="AB14" s="124" t="str">
        <f>IFERROR(IF('01申請書'!$B$30="●",VLOOKUP($T14,資格者コード!$A$2:$Q$73,MATCH(AB$12,資格者コード!$F$1:$Q$1,0)+5,FALSE) &amp; "",""),"")</f>
        <v/>
      </c>
      <c r="AC14" s="125" t="str">
        <f>IFERROR(IF('01申請書'!$B$31="●",VLOOKUP($T14,資格者コード!$A$2:$Q$73,MATCH(AC$12,資格者コード!$F$1:$Q$1,0)+5,FALSE) &amp; "",""),"")</f>
        <v/>
      </c>
      <c r="AD14" s="126" t="str">
        <f>IFERROR(IF('01申請書'!$O$27="○",VLOOKUP($T14,資格者コード!$A$2:$Q$73,MATCH(AD$12,資格者コード!$F$1:$Q$1,0)+5,FALSE) &amp; "",""),"")</f>
        <v/>
      </c>
      <c r="AE14" s="126" t="str">
        <f>IFERROR(IF('01申請書'!$O$28="○",VLOOKUP($T14,資格者コード!$A$2:$Q$73,MATCH(AE$12,資格者コード!$F$1:$Q$1,0)+5,FALSE) &amp; "",""),"")</f>
        <v/>
      </c>
      <c r="AF14" s="123" t="str">
        <f>IFERROR(IF('01申請書'!$B$32="●",VLOOKUP($T14,資格者コード!$A$2:$Q$73,MATCH(AF$12,資格者コード!$F$1:$Q$1,0)+5,FALSE) &amp; "",""),"")</f>
        <v/>
      </c>
      <c r="AG14" s="124" t="str">
        <f>IFERROR(IF('01申請書'!$B$33="●",VLOOKUP($T14,資格者コード!$A$2:$Q$73,MATCH(AG$12,資格者コード!$F$1:$Q$1,0)+5,FALSE) &amp; "",""),"")</f>
        <v/>
      </c>
      <c r="AH14" s="125" t="str">
        <f>IFERROR(IF('01申請書'!$B$34="●",VLOOKUP($T14,資格者コード!$A$2:$Q$73,MATCH(AH$12,資格者コード!$F$1:$Q$1,0)+5,FALSE) &amp; "",""),"")</f>
        <v/>
      </c>
      <c r="AI14" s="126" t="str">
        <f>IFERROR(IF('01申請書'!$O$29="○",VLOOKUP($T14,資格者コード!$A$2:$Q$73,MATCH(AI$12,資格者コード!$F$1:$Q$1,0)+5,FALSE) &amp; "",""),"")</f>
        <v/>
      </c>
      <c r="AJ14" s="126" t="str">
        <f>IFERROR(IF('01申請書'!$O$30="○",VLOOKUP($T14,資格者コード!$A$2:$Q$73,MATCH(AJ$12,資格者コード!$F$1:$Q$1,0)+5,FALSE) &amp; "",""),"")</f>
        <v/>
      </c>
      <c r="AK14" s="340"/>
      <c r="AL14" s="340"/>
      <c r="AM14" s="340"/>
      <c r="AN14" s="340"/>
      <c r="AO14" s="340"/>
      <c r="AP14" s="340"/>
      <c r="AQ14" s="340"/>
      <c r="AR14" s="341"/>
    </row>
    <row r="15" spans="1:44" ht="24.95" customHeight="1">
      <c r="C15" s="331">
        <v>3</v>
      </c>
      <c r="D15" s="332"/>
      <c r="E15" s="333"/>
      <c r="F15" s="334"/>
      <c r="G15" s="334"/>
      <c r="H15" s="334"/>
      <c r="I15" s="334"/>
      <c r="J15" s="334"/>
      <c r="K15" s="334"/>
      <c r="L15" s="334"/>
      <c r="M15" s="334"/>
      <c r="N15" s="334"/>
      <c r="O15" s="334"/>
      <c r="P15" s="334"/>
      <c r="Q15" s="334"/>
      <c r="R15" s="334"/>
      <c r="S15" s="335"/>
      <c r="T15" s="336"/>
      <c r="U15" s="337"/>
      <c r="V15" s="337"/>
      <c r="W15" s="337"/>
      <c r="X15" s="346"/>
      <c r="Y15" s="123" t="str">
        <f>IFERROR(IF('01申請書'!$B$27="●",VLOOKUP($T15,資格者コード!$A$2:$Q$73,MATCH(Y$12,資格者コード!$F$1:$Q$1,0)+5,FALSE) &amp; "",""),"")</f>
        <v/>
      </c>
      <c r="Z15" s="124" t="str">
        <f>IFERROR(IF('01申請書'!$B$28="●",VLOOKUP($T15,資格者コード!$A$2:$Q$73,MATCH(Z$12,資格者コード!$F$1:$Q$1,0)+5,FALSE) &amp; "",""),"")</f>
        <v/>
      </c>
      <c r="AA15" s="124" t="str">
        <f>IFERROR(IF('01申請書'!$B$29="●",VLOOKUP($T15,資格者コード!$A$2:$Q$73,MATCH(AA$12,資格者コード!$F$1:$Q$1,0)+5,FALSE) &amp; "",""),"")</f>
        <v/>
      </c>
      <c r="AB15" s="124" t="str">
        <f>IFERROR(IF('01申請書'!$B$30="●",VLOOKUP($T15,資格者コード!$A$2:$Q$73,MATCH(AB$12,資格者コード!$F$1:$Q$1,0)+5,FALSE) &amp; "",""),"")</f>
        <v/>
      </c>
      <c r="AC15" s="125" t="str">
        <f>IFERROR(IF('01申請書'!$B$31="●",VLOOKUP($T15,資格者コード!$A$2:$Q$73,MATCH(AC$12,資格者コード!$F$1:$Q$1,0)+5,FALSE) &amp; "",""),"")</f>
        <v/>
      </c>
      <c r="AD15" s="126" t="str">
        <f>IFERROR(IF('01申請書'!$O$27="○",VLOOKUP($T15,資格者コード!$A$2:$Q$73,MATCH(AD$12,資格者コード!$F$1:$Q$1,0)+5,FALSE) &amp; "",""),"")</f>
        <v/>
      </c>
      <c r="AE15" s="126" t="str">
        <f>IFERROR(IF('01申請書'!$O$28="○",VLOOKUP($T15,資格者コード!$A$2:$Q$73,MATCH(AE$12,資格者コード!$F$1:$Q$1,0)+5,FALSE) &amp; "",""),"")</f>
        <v/>
      </c>
      <c r="AF15" s="123" t="str">
        <f>IFERROR(IF('01申請書'!$B$32="●",VLOOKUP($T15,資格者コード!$A$2:$Q$73,MATCH(AF$12,資格者コード!$F$1:$Q$1,0)+5,FALSE) &amp; "",""),"")</f>
        <v/>
      </c>
      <c r="AG15" s="124" t="str">
        <f>IFERROR(IF('01申請書'!$B$33="●",VLOOKUP($T15,資格者コード!$A$2:$Q$73,MATCH(AG$12,資格者コード!$F$1:$Q$1,0)+5,FALSE) &amp; "",""),"")</f>
        <v/>
      </c>
      <c r="AH15" s="125" t="str">
        <f>IFERROR(IF('01申請書'!$B$34="●",VLOOKUP($T15,資格者コード!$A$2:$Q$73,MATCH(AH$12,資格者コード!$F$1:$Q$1,0)+5,FALSE) &amp; "",""),"")</f>
        <v/>
      </c>
      <c r="AI15" s="126" t="str">
        <f>IFERROR(IF('01申請書'!$O$29="○",VLOOKUP($T15,資格者コード!$A$2:$Q$73,MATCH(AI$12,資格者コード!$F$1:$Q$1,0)+5,FALSE) &amp; "",""),"")</f>
        <v/>
      </c>
      <c r="AJ15" s="126" t="str">
        <f>IFERROR(IF('01申請書'!$O$30="○",VLOOKUP($T15,資格者コード!$A$2:$Q$73,MATCH(AJ$12,資格者コード!$F$1:$Q$1,0)+5,FALSE) &amp; "",""),"")</f>
        <v/>
      </c>
      <c r="AK15" s="340"/>
      <c r="AL15" s="340"/>
      <c r="AM15" s="340"/>
      <c r="AN15" s="340"/>
      <c r="AO15" s="340"/>
      <c r="AP15" s="340"/>
      <c r="AQ15" s="340"/>
      <c r="AR15" s="341"/>
    </row>
    <row r="16" spans="1:44" ht="24.95" customHeight="1">
      <c r="C16" s="331">
        <v>4</v>
      </c>
      <c r="D16" s="332"/>
      <c r="E16" s="333"/>
      <c r="F16" s="334"/>
      <c r="G16" s="334"/>
      <c r="H16" s="334"/>
      <c r="I16" s="334"/>
      <c r="J16" s="334"/>
      <c r="K16" s="334"/>
      <c r="L16" s="334"/>
      <c r="M16" s="334"/>
      <c r="N16" s="334"/>
      <c r="O16" s="334"/>
      <c r="P16" s="334"/>
      <c r="Q16" s="334"/>
      <c r="R16" s="334"/>
      <c r="S16" s="335"/>
      <c r="T16" s="336"/>
      <c r="U16" s="337"/>
      <c r="V16" s="337"/>
      <c r="W16" s="337"/>
      <c r="X16" s="346"/>
      <c r="Y16" s="123" t="str">
        <f>IFERROR(IF('01申請書'!$B$27="●",VLOOKUP($T16,資格者コード!$A$2:$Q$73,MATCH(Y$12,資格者コード!$F$1:$Q$1,0)+5,FALSE) &amp; "",""),"")</f>
        <v/>
      </c>
      <c r="Z16" s="124" t="str">
        <f>IFERROR(IF('01申請書'!$B$28="●",VLOOKUP($T16,資格者コード!$A$2:$Q$73,MATCH(Z$12,資格者コード!$F$1:$Q$1,0)+5,FALSE) &amp; "",""),"")</f>
        <v/>
      </c>
      <c r="AA16" s="124" t="str">
        <f>IFERROR(IF('01申請書'!$B$29="●",VLOOKUP($T16,資格者コード!$A$2:$Q$73,MATCH(AA$12,資格者コード!$F$1:$Q$1,0)+5,FALSE) &amp; "",""),"")</f>
        <v/>
      </c>
      <c r="AB16" s="124" t="str">
        <f>IFERROR(IF('01申請書'!$B$30="●",VLOOKUP($T16,資格者コード!$A$2:$Q$73,MATCH(AB$12,資格者コード!$F$1:$Q$1,0)+5,FALSE) &amp; "",""),"")</f>
        <v/>
      </c>
      <c r="AC16" s="125" t="str">
        <f>IFERROR(IF('01申請書'!$B$31="●",VLOOKUP($T16,資格者コード!$A$2:$Q$73,MATCH(AC$12,資格者コード!$F$1:$Q$1,0)+5,FALSE) &amp; "",""),"")</f>
        <v/>
      </c>
      <c r="AD16" s="126" t="str">
        <f>IFERROR(IF('01申請書'!$O$27="○",VLOOKUP($T16,資格者コード!$A$2:$Q$73,MATCH(AD$12,資格者コード!$F$1:$Q$1,0)+5,FALSE) &amp; "",""),"")</f>
        <v/>
      </c>
      <c r="AE16" s="126" t="str">
        <f>IFERROR(IF('01申請書'!$O$28="○",VLOOKUP($T16,資格者コード!$A$2:$Q$73,MATCH(AE$12,資格者コード!$F$1:$Q$1,0)+5,FALSE) &amp; "",""),"")</f>
        <v/>
      </c>
      <c r="AF16" s="123" t="str">
        <f>IFERROR(IF('01申請書'!$B$32="●",VLOOKUP($T16,資格者コード!$A$2:$Q$73,MATCH(AF$12,資格者コード!$F$1:$Q$1,0)+5,FALSE) &amp; "",""),"")</f>
        <v/>
      </c>
      <c r="AG16" s="124" t="str">
        <f>IFERROR(IF('01申請書'!$B$33="●",VLOOKUP($T16,資格者コード!$A$2:$Q$73,MATCH(AG$12,資格者コード!$F$1:$Q$1,0)+5,FALSE) &amp; "",""),"")</f>
        <v/>
      </c>
      <c r="AH16" s="125" t="str">
        <f>IFERROR(IF('01申請書'!$B$34="●",VLOOKUP($T16,資格者コード!$A$2:$Q$73,MATCH(AH$12,資格者コード!$F$1:$Q$1,0)+5,FALSE) &amp; "",""),"")</f>
        <v/>
      </c>
      <c r="AI16" s="126" t="str">
        <f>IFERROR(IF('01申請書'!$O$29="○",VLOOKUP($T16,資格者コード!$A$2:$Q$73,MATCH(AI$12,資格者コード!$F$1:$Q$1,0)+5,FALSE) &amp; "",""),"")</f>
        <v/>
      </c>
      <c r="AJ16" s="126" t="str">
        <f>IFERROR(IF('01申請書'!$O$30="○",VLOOKUP($T16,資格者コード!$A$2:$Q$73,MATCH(AJ$12,資格者コード!$F$1:$Q$1,0)+5,FALSE) &amp; "",""),"")</f>
        <v/>
      </c>
      <c r="AK16" s="340"/>
      <c r="AL16" s="340"/>
      <c r="AM16" s="340"/>
      <c r="AN16" s="340"/>
      <c r="AO16" s="340"/>
      <c r="AP16" s="340"/>
      <c r="AQ16" s="340"/>
      <c r="AR16" s="341"/>
    </row>
    <row r="17" spans="2:45" ht="24.95" customHeight="1">
      <c r="C17" s="331">
        <v>5</v>
      </c>
      <c r="D17" s="332"/>
      <c r="E17" s="333"/>
      <c r="F17" s="334"/>
      <c r="G17" s="334"/>
      <c r="H17" s="334"/>
      <c r="I17" s="334"/>
      <c r="J17" s="334"/>
      <c r="K17" s="334"/>
      <c r="L17" s="334"/>
      <c r="M17" s="334"/>
      <c r="N17" s="334"/>
      <c r="O17" s="334"/>
      <c r="P17" s="334"/>
      <c r="Q17" s="334"/>
      <c r="R17" s="334"/>
      <c r="S17" s="335"/>
      <c r="T17" s="336"/>
      <c r="U17" s="337"/>
      <c r="V17" s="337"/>
      <c r="W17" s="337"/>
      <c r="X17" s="346"/>
      <c r="Y17" s="123" t="str">
        <f>IFERROR(IF('01申請書'!$B$27="●",VLOOKUP($T17,資格者コード!$A$2:$Q$73,MATCH(Y$12,資格者コード!$F$1:$Q$1,0)+5,FALSE) &amp; "",""),"")</f>
        <v/>
      </c>
      <c r="Z17" s="124" t="str">
        <f>IFERROR(IF('01申請書'!$B$28="●",VLOOKUP($T17,資格者コード!$A$2:$Q$73,MATCH(Z$12,資格者コード!$F$1:$Q$1,0)+5,FALSE) &amp; "",""),"")</f>
        <v/>
      </c>
      <c r="AA17" s="124" t="str">
        <f>IFERROR(IF('01申請書'!$B$29="●",VLOOKUP($T17,資格者コード!$A$2:$Q$73,MATCH(AA$12,資格者コード!$F$1:$Q$1,0)+5,FALSE) &amp; "",""),"")</f>
        <v/>
      </c>
      <c r="AB17" s="124" t="str">
        <f>IFERROR(IF('01申請書'!$B$30="●",VLOOKUP($T17,資格者コード!$A$2:$Q$73,MATCH(AB$12,資格者コード!$F$1:$Q$1,0)+5,FALSE) &amp; "",""),"")</f>
        <v/>
      </c>
      <c r="AC17" s="125" t="str">
        <f>IFERROR(IF('01申請書'!$B$31="●",VLOOKUP($T17,資格者コード!$A$2:$Q$73,MATCH(AC$12,資格者コード!$F$1:$Q$1,0)+5,FALSE) &amp; "",""),"")</f>
        <v/>
      </c>
      <c r="AD17" s="126" t="str">
        <f>IFERROR(IF('01申請書'!$O$27="○",VLOOKUP($T17,資格者コード!$A$2:$Q$73,MATCH(AD$12,資格者コード!$F$1:$Q$1,0)+5,FALSE) &amp; "",""),"")</f>
        <v/>
      </c>
      <c r="AE17" s="126" t="str">
        <f>IFERROR(IF('01申請書'!$O$28="○",VLOOKUP($T17,資格者コード!$A$2:$Q$73,MATCH(AE$12,資格者コード!$F$1:$Q$1,0)+5,FALSE) &amp; "",""),"")</f>
        <v/>
      </c>
      <c r="AF17" s="123" t="str">
        <f>IFERROR(IF('01申請書'!$B$32="●",VLOOKUP($T17,資格者コード!$A$2:$Q$73,MATCH(AF$12,資格者コード!$F$1:$Q$1,0)+5,FALSE) &amp; "",""),"")</f>
        <v/>
      </c>
      <c r="AG17" s="124" t="str">
        <f>IFERROR(IF('01申請書'!$B$33="●",VLOOKUP($T17,資格者コード!$A$2:$Q$73,MATCH(AG$12,資格者コード!$F$1:$Q$1,0)+5,FALSE) &amp; "",""),"")</f>
        <v/>
      </c>
      <c r="AH17" s="125" t="str">
        <f>IFERROR(IF('01申請書'!$B$34="●",VLOOKUP($T17,資格者コード!$A$2:$Q$73,MATCH(AH$12,資格者コード!$F$1:$Q$1,0)+5,FALSE) &amp; "",""),"")</f>
        <v/>
      </c>
      <c r="AI17" s="126" t="str">
        <f>IFERROR(IF('01申請書'!$O$29="○",VLOOKUP($T17,資格者コード!$A$2:$Q$73,MATCH(AI$12,資格者コード!$F$1:$Q$1,0)+5,FALSE) &amp; "",""),"")</f>
        <v/>
      </c>
      <c r="AJ17" s="126" t="str">
        <f>IFERROR(IF('01申請書'!$O$30="○",VLOOKUP($T17,資格者コード!$A$2:$Q$73,MATCH(AJ$12,資格者コード!$F$1:$Q$1,0)+5,FALSE) &amp; "",""),"")</f>
        <v/>
      </c>
      <c r="AK17" s="340"/>
      <c r="AL17" s="340"/>
      <c r="AM17" s="340"/>
      <c r="AN17" s="340"/>
      <c r="AO17" s="340"/>
      <c r="AP17" s="340"/>
      <c r="AQ17" s="340"/>
      <c r="AR17" s="341"/>
    </row>
    <row r="18" spans="2:45" ht="24.95" customHeight="1">
      <c r="C18" s="331">
        <v>6</v>
      </c>
      <c r="D18" s="332"/>
      <c r="E18" s="333"/>
      <c r="F18" s="334"/>
      <c r="G18" s="334"/>
      <c r="H18" s="334"/>
      <c r="I18" s="334"/>
      <c r="J18" s="334"/>
      <c r="K18" s="334"/>
      <c r="L18" s="334"/>
      <c r="M18" s="334"/>
      <c r="N18" s="334"/>
      <c r="O18" s="334"/>
      <c r="P18" s="334"/>
      <c r="Q18" s="334"/>
      <c r="R18" s="334"/>
      <c r="S18" s="335"/>
      <c r="T18" s="336"/>
      <c r="U18" s="337"/>
      <c r="V18" s="337"/>
      <c r="W18" s="337"/>
      <c r="X18" s="346"/>
      <c r="Y18" s="123" t="str">
        <f>IFERROR(IF('01申請書'!$B$27="●",VLOOKUP($T18,資格者コード!$A$2:$Q$73,MATCH(Y$12,資格者コード!$F$1:$Q$1,0)+5,FALSE) &amp; "",""),"")</f>
        <v/>
      </c>
      <c r="Z18" s="124" t="str">
        <f>IFERROR(IF('01申請書'!$B$28="●",VLOOKUP($T18,資格者コード!$A$2:$Q$73,MATCH(Z$12,資格者コード!$F$1:$Q$1,0)+5,FALSE) &amp; "",""),"")</f>
        <v/>
      </c>
      <c r="AA18" s="124" t="str">
        <f>IFERROR(IF('01申請書'!$B$29="●",VLOOKUP($T18,資格者コード!$A$2:$Q$73,MATCH(AA$12,資格者コード!$F$1:$Q$1,0)+5,FALSE) &amp; "",""),"")</f>
        <v/>
      </c>
      <c r="AB18" s="124" t="str">
        <f>IFERROR(IF('01申請書'!$B$30="●",VLOOKUP($T18,資格者コード!$A$2:$Q$73,MATCH(AB$12,資格者コード!$F$1:$Q$1,0)+5,FALSE) &amp; "",""),"")</f>
        <v/>
      </c>
      <c r="AC18" s="125" t="str">
        <f>IFERROR(IF('01申請書'!$B$31="●",VLOOKUP($T18,資格者コード!$A$2:$Q$73,MATCH(AC$12,資格者コード!$F$1:$Q$1,0)+5,FALSE) &amp; "",""),"")</f>
        <v/>
      </c>
      <c r="AD18" s="126" t="str">
        <f>IFERROR(IF('01申請書'!$O$27="○",VLOOKUP($T18,資格者コード!$A$2:$Q$73,MATCH(AD$12,資格者コード!$F$1:$Q$1,0)+5,FALSE) &amp; "",""),"")</f>
        <v/>
      </c>
      <c r="AE18" s="126" t="str">
        <f>IFERROR(IF('01申請書'!$O$28="○",VLOOKUP($T18,資格者コード!$A$2:$Q$73,MATCH(AE$12,資格者コード!$F$1:$Q$1,0)+5,FALSE) &amp; "",""),"")</f>
        <v/>
      </c>
      <c r="AF18" s="123" t="str">
        <f>IFERROR(IF('01申請書'!$B$32="●",VLOOKUP($T18,資格者コード!$A$2:$Q$73,MATCH(AF$12,資格者コード!$F$1:$Q$1,0)+5,FALSE) &amp; "",""),"")</f>
        <v/>
      </c>
      <c r="AG18" s="124" t="str">
        <f>IFERROR(IF('01申請書'!$B$33="●",VLOOKUP($T18,資格者コード!$A$2:$Q$73,MATCH(AG$12,資格者コード!$F$1:$Q$1,0)+5,FALSE) &amp; "",""),"")</f>
        <v/>
      </c>
      <c r="AH18" s="125" t="str">
        <f>IFERROR(IF('01申請書'!$B$34="●",VLOOKUP($T18,資格者コード!$A$2:$Q$73,MATCH(AH$12,資格者コード!$F$1:$Q$1,0)+5,FALSE) &amp; "",""),"")</f>
        <v/>
      </c>
      <c r="AI18" s="126" t="str">
        <f>IFERROR(IF('01申請書'!$O$29="○",VLOOKUP($T18,資格者コード!$A$2:$Q$73,MATCH(AI$12,資格者コード!$F$1:$Q$1,0)+5,FALSE) &amp; "",""),"")</f>
        <v/>
      </c>
      <c r="AJ18" s="126" t="str">
        <f>IFERROR(IF('01申請書'!$O$30="○",VLOOKUP($T18,資格者コード!$A$2:$Q$73,MATCH(AJ$12,資格者コード!$F$1:$Q$1,0)+5,FALSE) &amp; "",""),"")</f>
        <v/>
      </c>
      <c r="AK18" s="340"/>
      <c r="AL18" s="340"/>
      <c r="AM18" s="340"/>
      <c r="AN18" s="340"/>
      <c r="AO18" s="340"/>
      <c r="AP18" s="340"/>
      <c r="AQ18" s="340"/>
      <c r="AR18" s="341"/>
    </row>
    <row r="19" spans="2:45" ht="24.95" customHeight="1">
      <c r="C19" s="331">
        <v>7</v>
      </c>
      <c r="D19" s="332"/>
      <c r="E19" s="333"/>
      <c r="F19" s="334"/>
      <c r="G19" s="334"/>
      <c r="H19" s="334"/>
      <c r="I19" s="334"/>
      <c r="J19" s="334"/>
      <c r="K19" s="334"/>
      <c r="L19" s="334"/>
      <c r="M19" s="334"/>
      <c r="N19" s="334"/>
      <c r="O19" s="334"/>
      <c r="P19" s="334"/>
      <c r="Q19" s="334"/>
      <c r="R19" s="334"/>
      <c r="S19" s="335"/>
      <c r="T19" s="336"/>
      <c r="U19" s="337"/>
      <c r="V19" s="337"/>
      <c r="W19" s="337"/>
      <c r="X19" s="346"/>
      <c r="Y19" s="123" t="str">
        <f>IFERROR(IF('01申請書'!$B$27="●",VLOOKUP($T19,資格者コード!$A$2:$Q$73,MATCH(Y$12,資格者コード!$F$1:$Q$1,0)+5,FALSE) &amp; "",""),"")</f>
        <v/>
      </c>
      <c r="Z19" s="124" t="str">
        <f>IFERROR(IF('01申請書'!$B$28="●",VLOOKUP($T19,資格者コード!$A$2:$Q$73,MATCH(Z$12,資格者コード!$F$1:$Q$1,0)+5,FALSE) &amp; "",""),"")</f>
        <v/>
      </c>
      <c r="AA19" s="124" t="str">
        <f>IFERROR(IF('01申請書'!$B$29="●",VLOOKUP($T19,資格者コード!$A$2:$Q$73,MATCH(AA$12,資格者コード!$F$1:$Q$1,0)+5,FALSE) &amp; "",""),"")</f>
        <v/>
      </c>
      <c r="AB19" s="124" t="str">
        <f>IFERROR(IF('01申請書'!$B$30="●",VLOOKUP($T19,資格者コード!$A$2:$Q$73,MATCH(AB$12,資格者コード!$F$1:$Q$1,0)+5,FALSE) &amp; "",""),"")</f>
        <v/>
      </c>
      <c r="AC19" s="125" t="str">
        <f>IFERROR(IF('01申請書'!$B$31="●",VLOOKUP($T19,資格者コード!$A$2:$Q$73,MATCH(AC$12,資格者コード!$F$1:$Q$1,0)+5,FALSE) &amp; "",""),"")</f>
        <v/>
      </c>
      <c r="AD19" s="126" t="str">
        <f>IFERROR(IF('01申請書'!$O$27="○",VLOOKUP($T19,資格者コード!$A$2:$Q$73,MATCH(AD$12,資格者コード!$F$1:$Q$1,0)+5,FALSE) &amp; "",""),"")</f>
        <v/>
      </c>
      <c r="AE19" s="126" t="str">
        <f>IFERROR(IF('01申請書'!$O$28="○",VLOOKUP($T19,資格者コード!$A$2:$Q$73,MATCH(AE$12,資格者コード!$F$1:$Q$1,0)+5,FALSE) &amp; "",""),"")</f>
        <v/>
      </c>
      <c r="AF19" s="123" t="str">
        <f>IFERROR(IF('01申請書'!$B$32="●",VLOOKUP($T19,資格者コード!$A$2:$Q$73,MATCH(AF$12,資格者コード!$F$1:$Q$1,0)+5,FALSE) &amp; "",""),"")</f>
        <v/>
      </c>
      <c r="AG19" s="124" t="str">
        <f>IFERROR(IF('01申請書'!$B$33="●",VLOOKUP($T19,資格者コード!$A$2:$Q$73,MATCH(AG$12,資格者コード!$F$1:$Q$1,0)+5,FALSE) &amp; "",""),"")</f>
        <v/>
      </c>
      <c r="AH19" s="125" t="str">
        <f>IFERROR(IF('01申請書'!$B$34="●",VLOOKUP($T19,資格者コード!$A$2:$Q$73,MATCH(AH$12,資格者コード!$F$1:$Q$1,0)+5,FALSE) &amp; "",""),"")</f>
        <v/>
      </c>
      <c r="AI19" s="126" t="str">
        <f>IFERROR(IF('01申請書'!$O$29="○",VLOOKUP($T19,資格者コード!$A$2:$Q$73,MATCH(AI$12,資格者コード!$F$1:$Q$1,0)+5,FALSE) &amp; "",""),"")</f>
        <v/>
      </c>
      <c r="AJ19" s="126" t="str">
        <f>IFERROR(IF('01申請書'!$O$30="○",VLOOKUP($T19,資格者コード!$A$2:$Q$73,MATCH(AJ$12,資格者コード!$F$1:$Q$1,0)+5,FALSE) &amp; "",""),"")</f>
        <v/>
      </c>
      <c r="AK19" s="340"/>
      <c r="AL19" s="340"/>
      <c r="AM19" s="340"/>
      <c r="AN19" s="340"/>
      <c r="AO19" s="340"/>
      <c r="AP19" s="340"/>
      <c r="AQ19" s="340"/>
      <c r="AR19" s="341"/>
    </row>
    <row r="20" spans="2:45" ht="24.95" customHeight="1">
      <c r="B20" s="127" t="s">
        <v>174</v>
      </c>
      <c r="C20" s="331">
        <v>8</v>
      </c>
      <c r="D20" s="332"/>
      <c r="E20" s="333"/>
      <c r="F20" s="334"/>
      <c r="G20" s="334"/>
      <c r="H20" s="334"/>
      <c r="I20" s="334"/>
      <c r="J20" s="334"/>
      <c r="K20" s="334"/>
      <c r="L20" s="334"/>
      <c r="M20" s="334"/>
      <c r="N20" s="334"/>
      <c r="O20" s="334"/>
      <c r="P20" s="334"/>
      <c r="Q20" s="334"/>
      <c r="R20" s="334"/>
      <c r="S20" s="335"/>
      <c r="T20" s="336"/>
      <c r="U20" s="337"/>
      <c r="V20" s="337"/>
      <c r="W20" s="337"/>
      <c r="X20" s="346"/>
      <c r="Y20" s="123" t="str">
        <f>IFERROR(IF('01申請書'!$B$27="●",VLOOKUP($T20,資格者コード!$A$2:$Q$73,MATCH(Y$12,資格者コード!$F$1:$Q$1,0)+5,FALSE) &amp; "",""),"")</f>
        <v/>
      </c>
      <c r="Z20" s="124" t="str">
        <f>IFERROR(IF('01申請書'!$B$28="●",VLOOKUP($T20,資格者コード!$A$2:$Q$73,MATCH(Z$12,資格者コード!$F$1:$Q$1,0)+5,FALSE) &amp; "",""),"")</f>
        <v/>
      </c>
      <c r="AA20" s="124" t="str">
        <f>IFERROR(IF('01申請書'!$B$29="●",VLOOKUP($T20,資格者コード!$A$2:$Q$73,MATCH(AA$12,資格者コード!$F$1:$Q$1,0)+5,FALSE) &amp; "",""),"")</f>
        <v/>
      </c>
      <c r="AB20" s="124" t="str">
        <f>IFERROR(IF('01申請書'!$B$30="●",VLOOKUP($T20,資格者コード!$A$2:$Q$73,MATCH(AB$12,資格者コード!$F$1:$Q$1,0)+5,FALSE) &amp; "",""),"")</f>
        <v/>
      </c>
      <c r="AC20" s="125" t="str">
        <f>IFERROR(IF('01申請書'!$B$31="●",VLOOKUP($T20,資格者コード!$A$2:$Q$73,MATCH(AC$12,資格者コード!$F$1:$Q$1,0)+5,FALSE) &amp; "",""),"")</f>
        <v/>
      </c>
      <c r="AD20" s="126" t="str">
        <f>IFERROR(IF('01申請書'!$O$27="○",VLOOKUP($T20,資格者コード!$A$2:$Q$73,MATCH(AD$12,資格者コード!$F$1:$Q$1,0)+5,FALSE) &amp; "",""),"")</f>
        <v/>
      </c>
      <c r="AE20" s="126" t="str">
        <f>IFERROR(IF('01申請書'!$O$28="○",VLOOKUP($T20,資格者コード!$A$2:$Q$73,MATCH(AE$12,資格者コード!$F$1:$Q$1,0)+5,FALSE) &amp; "",""),"")</f>
        <v/>
      </c>
      <c r="AF20" s="123" t="str">
        <f>IFERROR(IF('01申請書'!$B$32="●",VLOOKUP($T20,資格者コード!$A$2:$Q$73,MATCH(AF$12,資格者コード!$F$1:$Q$1,0)+5,FALSE) &amp; "",""),"")</f>
        <v/>
      </c>
      <c r="AG20" s="124" t="str">
        <f>IFERROR(IF('01申請書'!$B$33="●",VLOOKUP($T20,資格者コード!$A$2:$Q$73,MATCH(AG$12,資格者コード!$F$1:$Q$1,0)+5,FALSE) &amp; "",""),"")</f>
        <v/>
      </c>
      <c r="AH20" s="125" t="str">
        <f>IFERROR(IF('01申請書'!$B$34="●",VLOOKUP($T20,資格者コード!$A$2:$Q$73,MATCH(AH$12,資格者コード!$F$1:$Q$1,0)+5,FALSE) &amp; "",""),"")</f>
        <v/>
      </c>
      <c r="AI20" s="126" t="str">
        <f>IFERROR(IF('01申請書'!$O$29="○",VLOOKUP($T20,資格者コード!$A$2:$Q$73,MATCH(AI$12,資格者コード!$F$1:$Q$1,0)+5,FALSE) &amp; "",""),"")</f>
        <v/>
      </c>
      <c r="AJ20" s="126" t="str">
        <f>IFERROR(IF('01申請書'!$O$30="○",VLOOKUP($T20,資格者コード!$A$2:$Q$73,MATCH(AJ$12,資格者コード!$F$1:$Q$1,0)+5,FALSE) &amp; "",""),"")</f>
        <v/>
      </c>
      <c r="AK20" s="340"/>
      <c r="AL20" s="340"/>
      <c r="AM20" s="340"/>
      <c r="AN20" s="340"/>
      <c r="AO20" s="340"/>
      <c r="AP20" s="340"/>
      <c r="AQ20" s="340"/>
      <c r="AR20" s="341"/>
      <c r="AS20" s="127"/>
    </row>
    <row r="21" spans="2:45" ht="24.95" customHeight="1">
      <c r="C21" s="331">
        <v>9</v>
      </c>
      <c r="D21" s="332"/>
      <c r="E21" s="333"/>
      <c r="F21" s="334"/>
      <c r="G21" s="334"/>
      <c r="H21" s="334"/>
      <c r="I21" s="334"/>
      <c r="J21" s="334"/>
      <c r="K21" s="334"/>
      <c r="L21" s="334"/>
      <c r="M21" s="334"/>
      <c r="N21" s="334"/>
      <c r="O21" s="334"/>
      <c r="P21" s="334"/>
      <c r="Q21" s="334"/>
      <c r="R21" s="334"/>
      <c r="S21" s="335"/>
      <c r="T21" s="336"/>
      <c r="U21" s="337"/>
      <c r="V21" s="337"/>
      <c r="W21" s="337"/>
      <c r="X21" s="346"/>
      <c r="Y21" s="123" t="str">
        <f>IFERROR(IF('01申請書'!$B$27="●",VLOOKUP($T21,資格者コード!$A$2:$Q$73,MATCH(Y$12,資格者コード!$F$1:$Q$1,0)+5,FALSE) &amp; "",""),"")</f>
        <v/>
      </c>
      <c r="Z21" s="124" t="str">
        <f>IFERROR(IF('01申請書'!$B$28="●",VLOOKUP($T21,資格者コード!$A$2:$Q$73,MATCH(Z$12,資格者コード!$F$1:$Q$1,0)+5,FALSE) &amp; "",""),"")</f>
        <v/>
      </c>
      <c r="AA21" s="124" t="str">
        <f>IFERROR(IF('01申請書'!$B$29="●",VLOOKUP($T21,資格者コード!$A$2:$Q$73,MATCH(AA$12,資格者コード!$F$1:$Q$1,0)+5,FALSE) &amp; "",""),"")</f>
        <v/>
      </c>
      <c r="AB21" s="124" t="str">
        <f>IFERROR(IF('01申請書'!$B$30="●",VLOOKUP($T21,資格者コード!$A$2:$Q$73,MATCH(AB$12,資格者コード!$F$1:$Q$1,0)+5,FALSE) &amp; "",""),"")</f>
        <v/>
      </c>
      <c r="AC21" s="125" t="str">
        <f>IFERROR(IF('01申請書'!$B$31="●",VLOOKUP($T21,資格者コード!$A$2:$Q$73,MATCH(AC$12,資格者コード!$F$1:$Q$1,0)+5,FALSE) &amp; "",""),"")</f>
        <v/>
      </c>
      <c r="AD21" s="126" t="str">
        <f>IFERROR(IF('01申請書'!$O$27="○",VLOOKUP($T21,資格者コード!$A$2:$Q$73,MATCH(AD$12,資格者コード!$F$1:$Q$1,0)+5,FALSE) &amp; "",""),"")</f>
        <v/>
      </c>
      <c r="AE21" s="126" t="str">
        <f>IFERROR(IF('01申請書'!$O$28="○",VLOOKUP($T21,資格者コード!$A$2:$Q$73,MATCH(AE$12,資格者コード!$F$1:$Q$1,0)+5,FALSE) &amp; "",""),"")</f>
        <v/>
      </c>
      <c r="AF21" s="123" t="str">
        <f>IFERROR(IF('01申請書'!$B$32="●",VLOOKUP($T21,資格者コード!$A$2:$Q$73,MATCH(AF$12,資格者コード!$F$1:$Q$1,0)+5,FALSE) &amp; "",""),"")</f>
        <v/>
      </c>
      <c r="AG21" s="124" t="str">
        <f>IFERROR(IF('01申請書'!$B$33="●",VLOOKUP($T21,資格者コード!$A$2:$Q$73,MATCH(AG$12,資格者コード!$F$1:$Q$1,0)+5,FALSE) &amp; "",""),"")</f>
        <v/>
      </c>
      <c r="AH21" s="125" t="str">
        <f>IFERROR(IF('01申請書'!$B$34="●",VLOOKUP($T21,資格者コード!$A$2:$Q$73,MATCH(AH$12,資格者コード!$F$1:$Q$1,0)+5,FALSE) &amp; "",""),"")</f>
        <v/>
      </c>
      <c r="AI21" s="126" t="str">
        <f>IFERROR(IF('01申請書'!$O$29="○",VLOOKUP($T21,資格者コード!$A$2:$Q$73,MATCH(AI$12,資格者コード!$F$1:$Q$1,0)+5,FALSE) &amp; "",""),"")</f>
        <v/>
      </c>
      <c r="AJ21" s="126" t="str">
        <f>IFERROR(IF('01申請書'!$O$30="○",VLOOKUP($T21,資格者コード!$A$2:$Q$73,MATCH(AJ$12,資格者コード!$F$1:$Q$1,0)+5,FALSE) &amp; "",""),"")</f>
        <v/>
      </c>
      <c r="AK21" s="340"/>
      <c r="AL21" s="340"/>
      <c r="AM21" s="340"/>
      <c r="AN21" s="340"/>
      <c r="AO21" s="340"/>
      <c r="AP21" s="340"/>
      <c r="AQ21" s="340"/>
      <c r="AR21" s="341"/>
    </row>
    <row r="22" spans="2:45" ht="24.95" customHeight="1">
      <c r="C22" s="331">
        <v>10</v>
      </c>
      <c r="D22" s="332"/>
      <c r="E22" s="333"/>
      <c r="F22" s="334"/>
      <c r="G22" s="334"/>
      <c r="H22" s="334"/>
      <c r="I22" s="334"/>
      <c r="J22" s="334"/>
      <c r="K22" s="334"/>
      <c r="L22" s="334"/>
      <c r="M22" s="334"/>
      <c r="N22" s="334"/>
      <c r="O22" s="334"/>
      <c r="P22" s="334"/>
      <c r="Q22" s="334"/>
      <c r="R22" s="334"/>
      <c r="S22" s="335"/>
      <c r="T22" s="336"/>
      <c r="U22" s="337"/>
      <c r="V22" s="337"/>
      <c r="W22" s="337"/>
      <c r="X22" s="346"/>
      <c r="Y22" s="123" t="str">
        <f>IFERROR(IF('01申請書'!$B$27="●",VLOOKUP($T22,資格者コード!$A$2:$Q$73,MATCH(Y$12,資格者コード!$F$1:$Q$1,0)+5,FALSE) &amp; "",""),"")</f>
        <v/>
      </c>
      <c r="Z22" s="124" t="str">
        <f>IFERROR(IF('01申請書'!$B$28="●",VLOOKUP($T22,資格者コード!$A$2:$Q$73,MATCH(Z$12,資格者コード!$F$1:$Q$1,0)+5,FALSE) &amp; "",""),"")</f>
        <v/>
      </c>
      <c r="AA22" s="124" t="str">
        <f>IFERROR(IF('01申請書'!$B$29="●",VLOOKUP($T22,資格者コード!$A$2:$Q$73,MATCH(AA$12,資格者コード!$F$1:$Q$1,0)+5,FALSE) &amp; "",""),"")</f>
        <v/>
      </c>
      <c r="AB22" s="124" t="str">
        <f>IFERROR(IF('01申請書'!$B$30="●",VLOOKUP($T22,資格者コード!$A$2:$Q$73,MATCH(AB$12,資格者コード!$F$1:$Q$1,0)+5,FALSE) &amp; "",""),"")</f>
        <v/>
      </c>
      <c r="AC22" s="125" t="str">
        <f>IFERROR(IF('01申請書'!$B$31="●",VLOOKUP($T22,資格者コード!$A$2:$Q$73,MATCH(AC$12,資格者コード!$F$1:$Q$1,0)+5,FALSE) &amp; "",""),"")</f>
        <v/>
      </c>
      <c r="AD22" s="126" t="str">
        <f>IFERROR(IF('01申請書'!$O$27="○",VLOOKUP($T22,資格者コード!$A$2:$Q$73,MATCH(AD$12,資格者コード!$F$1:$Q$1,0)+5,FALSE) &amp; "",""),"")</f>
        <v/>
      </c>
      <c r="AE22" s="126" t="str">
        <f>IFERROR(IF('01申請書'!$O$28="○",VLOOKUP($T22,資格者コード!$A$2:$Q$73,MATCH(AE$12,資格者コード!$F$1:$Q$1,0)+5,FALSE) &amp; "",""),"")</f>
        <v/>
      </c>
      <c r="AF22" s="123" t="str">
        <f>IFERROR(IF('01申請書'!$B$32="●",VLOOKUP($T22,資格者コード!$A$2:$Q$73,MATCH(AF$12,資格者コード!$F$1:$Q$1,0)+5,FALSE) &amp; "",""),"")</f>
        <v/>
      </c>
      <c r="AG22" s="124" t="str">
        <f>IFERROR(IF('01申請書'!$B$33="●",VLOOKUP($T22,資格者コード!$A$2:$Q$73,MATCH(AG$12,資格者コード!$F$1:$Q$1,0)+5,FALSE) &amp; "",""),"")</f>
        <v/>
      </c>
      <c r="AH22" s="125" t="str">
        <f>IFERROR(IF('01申請書'!$B$34="●",VLOOKUP($T22,資格者コード!$A$2:$Q$73,MATCH(AH$12,資格者コード!$F$1:$Q$1,0)+5,FALSE) &amp; "",""),"")</f>
        <v/>
      </c>
      <c r="AI22" s="126" t="str">
        <f>IFERROR(IF('01申請書'!$O$29="○",VLOOKUP($T22,資格者コード!$A$2:$Q$73,MATCH(AI$12,資格者コード!$F$1:$Q$1,0)+5,FALSE) &amp; "",""),"")</f>
        <v/>
      </c>
      <c r="AJ22" s="126" t="str">
        <f>IFERROR(IF('01申請書'!$O$30="○",VLOOKUP($T22,資格者コード!$A$2:$Q$73,MATCH(AJ$12,資格者コード!$F$1:$Q$1,0)+5,FALSE) &amp; "",""),"")</f>
        <v/>
      </c>
      <c r="AK22" s="340"/>
      <c r="AL22" s="340"/>
      <c r="AM22" s="340"/>
      <c r="AN22" s="340"/>
      <c r="AO22" s="340"/>
      <c r="AP22" s="340"/>
      <c r="AQ22" s="340"/>
      <c r="AR22" s="341"/>
    </row>
    <row r="23" spans="2:45" ht="24.95" customHeight="1">
      <c r="C23" s="331">
        <v>11</v>
      </c>
      <c r="D23" s="332"/>
      <c r="E23" s="333"/>
      <c r="F23" s="334"/>
      <c r="G23" s="334"/>
      <c r="H23" s="334"/>
      <c r="I23" s="334"/>
      <c r="J23" s="334"/>
      <c r="K23" s="334"/>
      <c r="L23" s="334"/>
      <c r="M23" s="334"/>
      <c r="N23" s="334"/>
      <c r="O23" s="334"/>
      <c r="P23" s="334"/>
      <c r="Q23" s="334"/>
      <c r="R23" s="334"/>
      <c r="S23" s="335"/>
      <c r="T23" s="336"/>
      <c r="U23" s="337"/>
      <c r="V23" s="337"/>
      <c r="W23" s="337"/>
      <c r="X23" s="346"/>
      <c r="Y23" s="123" t="str">
        <f>IFERROR(IF('01申請書'!$B$27="●",VLOOKUP($T23,資格者コード!$A$2:$Q$73,MATCH(Y$12,資格者コード!$F$1:$Q$1,0)+5,FALSE) &amp; "",""),"")</f>
        <v/>
      </c>
      <c r="Z23" s="124" t="str">
        <f>IFERROR(IF('01申請書'!$B$28="●",VLOOKUP($T23,資格者コード!$A$2:$Q$73,MATCH(Z$12,資格者コード!$F$1:$Q$1,0)+5,FALSE) &amp; "",""),"")</f>
        <v/>
      </c>
      <c r="AA23" s="124" t="str">
        <f>IFERROR(IF('01申請書'!$B$29="●",VLOOKUP($T23,資格者コード!$A$2:$Q$73,MATCH(AA$12,資格者コード!$F$1:$Q$1,0)+5,FALSE) &amp; "",""),"")</f>
        <v/>
      </c>
      <c r="AB23" s="124" t="str">
        <f>IFERROR(IF('01申請書'!$B$30="●",VLOOKUP($T23,資格者コード!$A$2:$Q$73,MATCH(AB$12,資格者コード!$F$1:$Q$1,0)+5,FALSE) &amp; "",""),"")</f>
        <v/>
      </c>
      <c r="AC23" s="125" t="str">
        <f>IFERROR(IF('01申請書'!$B$31="●",VLOOKUP($T23,資格者コード!$A$2:$Q$73,MATCH(AC$12,資格者コード!$F$1:$Q$1,0)+5,FALSE) &amp; "",""),"")</f>
        <v/>
      </c>
      <c r="AD23" s="126" t="str">
        <f>IFERROR(IF('01申請書'!$O$27="○",VLOOKUP($T23,資格者コード!$A$2:$Q$73,MATCH(AD$12,資格者コード!$F$1:$Q$1,0)+5,FALSE) &amp; "",""),"")</f>
        <v/>
      </c>
      <c r="AE23" s="126" t="str">
        <f>IFERROR(IF('01申請書'!$O$28="○",VLOOKUP($T23,資格者コード!$A$2:$Q$73,MATCH(AE$12,資格者コード!$F$1:$Q$1,0)+5,FALSE) &amp; "",""),"")</f>
        <v/>
      </c>
      <c r="AF23" s="123" t="str">
        <f>IFERROR(IF('01申請書'!$B$32="●",VLOOKUP($T23,資格者コード!$A$2:$Q$73,MATCH(AF$12,資格者コード!$F$1:$Q$1,0)+5,FALSE) &amp; "",""),"")</f>
        <v/>
      </c>
      <c r="AG23" s="124" t="str">
        <f>IFERROR(IF('01申請書'!$B$33="●",VLOOKUP($T23,資格者コード!$A$2:$Q$73,MATCH(AG$12,資格者コード!$F$1:$Q$1,0)+5,FALSE) &amp; "",""),"")</f>
        <v/>
      </c>
      <c r="AH23" s="125" t="str">
        <f>IFERROR(IF('01申請書'!$B$34="●",VLOOKUP($T23,資格者コード!$A$2:$Q$73,MATCH(AH$12,資格者コード!$F$1:$Q$1,0)+5,FALSE) &amp; "",""),"")</f>
        <v/>
      </c>
      <c r="AI23" s="126" t="str">
        <f>IFERROR(IF('01申請書'!$O$29="○",VLOOKUP($T23,資格者コード!$A$2:$Q$73,MATCH(AI$12,資格者コード!$F$1:$Q$1,0)+5,FALSE) &amp; "",""),"")</f>
        <v/>
      </c>
      <c r="AJ23" s="126" t="str">
        <f>IFERROR(IF('01申請書'!$O$30="○",VLOOKUP($T23,資格者コード!$A$2:$Q$73,MATCH(AJ$12,資格者コード!$F$1:$Q$1,0)+5,FALSE) &amp; "",""),"")</f>
        <v/>
      </c>
      <c r="AK23" s="340"/>
      <c r="AL23" s="340"/>
      <c r="AM23" s="340"/>
      <c r="AN23" s="340"/>
      <c r="AO23" s="340"/>
      <c r="AP23" s="340"/>
      <c r="AQ23" s="340"/>
      <c r="AR23" s="341"/>
    </row>
    <row r="24" spans="2:45" ht="24.95" customHeight="1">
      <c r="C24" s="331">
        <v>12</v>
      </c>
      <c r="D24" s="332"/>
      <c r="E24" s="333"/>
      <c r="F24" s="334"/>
      <c r="G24" s="334"/>
      <c r="H24" s="334"/>
      <c r="I24" s="334"/>
      <c r="J24" s="334"/>
      <c r="K24" s="334"/>
      <c r="L24" s="334"/>
      <c r="M24" s="334"/>
      <c r="N24" s="334"/>
      <c r="O24" s="334"/>
      <c r="P24" s="334"/>
      <c r="Q24" s="334"/>
      <c r="R24" s="334"/>
      <c r="S24" s="335"/>
      <c r="T24" s="336"/>
      <c r="U24" s="337"/>
      <c r="V24" s="337"/>
      <c r="W24" s="337"/>
      <c r="X24" s="346"/>
      <c r="Y24" s="123" t="str">
        <f>IFERROR(IF('01申請書'!$B$27="●",VLOOKUP($T24,資格者コード!$A$2:$Q$73,MATCH(Y$12,資格者コード!$F$1:$Q$1,0)+5,FALSE) &amp; "",""),"")</f>
        <v/>
      </c>
      <c r="Z24" s="124" t="str">
        <f>IFERROR(IF('01申請書'!$B$28="●",VLOOKUP($T24,資格者コード!$A$2:$Q$73,MATCH(Z$12,資格者コード!$F$1:$Q$1,0)+5,FALSE) &amp; "",""),"")</f>
        <v/>
      </c>
      <c r="AA24" s="124" t="str">
        <f>IFERROR(IF('01申請書'!$B$29="●",VLOOKUP($T24,資格者コード!$A$2:$Q$73,MATCH(AA$12,資格者コード!$F$1:$Q$1,0)+5,FALSE) &amp; "",""),"")</f>
        <v/>
      </c>
      <c r="AB24" s="124" t="str">
        <f>IFERROR(IF('01申請書'!$B$30="●",VLOOKUP($T24,資格者コード!$A$2:$Q$73,MATCH(AB$12,資格者コード!$F$1:$Q$1,0)+5,FALSE) &amp; "",""),"")</f>
        <v/>
      </c>
      <c r="AC24" s="125" t="str">
        <f>IFERROR(IF('01申請書'!$B$31="●",VLOOKUP($T24,資格者コード!$A$2:$Q$73,MATCH(AC$12,資格者コード!$F$1:$Q$1,0)+5,FALSE) &amp; "",""),"")</f>
        <v/>
      </c>
      <c r="AD24" s="126" t="str">
        <f>IFERROR(IF('01申請書'!$O$27="○",VLOOKUP($T24,資格者コード!$A$2:$Q$73,MATCH(AD$12,資格者コード!$F$1:$Q$1,0)+5,FALSE) &amp; "",""),"")</f>
        <v/>
      </c>
      <c r="AE24" s="126" t="str">
        <f>IFERROR(IF('01申請書'!$O$28="○",VLOOKUP($T24,資格者コード!$A$2:$Q$73,MATCH(AE$12,資格者コード!$F$1:$Q$1,0)+5,FALSE) &amp; "",""),"")</f>
        <v/>
      </c>
      <c r="AF24" s="123" t="str">
        <f>IFERROR(IF('01申請書'!$B$32="●",VLOOKUP($T24,資格者コード!$A$2:$Q$73,MATCH(AF$12,資格者コード!$F$1:$Q$1,0)+5,FALSE) &amp; "",""),"")</f>
        <v/>
      </c>
      <c r="AG24" s="124" t="str">
        <f>IFERROR(IF('01申請書'!$B$33="●",VLOOKUP($T24,資格者コード!$A$2:$Q$73,MATCH(AG$12,資格者コード!$F$1:$Q$1,0)+5,FALSE) &amp; "",""),"")</f>
        <v/>
      </c>
      <c r="AH24" s="125" t="str">
        <f>IFERROR(IF('01申請書'!$B$34="●",VLOOKUP($T24,資格者コード!$A$2:$Q$73,MATCH(AH$12,資格者コード!$F$1:$Q$1,0)+5,FALSE) &amp; "",""),"")</f>
        <v/>
      </c>
      <c r="AI24" s="126" t="str">
        <f>IFERROR(IF('01申請書'!$O$29="○",VLOOKUP($T24,資格者コード!$A$2:$Q$73,MATCH(AI$12,資格者コード!$F$1:$Q$1,0)+5,FALSE) &amp; "",""),"")</f>
        <v/>
      </c>
      <c r="AJ24" s="126" t="str">
        <f>IFERROR(IF('01申請書'!$O$30="○",VLOOKUP($T24,資格者コード!$A$2:$Q$73,MATCH(AJ$12,資格者コード!$F$1:$Q$1,0)+5,FALSE) &amp; "",""),"")</f>
        <v/>
      </c>
      <c r="AK24" s="340"/>
      <c r="AL24" s="340"/>
      <c r="AM24" s="340"/>
      <c r="AN24" s="340"/>
      <c r="AO24" s="340"/>
      <c r="AP24" s="340"/>
      <c r="AQ24" s="340"/>
      <c r="AR24" s="341"/>
    </row>
    <row r="25" spans="2:45" ht="24.95" customHeight="1">
      <c r="C25" s="331">
        <v>13</v>
      </c>
      <c r="D25" s="332"/>
      <c r="E25" s="333"/>
      <c r="F25" s="334"/>
      <c r="G25" s="334"/>
      <c r="H25" s="334"/>
      <c r="I25" s="334"/>
      <c r="J25" s="334"/>
      <c r="K25" s="334"/>
      <c r="L25" s="334"/>
      <c r="M25" s="334"/>
      <c r="N25" s="334"/>
      <c r="O25" s="334"/>
      <c r="P25" s="334"/>
      <c r="Q25" s="334"/>
      <c r="R25" s="334"/>
      <c r="S25" s="335"/>
      <c r="T25" s="336"/>
      <c r="U25" s="337"/>
      <c r="V25" s="337"/>
      <c r="W25" s="337"/>
      <c r="X25" s="346"/>
      <c r="Y25" s="123" t="str">
        <f>IFERROR(IF('01申請書'!$B$27="●",VLOOKUP($T25,資格者コード!$A$2:$Q$73,MATCH(Y$12,資格者コード!$F$1:$Q$1,0)+5,FALSE) &amp; "",""),"")</f>
        <v/>
      </c>
      <c r="Z25" s="124" t="str">
        <f>IFERROR(IF('01申請書'!$B$28="●",VLOOKUP($T25,資格者コード!$A$2:$Q$73,MATCH(Z$12,資格者コード!$F$1:$Q$1,0)+5,FALSE) &amp; "",""),"")</f>
        <v/>
      </c>
      <c r="AA25" s="124" t="str">
        <f>IFERROR(IF('01申請書'!$B$29="●",VLOOKUP($T25,資格者コード!$A$2:$Q$73,MATCH(AA$12,資格者コード!$F$1:$Q$1,0)+5,FALSE) &amp; "",""),"")</f>
        <v/>
      </c>
      <c r="AB25" s="124" t="str">
        <f>IFERROR(IF('01申請書'!$B$30="●",VLOOKUP($T25,資格者コード!$A$2:$Q$73,MATCH(AB$12,資格者コード!$F$1:$Q$1,0)+5,FALSE) &amp; "",""),"")</f>
        <v/>
      </c>
      <c r="AC25" s="125" t="str">
        <f>IFERROR(IF('01申請書'!$B$31="●",VLOOKUP($T25,資格者コード!$A$2:$Q$73,MATCH(AC$12,資格者コード!$F$1:$Q$1,0)+5,FALSE) &amp; "",""),"")</f>
        <v/>
      </c>
      <c r="AD25" s="126" t="str">
        <f>IFERROR(IF('01申請書'!$O$27="○",VLOOKUP($T25,資格者コード!$A$2:$Q$73,MATCH(AD$12,資格者コード!$F$1:$Q$1,0)+5,FALSE) &amp; "",""),"")</f>
        <v/>
      </c>
      <c r="AE25" s="126" t="str">
        <f>IFERROR(IF('01申請書'!$O$28="○",VLOOKUP($T25,資格者コード!$A$2:$Q$73,MATCH(AE$12,資格者コード!$F$1:$Q$1,0)+5,FALSE) &amp; "",""),"")</f>
        <v/>
      </c>
      <c r="AF25" s="123" t="str">
        <f>IFERROR(IF('01申請書'!$B$32="●",VLOOKUP($T25,資格者コード!$A$2:$Q$73,MATCH(AF$12,資格者コード!$F$1:$Q$1,0)+5,FALSE) &amp; "",""),"")</f>
        <v/>
      </c>
      <c r="AG25" s="124" t="str">
        <f>IFERROR(IF('01申請書'!$B$33="●",VLOOKUP($T25,資格者コード!$A$2:$Q$73,MATCH(AG$12,資格者コード!$F$1:$Q$1,0)+5,FALSE) &amp; "",""),"")</f>
        <v/>
      </c>
      <c r="AH25" s="125" t="str">
        <f>IFERROR(IF('01申請書'!$B$34="●",VLOOKUP($T25,資格者コード!$A$2:$Q$73,MATCH(AH$12,資格者コード!$F$1:$Q$1,0)+5,FALSE) &amp; "",""),"")</f>
        <v/>
      </c>
      <c r="AI25" s="126" t="str">
        <f>IFERROR(IF('01申請書'!$O$29="○",VLOOKUP($T25,資格者コード!$A$2:$Q$73,MATCH(AI$12,資格者コード!$F$1:$Q$1,0)+5,FALSE) &amp; "",""),"")</f>
        <v/>
      </c>
      <c r="AJ25" s="126" t="str">
        <f>IFERROR(IF('01申請書'!$O$30="○",VLOOKUP($T25,資格者コード!$A$2:$Q$73,MATCH(AJ$12,資格者コード!$F$1:$Q$1,0)+5,FALSE) &amp; "",""),"")</f>
        <v/>
      </c>
      <c r="AK25" s="340"/>
      <c r="AL25" s="340"/>
      <c r="AM25" s="340"/>
      <c r="AN25" s="340"/>
      <c r="AO25" s="340"/>
      <c r="AP25" s="340"/>
      <c r="AQ25" s="340"/>
      <c r="AR25" s="341"/>
    </row>
    <row r="26" spans="2:45" ht="24.95" customHeight="1">
      <c r="C26" s="331">
        <v>14</v>
      </c>
      <c r="D26" s="332"/>
      <c r="E26" s="333"/>
      <c r="F26" s="334"/>
      <c r="G26" s="334"/>
      <c r="H26" s="334"/>
      <c r="I26" s="334"/>
      <c r="J26" s="334"/>
      <c r="K26" s="334"/>
      <c r="L26" s="334"/>
      <c r="M26" s="334"/>
      <c r="N26" s="334"/>
      <c r="O26" s="334"/>
      <c r="P26" s="334"/>
      <c r="Q26" s="334"/>
      <c r="R26" s="334"/>
      <c r="S26" s="335"/>
      <c r="T26" s="336"/>
      <c r="U26" s="337"/>
      <c r="V26" s="337"/>
      <c r="W26" s="337"/>
      <c r="X26" s="346"/>
      <c r="Y26" s="123" t="str">
        <f>IFERROR(IF('01申請書'!$B$27="●",VLOOKUP($T26,資格者コード!$A$2:$Q$73,MATCH(Y$12,資格者コード!$F$1:$Q$1,0)+5,FALSE) &amp; "",""),"")</f>
        <v/>
      </c>
      <c r="Z26" s="124" t="str">
        <f>IFERROR(IF('01申請書'!$B$28="●",VLOOKUP($T26,資格者コード!$A$2:$Q$73,MATCH(Z$12,資格者コード!$F$1:$Q$1,0)+5,FALSE) &amp; "",""),"")</f>
        <v/>
      </c>
      <c r="AA26" s="124" t="str">
        <f>IFERROR(IF('01申請書'!$B$29="●",VLOOKUP($T26,資格者コード!$A$2:$Q$73,MATCH(AA$12,資格者コード!$F$1:$Q$1,0)+5,FALSE) &amp; "",""),"")</f>
        <v/>
      </c>
      <c r="AB26" s="124" t="str">
        <f>IFERROR(IF('01申請書'!$B$30="●",VLOOKUP($T26,資格者コード!$A$2:$Q$73,MATCH(AB$12,資格者コード!$F$1:$Q$1,0)+5,FALSE) &amp; "",""),"")</f>
        <v/>
      </c>
      <c r="AC26" s="125" t="str">
        <f>IFERROR(IF('01申請書'!$B$31="●",VLOOKUP($T26,資格者コード!$A$2:$Q$73,MATCH(AC$12,資格者コード!$F$1:$Q$1,0)+5,FALSE) &amp; "",""),"")</f>
        <v/>
      </c>
      <c r="AD26" s="126" t="str">
        <f>IFERROR(IF('01申請書'!$O$27="○",VLOOKUP($T26,資格者コード!$A$2:$Q$73,MATCH(AD$12,資格者コード!$F$1:$Q$1,0)+5,FALSE) &amp; "",""),"")</f>
        <v/>
      </c>
      <c r="AE26" s="126" t="str">
        <f>IFERROR(IF('01申請書'!$O$28="○",VLOOKUP($T26,資格者コード!$A$2:$Q$73,MATCH(AE$12,資格者コード!$F$1:$Q$1,0)+5,FALSE) &amp; "",""),"")</f>
        <v/>
      </c>
      <c r="AF26" s="123" t="str">
        <f>IFERROR(IF('01申請書'!$B$32="●",VLOOKUP($T26,資格者コード!$A$2:$Q$73,MATCH(AF$12,資格者コード!$F$1:$Q$1,0)+5,FALSE) &amp; "",""),"")</f>
        <v/>
      </c>
      <c r="AG26" s="124" t="str">
        <f>IFERROR(IF('01申請書'!$B$33="●",VLOOKUP($T26,資格者コード!$A$2:$Q$73,MATCH(AG$12,資格者コード!$F$1:$Q$1,0)+5,FALSE) &amp; "",""),"")</f>
        <v/>
      </c>
      <c r="AH26" s="125" t="str">
        <f>IFERROR(IF('01申請書'!$B$34="●",VLOOKUP($T26,資格者コード!$A$2:$Q$73,MATCH(AH$12,資格者コード!$F$1:$Q$1,0)+5,FALSE) &amp; "",""),"")</f>
        <v/>
      </c>
      <c r="AI26" s="126" t="str">
        <f>IFERROR(IF('01申請書'!$O$29="○",VLOOKUP($T26,資格者コード!$A$2:$Q$73,MATCH(AI$12,資格者コード!$F$1:$Q$1,0)+5,FALSE) &amp; "",""),"")</f>
        <v/>
      </c>
      <c r="AJ26" s="126" t="str">
        <f>IFERROR(IF('01申請書'!$O$30="○",VLOOKUP($T26,資格者コード!$A$2:$Q$73,MATCH(AJ$12,資格者コード!$F$1:$Q$1,0)+5,FALSE) &amp; "",""),"")</f>
        <v/>
      </c>
      <c r="AK26" s="340"/>
      <c r="AL26" s="340"/>
      <c r="AM26" s="340"/>
      <c r="AN26" s="340"/>
      <c r="AO26" s="340"/>
      <c r="AP26" s="340"/>
      <c r="AQ26" s="340"/>
      <c r="AR26" s="341"/>
    </row>
    <row r="27" spans="2:45" ht="24.95" customHeight="1">
      <c r="C27" s="331">
        <v>15</v>
      </c>
      <c r="D27" s="332"/>
      <c r="E27" s="333"/>
      <c r="F27" s="334"/>
      <c r="G27" s="334"/>
      <c r="H27" s="334"/>
      <c r="I27" s="334"/>
      <c r="J27" s="334"/>
      <c r="K27" s="334"/>
      <c r="L27" s="334"/>
      <c r="M27" s="334"/>
      <c r="N27" s="334"/>
      <c r="O27" s="334"/>
      <c r="P27" s="334"/>
      <c r="Q27" s="334"/>
      <c r="R27" s="334"/>
      <c r="S27" s="335"/>
      <c r="T27" s="336"/>
      <c r="U27" s="337"/>
      <c r="V27" s="337"/>
      <c r="W27" s="337"/>
      <c r="X27" s="346"/>
      <c r="Y27" s="123" t="str">
        <f>IFERROR(IF('01申請書'!$B$27="●",VLOOKUP($T27,資格者コード!$A$2:$Q$73,MATCH(Y$12,資格者コード!$F$1:$Q$1,0)+5,FALSE) &amp; "",""),"")</f>
        <v/>
      </c>
      <c r="Z27" s="124" t="str">
        <f>IFERROR(IF('01申請書'!$B$28="●",VLOOKUP($T27,資格者コード!$A$2:$Q$73,MATCH(Z$12,資格者コード!$F$1:$Q$1,0)+5,FALSE) &amp; "",""),"")</f>
        <v/>
      </c>
      <c r="AA27" s="124" t="str">
        <f>IFERROR(IF('01申請書'!$B$29="●",VLOOKUP($T27,資格者コード!$A$2:$Q$73,MATCH(AA$12,資格者コード!$F$1:$Q$1,0)+5,FALSE) &amp; "",""),"")</f>
        <v/>
      </c>
      <c r="AB27" s="124" t="str">
        <f>IFERROR(IF('01申請書'!$B$30="●",VLOOKUP($T27,資格者コード!$A$2:$Q$73,MATCH(AB$12,資格者コード!$F$1:$Q$1,0)+5,FALSE) &amp; "",""),"")</f>
        <v/>
      </c>
      <c r="AC27" s="125" t="str">
        <f>IFERROR(IF('01申請書'!$B$31="●",VLOOKUP($T27,資格者コード!$A$2:$Q$73,MATCH(AC$12,資格者コード!$F$1:$Q$1,0)+5,FALSE) &amp; "",""),"")</f>
        <v/>
      </c>
      <c r="AD27" s="126" t="str">
        <f>IFERROR(IF('01申請書'!$O$27="○",VLOOKUP($T27,資格者コード!$A$2:$Q$73,MATCH(AD$12,資格者コード!$F$1:$Q$1,0)+5,FALSE) &amp; "",""),"")</f>
        <v/>
      </c>
      <c r="AE27" s="126" t="str">
        <f>IFERROR(IF('01申請書'!$O$28="○",VLOOKUP($T27,資格者コード!$A$2:$Q$73,MATCH(AE$12,資格者コード!$F$1:$Q$1,0)+5,FALSE) &amp; "",""),"")</f>
        <v/>
      </c>
      <c r="AF27" s="123" t="str">
        <f>IFERROR(IF('01申請書'!$B$32="●",VLOOKUP($T27,資格者コード!$A$2:$Q$73,MATCH(AF$12,資格者コード!$F$1:$Q$1,0)+5,FALSE) &amp; "",""),"")</f>
        <v/>
      </c>
      <c r="AG27" s="124" t="str">
        <f>IFERROR(IF('01申請書'!$B$33="●",VLOOKUP($T27,資格者コード!$A$2:$Q$73,MATCH(AG$12,資格者コード!$F$1:$Q$1,0)+5,FALSE) &amp; "",""),"")</f>
        <v/>
      </c>
      <c r="AH27" s="125" t="str">
        <f>IFERROR(IF('01申請書'!$B$34="●",VLOOKUP($T27,資格者コード!$A$2:$Q$73,MATCH(AH$12,資格者コード!$F$1:$Q$1,0)+5,FALSE) &amp; "",""),"")</f>
        <v/>
      </c>
      <c r="AI27" s="126" t="str">
        <f>IFERROR(IF('01申請書'!$O$29="○",VLOOKUP($T27,資格者コード!$A$2:$Q$73,MATCH(AI$12,資格者コード!$F$1:$Q$1,0)+5,FALSE) &amp; "",""),"")</f>
        <v/>
      </c>
      <c r="AJ27" s="126" t="str">
        <f>IFERROR(IF('01申請書'!$O$30="○",VLOOKUP($T27,資格者コード!$A$2:$Q$73,MATCH(AJ$12,資格者コード!$F$1:$Q$1,0)+5,FALSE) &amp; "",""),"")</f>
        <v/>
      </c>
      <c r="AK27" s="340"/>
      <c r="AL27" s="340"/>
      <c r="AM27" s="340"/>
      <c r="AN27" s="340"/>
      <c r="AO27" s="340"/>
      <c r="AP27" s="340"/>
      <c r="AQ27" s="340"/>
      <c r="AR27" s="341"/>
    </row>
    <row r="28" spans="2:45" ht="24.95" customHeight="1">
      <c r="C28" s="331">
        <v>16</v>
      </c>
      <c r="D28" s="332"/>
      <c r="E28" s="333"/>
      <c r="F28" s="334"/>
      <c r="G28" s="334"/>
      <c r="H28" s="334"/>
      <c r="I28" s="334"/>
      <c r="J28" s="334"/>
      <c r="K28" s="334"/>
      <c r="L28" s="334"/>
      <c r="M28" s="334"/>
      <c r="N28" s="334"/>
      <c r="O28" s="334"/>
      <c r="P28" s="334"/>
      <c r="Q28" s="334"/>
      <c r="R28" s="334"/>
      <c r="S28" s="335"/>
      <c r="T28" s="336"/>
      <c r="U28" s="337"/>
      <c r="V28" s="337"/>
      <c r="W28" s="337"/>
      <c r="X28" s="346"/>
      <c r="Y28" s="123" t="str">
        <f>IFERROR(IF('01申請書'!$B$27="●",VLOOKUP($T28,資格者コード!$A$2:$Q$73,MATCH(Y$12,資格者コード!$F$1:$Q$1,0)+5,FALSE) &amp; "",""),"")</f>
        <v/>
      </c>
      <c r="Z28" s="124" t="str">
        <f>IFERROR(IF('01申請書'!$B$28="●",VLOOKUP($T28,資格者コード!$A$2:$Q$73,MATCH(Z$12,資格者コード!$F$1:$Q$1,0)+5,FALSE) &amp; "",""),"")</f>
        <v/>
      </c>
      <c r="AA28" s="124" t="str">
        <f>IFERROR(IF('01申請書'!$B$29="●",VLOOKUP($T28,資格者コード!$A$2:$Q$73,MATCH(AA$12,資格者コード!$F$1:$Q$1,0)+5,FALSE) &amp; "",""),"")</f>
        <v/>
      </c>
      <c r="AB28" s="124" t="str">
        <f>IFERROR(IF('01申請書'!$B$30="●",VLOOKUP($T28,資格者コード!$A$2:$Q$73,MATCH(AB$12,資格者コード!$F$1:$Q$1,0)+5,FALSE) &amp; "",""),"")</f>
        <v/>
      </c>
      <c r="AC28" s="125" t="str">
        <f>IFERROR(IF('01申請書'!$B$31="●",VLOOKUP($T28,資格者コード!$A$2:$Q$73,MATCH(AC$12,資格者コード!$F$1:$Q$1,0)+5,FALSE) &amp; "",""),"")</f>
        <v/>
      </c>
      <c r="AD28" s="126" t="str">
        <f>IFERROR(IF('01申請書'!$O$27="○",VLOOKUP($T28,資格者コード!$A$2:$Q$73,MATCH(AD$12,資格者コード!$F$1:$Q$1,0)+5,FALSE) &amp; "",""),"")</f>
        <v/>
      </c>
      <c r="AE28" s="126" t="str">
        <f>IFERROR(IF('01申請書'!$O$28="○",VLOOKUP($T28,資格者コード!$A$2:$Q$73,MATCH(AE$12,資格者コード!$F$1:$Q$1,0)+5,FALSE) &amp; "",""),"")</f>
        <v/>
      </c>
      <c r="AF28" s="123" t="str">
        <f>IFERROR(IF('01申請書'!$B$32="●",VLOOKUP($T28,資格者コード!$A$2:$Q$73,MATCH(AF$12,資格者コード!$F$1:$Q$1,0)+5,FALSE) &amp; "",""),"")</f>
        <v/>
      </c>
      <c r="AG28" s="124" t="str">
        <f>IFERROR(IF('01申請書'!$B$33="●",VLOOKUP($T28,資格者コード!$A$2:$Q$73,MATCH(AG$12,資格者コード!$F$1:$Q$1,0)+5,FALSE) &amp; "",""),"")</f>
        <v/>
      </c>
      <c r="AH28" s="125" t="str">
        <f>IFERROR(IF('01申請書'!$B$34="●",VLOOKUP($T28,資格者コード!$A$2:$Q$73,MATCH(AH$12,資格者コード!$F$1:$Q$1,0)+5,FALSE) &amp; "",""),"")</f>
        <v/>
      </c>
      <c r="AI28" s="126" t="str">
        <f>IFERROR(IF('01申請書'!$O$29="○",VLOOKUP($T28,資格者コード!$A$2:$Q$73,MATCH(AI$12,資格者コード!$F$1:$Q$1,0)+5,FALSE) &amp; "",""),"")</f>
        <v/>
      </c>
      <c r="AJ28" s="126" t="str">
        <f>IFERROR(IF('01申請書'!$O$30="○",VLOOKUP($T28,資格者コード!$A$2:$Q$73,MATCH(AJ$12,資格者コード!$F$1:$Q$1,0)+5,FALSE) &amp; "",""),"")</f>
        <v/>
      </c>
      <c r="AK28" s="340"/>
      <c r="AL28" s="340"/>
      <c r="AM28" s="340"/>
      <c r="AN28" s="340"/>
      <c r="AO28" s="340"/>
      <c r="AP28" s="340"/>
      <c r="AQ28" s="340"/>
      <c r="AR28" s="341"/>
    </row>
    <row r="29" spans="2:45" ht="24.95" customHeight="1">
      <c r="C29" s="331">
        <v>17</v>
      </c>
      <c r="D29" s="332"/>
      <c r="E29" s="333"/>
      <c r="F29" s="334"/>
      <c r="G29" s="334"/>
      <c r="H29" s="334"/>
      <c r="I29" s="334"/>
      <c r="J29" s="334"/>
      <c r="K29" s="334"/>
      <c r="L29" s="334"/>
      <c r="M29" s="334"/>
      <c r="N29" s="334"/>
      <c r="O29" s="334"/>
      <c r="P29" s="334"/>
      <c r="Q29" s="334"/>
      <c r="R29" s="334"/>
      <c r="S29" s="335"/>
      <c r="T29" s="336"/>
      <c r="U29" s="337"/>
      <c r="V29" s="337"/>
      <c r="W29" s="337"/>
      <c r="X29" s="346"/>
      <c r="Y29" s="123" t="str">
        <f>IFERROR(IF('01申請書'!$B$27="●",VLOOKUP($T29,資格者コード!$A$2:$Q$73,MATCH(Y$12,資格者コード!$F$1:$Q$1,0)+5,FALSE) &amp; "",""),"")</f>
        <v/>
      </c>
      <c r="Z29" s="124" t="str">
        <f>IFERROR(IF('01申請書'!$B$28="●",VLOOKUP($T29,資格者コード!$A$2:$Q$73,MATCH(Z$12,資格者コード!$F$1:$Q$1,0)+5,FALSE) &amp; "",""),"")</f>
        <v/>
      </c>
      <c r="AA29" s="124" t="str">
        <f>IFERROR(IF('01申請書'!$B$29="●",VLOOKUP($T29,資格者コード!$A$2:$Q$73,MATCH(AA$12,資格者コード!$F$1:$Q$1,0)+5,FALSE) &amp; "",""),"")</f>
        <v/>
      </c>
      <c r="AB29" s="124" t="str">
        <f>IFERROR(IF('01申請書'!$B$30="●",VLOOKUP($T29,資格者コード!$A$2:$Q$73,MATCH(AB$12,資格者コード!$F$1:$Q$1,0)+5,FALSE) &amp; "",""),"")</f>
        <v/>
      </c>
      <c r="AC29" s="125" t="str">
        <f>IFERROR(IF('01申請書'!$B$31="●",VLOOKUP($T29,資格者コード!$A$2:$Q$73,MATCH(AC$12,資格者コード!$F$1:$Q$1,0)+5,FALSE) &amp; "",""),"")</f>
        <v/>
      </c>
      <c r="AD29" s="126" t="str">
        <f>IFERROR(IF('01申請書'!$O$27="○",VLOOKUP($T29,資格者コード!$A$2:$Q$73,MATCH(AD$12,資格者コード!$F$1:$Q$1,0)+5,FALSE) &amp; "",""),"")</f>
        <v/>
      </c>
      <c r="AE29" s="126" t="str">
        <f>IFERROR(IF('01申請書'!$O$28="○",VLOOKUP($T29,資格者コード!$A$2:$Q$73,MATCH(AE$12,資格者コード!$F$1:$Q$1,0)+5,FALSE) &amp; "",""),"")</f>
        <v/>
      </c>
      <c r="AF29" s="123" t="str">
        <f>IFERROR(IF('01申請書'!$B$32="●",VLOOKUP($T29,資格者コード!$A$2:$Q$73,MATCH(AF$12,資格者コード!$F$1:$Q$1,0)+5,FALSE) &amp; "",""),"")</f>
        <v/>
      </c>
      <c r="AG29" s="124" t="str">
        <f>IFERROR(IF('01申請書'!$B$33="●",VLOOKUP($T29,資格者コード!$A$2:$Q$73,MATCH(AG$12,資格者コード!$F$1:$Q$1,0)+5,FALSE) &amp; "",""),"")</f>
        <v/>
      </c>
      <c r="AH29" s="125" t="str">
        <f>IFERROR(IF('01申請書'!$B$34="●",VLOOKUP($T29,資格者コード!$A$2:$Q$73,MATCH(AH$12,資格者コード!$F$1:$Q$1,0)+5,FALSE) &amp; "",""),"")</f>
        <v/>
      </c>
      <c r="AI29" s="126" t="str">
        <f>IFERROR(IF('01申請書'!$O$29="○",VLOOKUP($T29,資格者コード!$A$2:$Q$73,MATCH(AI$12,資格者コード!$F$1:$Q$1,0)+5,FALSE) &amp; "",""),"")</f>
        <v/>
      </c>
      <c r="AJ29" s="126" t="str">
        <f>IFERROR(IF('01申請書'!$O$30="○",VLOOKUP($T29,資格者コード!$A$2:$Q$73,MATCH(AJ$12,資格者コード!$F$1:$Q$1,0)+5,FALSE) &amp; "",""),"")</f>
        <v/>
      </c>
      <c r="AK29" s="340"/>
      <c r="AL29" s="340"/>
      <c r="AM29" s="340"/>
      <c r="AN29" s="340"/>
      <c r="AO29" s="340"/>
      <c r="AP29" s="340"/>
      <c r="AQ29" s="340"/>
      <c r="AR29" s="341"/>
    </row>
    <row r="30" spans="2:45" ht="24.95" customHeight="1">
      <c r="C30" s="331">
        <v>18</v>
      </c>
      <c r="D30" s="332"/>
      <c r="E30" s="333"/>
      <c r="F30" s="334"/>
      <c r="G30" s="334"/>
      <c r="H30" s="334"/>
      <c r="I30" s="334"/>
      <c r="J30" s="334"/>
      <c r="K30" s="334"/>
      <c r="L30" s="334"/>
      <c r="M30" s="334"/>
      <c r="N30" s="334"/>
      <c r="O30" s="334"/>
      <c r="P30" s="334"/>
      <c r="Q30" s="334"/>
      <c r="R30" s="334"/>
      <c r="S30" s="335"/>
      <c r="T30" s="336"/>
      <c r="U30" s="337"/>
      <c r="V30" s="337"/>
      <c r="W30" s="337"/>
      <c r="X30" s="346"/>
      <c r="Y30" s="123" t="str">
        <f>IFERROR(IF('01申請書'!$B$27="●",VLOOKUP($T30,資格者コード!$A$2:$Q$73,MATCH(Y$12,資格者コード!$F$1:$Q$1,0)+5,FALSE) &amp; "",""),"")</f>
        <v/>
      </c>
      <c r="Z30" s="124" t="str">
        <f>IFERROR(IF('01申請書'!$B$28="●",VLOOKUP($T30,資格者コード!$A$2:$Q$73,MATCH(Z$12,資格者コード!$F$1:$Q$1,0)+5,FALSE) &amp; "",""),"")</f>
        <v/>
      </c>
      <c r="AA30" s="124" t="str">
        <f>IFERROR(IF('01申請書'!$B$29="●",VLOOKUP($T30,資格者コード!$A$2:$Q$73,MATCH(AA$12,資格者コード!$F$1:$Q$1,0)+5,FALSE) &amp; "",""),"")</f>
        <v/>
      </c>
      <c r="AB30" s="124" t="str">
        <f>IFERROR(IF('01申請書'!$B$30="●",VLOOKUP($T30,資格者コード!$A$2:$Q$73,MATCH(AB$12,資格者コード!$F$1:$Q$1,0)+5,FALSE) &amp; "",""),"")</f>
        <v/>
      </c>
      <c r="AC30" s="125" t="str">
        <f>IFERROR(IF('01申請書'!$B$31="●",VLOOKUP($T30,資格者コード!$A$2:$Q$73,MATCH(AC$12,資格者コード!$F$1:$Q$1,0)+5,FALSE) &amp; "",""),"")</f>
        <v/>
      </c>
      <c r="AD30" s="126" t="str">
        <f>IFERROR(IF('01申請書'!$O$27="○",VLOOKUP($T30,資格者コード!$A$2:$Q$73,MATCH(AD$12,資格者コード!$F$1:$Q$1,0)+5,FALSE) &amp; "",""),"")</f>
        <v/>
      </c>
      <c r="AE30" s="126" t="str">
        <f>IFERROR(IF('01申請書'!$O$28="○",VLOOKUP($T30,資格者コード!$A$2:$Q$73,MATCH(AE$12,資格者コード!$F$1:$Q$1,0)+5,FALSE) &amp; "",""),"")</f>
        <v/>
      </c>
      <c r="AF30" s="123" t="str">
        <f>IFERROR(IF('01申請書'!$B$32="●",VLOOKUP($T30,資格者コード!$A$2:$Q$73,MATCH(AF$12,資格者コード!$F$1:$Q$1,0)+5,FALSE) &amp; "",""),"")</f>
        <v/>
      </c>
      <c r="AG30" s="124" t="str">
        <f>IFERROR(IF('01申請書'!$B$33="●",VLOOKUP($T30,資格者コード!$A$2:$Q$73,MATCH(AG$12,資格者コード!$F$1:$Q$1,0)+5,FALSE) &amp; "",""),"")</f>
        <v/>
      </c>
      <c r="AH30" s="125" t="str">
        <f>IFERROR(IF('01申請書'!$B$34="●",VLOOKUP($T30,資格者コード!$A$2:$Q$73,MATCH(AH$12,資格者コード!$F$1:$Q$1,0)+5,FALSE) &amp; "",""),"")</f>
        <v/>
      </c>
      <c r="AI30" s="126" t="str">
        <f>IFERROR(IF('01申請書'!$O$29="○",VLOOKUP($T30,資格者コード!$A$2:$Q$73,MATCH(AI$12,資格者コード!$F$1:$Q$1,0)+5,FALSE) &amp; "",""),"")</f>
        <v/>
      </c>
      <c r="AJ30" s="126" t="str">
        <f>IFERROR(IF('01申請書'!$O$30="○",VLOOKUP($T30,資格者コード!$A$2:$Q$73,MATCH(AJ$12,資格者コード!$F$1:$Q$1,0)+5,FALSE) &amp; "",""),"")</f>
        <v/>
      </c>
      <c r="AK30" s="340"/>
      <c r="AL30" s="340"/>
      <c r="AM30" s="340"/>
      <c r="AN30" s="340"/>
      <c r="AO30" s="340"/>
      <c r="AP30" s="340"/>
      <c r="AQ30" s="340"/>
      <c r="AR30" s="341"/>
    </row>
    <row r="31" spans="2:45" ht="24.95" customHeight="1">
      <c r="C31" s="331">
        <v>19</v>
      </c>
      <c r="D31" s="332"/>
      <c r="E31" s="333"/>
      <c r="F31" s="334"/>
      <c r="G31" s="334"/>
      <c r="H31" s="334"/>
      <c r="I31" s="334"/>
      <c r="J31" s="334"/>
      <c r="K31" s="334"/>
      <c r="L31" s="334"/>
      <c r="M31" s="334"/>
      <c r="N31" s="334"/>
      <c r="O31" s="334"/>
      <c r="P31" s="334"/>
      <c r="Q31" s="334"/>
      <c r="R31" s="334"/>
      <c r="S31" s="335"/>
      <c r="T31" s="336"/>
      <c r="U31" s="337"/>
      <c r="V31" s="337"/>
      <c r="W31" s="337"/>
      <c r="X31" s="346"/>
      <c r="Y31" s="123" t="str">
        <f>IFERROR(IF('01申請書'!$B$27="●",VLOOKUP($T31,資格者コード!$A$2:$Q$73,MATCH(Y$12,資格者コード!$F$1:$Q$1,0)+5,FALSE) &amp; "",""),"")</f>
        <v/>
      </c>
      <c r="Z31" s="124" t="str">
        <f>IFERROR(IF('01申請書'!$B$28="●",VLOOKUP($T31,資格者コード!$A$2:$Q$73,MATCH(Z$12,資格者コード!$F$1:$Q$1,0)+5,FALSE) &amp; "",""),"")</f>
        <v/>
      </c>
      <c r="AA31" s="124" t="str">
        <f>IFERROR(IF('01申請書'!$B$29="●",VLOOKUP($T31,資格者コード!$A$2:$Q$73,MATCH(AA$12,資格者コード!$F$1:$Q$1,0)+5,FALSE) &amp; "",""),"")</f>
        <v/>
      </c>
      <c r="AB31" s="124" t="str">
        <f>IFERROR(IF('01申請書'!$B$30="●",VLOOKUP($T31,資格者コード!$A$2:$Q$73,MATCH(AB$12,資格者コード!$F$1:$Q$1,0)+5,FALSE) &amp; "",""),"")</f>
        <v/>
      </c>
      <c r="AC31" s="125" t="str">
        <f>IFERROR(IF('01申請書'!$B$31="●",VLOOKUP($T31,資格者コード!$A$2:$Q$73,MATCH(AC$12,資格者コード!$F$1:$Q$1,0)+5,FALSE) &amp; "",""),"")</f>
        <v/>
      </c>
      <c r="AD31" s="126" t="str">
        <f>IFERROR(IF('01申請書'!$O$27="○",VLOOKUP($T31,資格者コード!$A$2:$Q$73,MATCH(AD$12,資格者コード!$F$1:$Q$1,0)+5,FALSE) &amp; "",""),"")</f>
        <v/>
      </c>
      <c r="AE31" s="126" t="str">
        <f>IFERROR(IF('01申請書'!$O$28="○",VLOOKUP($T31,資格者コード!$A$2:$Q$73,MATCH(AE$12,資格者コード!$F$1:$Q$1,0)+5,FALSE) &amp; "",""),"")</f>
        <v/>
      </c>
      <c r="AF31" s="123" t="str">
        <f>IFERROR(IF('01申請書'!$B$32="●",VLOOKUP($T31,資格者コード!$A$2:$Q$73,MATCH(AF$12,資格者コード!$F$1:$Q$1,0)+5,FALSE) &amp; "",""),"")</f>
        <v/>
      </c>
      <c r="AG31" s="124" t="str">
        <f>IFERROR(IF('01申請書'!$B$33="●",VLOOKUP($T31,資格者コード!$A$2:$Q$73,MATCH(AG$12,資格者コード!$F$1:$Q$1,0)+5,FALSE) &amp; "",""),"")</f>
        <v/>
      </c>
      <c r="AH31" s="125" t="str">
        <f>IFERROR(IF('01申請書'!$B$34="●",VLOOKUP($T31,資格者コード!$A$2:$Q$73,MATCH(AH$12,資格者コード!$F$1:$Q$1,0)+5,FALSE) &amp; "",""),"")</f>
        <v/>
      </c>
      <c r="AI31" s="126" t="str">
        <f>IFERROR(IF('01申請書'!$O$29="○",VLOOKUP($T31,資格者コード!$A$2:$Q$73,MATCH(AI$12,資格者コード!$F$1:$Q$1,0)+5,FALSE) &amp; "",""),"")</f>
        <v/>
      </c>
      <c r="AJ31" s="126" t="str">
        <f>IFERROR(IF('01申請書'!$O$30="○",VLOOKUP($T31,資格者コード!$A$2:$Q$73,MATCH(AJ$12,資格者コード!$F$1:$Q$1,0)+5,FALSE) &amp; "",""),"")</f>
        <v/>
      </c>
      <c r="AK31" s="340"/>
      <c r="AL31" s="340"/>
      <c r="AM31" s="340"/>
      <c r="AN31" s="340"/>
      <c r="AO31" s="340"/>
      <c r="AP31" s="340"/>
      <c r="AQ31" s="340"/>
      <c r="AR31" s="341"/>
    </row>
    <row r="32" spans="2:45" ht="24.95" customHeight="1">
      <c r="B32" s="127" t="s">
        <v>174</v>
      </c>
      <c r="C32" s="331">
        <v>20</v>
      </c>
      <c r="D32" s="332"/>
      <c r="E32" s="333"/>
      <c r="F32" s="334"/>
      <c r="G32" s="334"/>
      <c r="H32" s="334"/>
      <c r="I32" s="334"/>
      <c r="J32" s="334"/>
      <c r="K32" s="334"/>
      <c r="L32" s="334"/>
      <c r="M32" s="334"/>
      <c r="N32" s="334"/>
      <c r="O32" s="334"/>
      <c r="P32" s="334"/>
      <c r="Q32" s="334"/>
      <c r="R32" s="334"/>
      <c r="S32" s="335"/>
      <c r="T32" s="336"/>
      <c r="U32" s="337"/>
      <c r="V32" s="337"/>
      <c r="W32" s="337"/>
      <c r="X32" s="346"/>
      <c r="Y32" s="123" t="str">
        <f>IFERROR(IF('01申請書'!$B$27="●",VLOOKUP($T32,資格者コード!$A$2:$Q$73,MATCH(Y$12,資格者コード!$F$1:$Q$1,0)+5,FALSE) &amp; "",""),"")</f>
        <v/>
      </c>
      <c r="Z32" s="124" t="str">
        <f>IFERROR(IF('01申請書'!$B$28="●",VLOOKUP($T32,資格者コード!$A$2:$Q$73,MATCH(Z$12,資格者コード!$F$1:$Q$1,0)+5,FALSE) &amp; "",""),"")</f>
        <v/>
      </c>
      <c r="AA32" s="124" t="str">
        <f>IFERROR(IF('01申請書'!$B$29="●",VLOOKUP($T32,資格者コード!$A$2:$Q$73,MATCH(AA$12,資格者コード!$F$1:$Q$1,0)+5,FALSE) &amp; "",""),"")</f>
        <v/>
      </c>
      <c r="AB32" s="124" t="str">
        <f>IFERROR(IF('01申請書'!$B$30="●",VLOOKUP($T32,資格者コード!$A$2:$Q$73,MATCH(AB$12,資格者コード!$F$1:$Q$1,0)+5,FALSE) &amp; "",""),"")</f>
        <v/>
      </c>
      <c r="AC32" s="125" t="str">
        <f>IFERROR(IF('01申請書'!$B$31="●",VLOOKUP($T32,資格者コード!$A$2:$Q$73,MATCH(AC$12,資格者コード!$F$1:$Q$1,0)+5,FALSE) &amp; "",""),"")</f>
        <v/>
      </c>
      <c r="AD32" s="126" t="str">
        <f>IFERROR(IF('01申請書'!$O$27="○",VLOOKUP($T32,資格者コード!$A$2:$Q$73,MATCH(AD$12,資格者コード!$F$1:$Q$1,0)+5,FALSE) &amp; "",""),"")</f>
        <v/>
      </c>
      <c r="AE32" s="126" t="str">
        <f>IFERROR(IF('01申請書'!$O$28="○",VLOOKUP($T32,資格者コード!$A$2:$Q$73,MATCH(AE$12,資格者コード!$F$1:$Q$1,0)+5,FALSE) &amp; "",""),"")</f>
        <v/>
      </c>
      <c r="AF32" s="123" t="str">
        <f>IFERROR(IF('01申請書'!$B$32="●",VLOOKUP($T32,資格者コード!$A$2:$Q$73,MATCH(AF$12,資格者コード!$F$1:$Q$1,0)+5,FALSE) &amp; "",""),"")</f>
        <v/>
      </c>
      <c r="AG32" s="124" t="str">
        <f>IFERROR(IF('01申請書'!$B$33="●",VLOOKUP($T32,資格者コード!$A$2:$Q$73,MATCH(AG$12,資格者コード!$F$1:$Q$1,0)+5,FALSE) &amp; "",""),"")</f>
        <v/>
      </c>
      <c r="AH32" s="125" t="str">
        <f>IFERROR(IF('01申請書'!$B$34="●",VLOOKUP($T32,資格者コード!$A$2:$Q$73,MATCH(AH$12,資格者コード!$F$1:$Q$1,0)+5,FALSE) &amp; "",""),"")</f>
        <v/>
      </c>
      <c r="AI32" s="126" t="str">
        <f>IFERROR(IF('01申請書'!$O$29="○",VLOOKUP($T32,資格者コード!$A$2:$Q$73,MATCH(AI$12,資格者コード!$F$1:$Q$1,0)+5,FALSE) &amp; "",""),"")</f>
        <v/>
      </c>
      <c r="AJ32" s="126" t="str">
        <f>IFERROR(IF('01申請書'!$O$30="○",VLOOKUP($T32,資格者コード!$A$2:$Q$73,MATCH(AJ$12,資格者コード!$F$1:$Q$1,0)+5,FALSE) &amp; "",""),"")</f>
        <v/>
      </c>
      <c r="AK32" s="340"/>
      <c r="AL32" s="340"/>
      <c r="AM32" s="340"/>
      <c r="AN32" s="340"/>
      <c r="AO32" s="340"/>
      <c r="AP32" s="340"/>
      <c r="AQ32" s="340"/>
      <c r="AR32" s="341"/>
      <c r="AS32" s="127"/>
    </row>
    <row r="33" spans="2:45" ht="24.95" customHeight="1">
      <c r="C33" s="331">
        <v>21</v>
      </c>
      <c r="D33" s="332"/>
      <c r="E33" s="333"/>
      <c r="F33" s="334"/>
      <c r="G33" s="334"/>
      <c r="H33" s="334"/>
      <c r="I33" s="334"/>
      <c r="J33" s="334"/>
      <c r="K33" s="334"/>
      <c r="L33" s="334"/>
      <c r="M33" s="334"/>
      <c r="N33" s="334"/>
      <c r="O33" s="334"/>
      <c r="P33" s="334"/>
      <c r="Q33" s="334"/>
      <c r="R33" s="334"/>
      <c r="S33" s="335"/>
      <c r="T33" s="336"/>
      <c r="U33" s="337"/>
      <c r="V33" s="337"/>
      <c r="W33" s="337"/>
      <c r="X33" s="346"/>
      <c r="Y33" s="123" t="str">
        <f>IFERROR(IF('01申請書'!$B$27="●",VLOOKUP($T33,資格者コード!$A$2:$Q$73,MATCH(Y$12,資格者コード!$F$1:$Q$1,0)+5,FALSE) &amp; "",""),"")</f>
        <v/>
      </c>
      <c r="Z33" s="124" t="str">
        <f>IFERROR(IF('01申請書'!$B$28="●",VLOOKUP($T33,資格者コード!$A$2:$Q$73,MATCH(Z$12,資格者コード!$F$1:$Q$1,0)+5,FALSE) &amp; "",""),"")</f>
        <v/>
      </c>
      <c r="AA33" s="124" t="str">
        <f>IFERROR(IF('01申請書'!$B$29="●",VLOOKUP($T33,資格者コード!$A$2:$Q$73,MATCH(AA$12,資格者コード!$F$1:$Q$1,0)+5,FALSE) &amp; "",""),"")</f>
        <v/>
      </c>
      <c r="AB33" s="124" t="str">
        <f>IFERROR(IF('01申請書'!$B$30="●",VLOOKUP($T33,資格者コード!$A$2:$Q$73,MATCH(AB$12,資格者コード!$F$1:$Q$1,0)+5,FALSE) &amp; "",""),"")</f>
        <v/>
      </c>
      <c r="AC33" s="125" t="str">
        <f>IFERROR(IF('01申請書'!$B$31="●",VLOOKUP($T33,資格者コード!$A$2:$Q$73,MATCH(AC$12,資格者コード!$F$1:$Q$1,0)+5,FALSE) &amp; "",""),"")</f>
        <v/>
      </c>
      <c r="AD33" s="126" t="str">
        <f>IFERROR(IF('01申請書'!$O$27="○",VLOOKUP($T33,資格者コード!$A$2:$Q$73,MATCH(AD$12,資格者コード!$F$1:$Q$1,0)+5,FALSE) &amp; "",""),"")</f>
        <v/>
      </c>
      <c r="AE33" s="126" t="str">
        <f>IFERROR(IF('01申請書'!$O$28="○",VLOOKUP($T33,資格者コード!$A$2:$Q$73,MATCH(AE$12,資格者コード!$F$1:$Q$1,0)+5,FALSE) &amp; "",""),"")</f>
        <v/>
      </c>
      <c r="AF33" s="123" t="str">
        <f>IFERROR(IF('01申請書'!$B$32="●",VLOOKUP($T33,資格者コード!$A$2:$Q$73,MATCH(AF$12,資格者コード!$F$1:$Q$1,0)+5,FALSE) &amp; "",""),"")</f>
        <v/>
      </c>
      <c r="AG33" s="124" t="str">
        <f>IFERROR(IF('01申請書'!$B$33="●",VLOOKUP($T33,資格者コード!$A$2:$Q$73,MATCH(AG$12,資格者コード!$F$1:$Q$1,0)+5,FALSE) &amp; "",""),"")</f>
        <v/>
      </c>
      <c r="AH33" s="125" t="str">
        <f>IFERROR(IF('01申請書'!$B$34="●",VLOOKUP($T33,資格者コード!$A$2:$Q$73,MATCH(AH$12,資格者コード!$F$1:$Q$1,0)+5,FALSE) &amp; "",""),"")</f>
        <v/>
      </c>
      <c r="AI33" s="126" t="str">
        <f>IFERROR(IF('01申請書'!$O$29="○",VLOOKUP($T33,資格者コード!$A$2:$Q$73,MATCH(AI$12,資格者コード!$F$1:$Q$1,0)+5,FALSE) &amp; "",""),"")</f>
        <v/>
      </c>
      <c r="AJ33" s="126" t="str">
        <f>IFERROR(IF('01申請書'!$O$30="○",VLOOKUP($T33,資格者コード!$A$2:$Q$73,MATCH(AJ$12,資格者コード!$F$1:$Q$1,0)+5,FALSE) &amp; "",""),"")</f>
        <v/>
      </c>
      <c r="AK33" s="340"/>
      <c r="AL33" s="340"/>
      <c r="AM33" s="340"/>
      <c r="AN33" s="340"/>
      <c r="AO33" s="340"/>
      <c r="AP33" s="340"/>
      <c r="AQ33" s="340"/>
      <c r="AR33" s="341"/>
    </row>
    <row r="34" spans="2:45" ht="24.95" customHeight="1">
      <c r="C34" s="331">
        <v>22</v>
      </c>
      <c r="D34" s="332"/>
      <c r="E34" s="333"/>
      <c r="F34" s="334"/>
      <c r="G34" s="334"/>
      <c r="H34" s="334"/>
      <c r="I34" s="334"/>
      <c r="J34" s="334"/>
      <c r="K34" s="334"/>
      <c r="L34" s="334"/>
      <c r="M34" s="334"/>
      <c r="N34" s="334"/>
      <c r="O34" s="334"/>
      <c r="P34" s="334"/>
      <c r="Q34" s="334"/>
      <c r="R34" s="334"/>
      <c r="S34" s="335"/>
      <c r="T34" s="336"/>
      <c r="U34" s="337"/>
      <c r="V34" s="337"/>
      <c r="W34" s="337"/>
      <c r="X34" s="346"/>
      <c r="Y34" s="123" t="str">
        <f>IFERROR(IF('01申請書'!$B$27="●",VLOOKUP($T34,資格者コード!$A$2:$Q$73,MATCH(Y$12,資格者コード!$F$1:$Q$1,0)+5,FALSE) &amp; "",""),"")</f>
        <v/>
      </c>
      <c r="Z34" s="124" t="str">
        <f>IFERROR(IF('01申請書'!$B$28="●",VLOOKUP($T34,資格者コード!$A$2:$Q$73,MATCH(Z$12,資格者コード!$F$1:$Q$1,0)+5,FALSE) &amp; "",""),"")</f>
        <v/>
      </c>
      <c r="AA34" s="124" t="str">
        <f>IFERROR(IF('01申請書'!$B$29="●",VLOOKUP($T34,資格者コード!$A$2:$Q$73,MATCH(AA$12,資格者コード!$F$1:$Q$1,0)+5,FALSE) &amp; "",""),"")</f>
        <v/>
      </c>
      <c r="AB34" s="124" t="str">
        <f>IFERROR(IF('01申請書'!$B$30="●",VLOOKUP($T34,資格者コード!$A$2:$Q$73,MATCH(AB$12,資格者コード!$F$1:$Q$1,0)+5,FALSE) &amp; "",""),"")</f>
        <v/>
      </c>
      <c r="AC34" s="125" t="str">
        <f>IFERROR(IF('01申請書'!$B$31="●",VLOOKUP($T34,資格者コード!$A$2:$Q$73,MATCH(AC$12,資格者コード!$F$1:$Q$1,0)+5,FALSE) &amp; "",""),"")</f>
        <v/>
      </c>
      <c r="AD34" s="126" t="str">
        <f>IFERROR(IF('01申請書'!$O$27="○",VLOOKUP($T34,資格者コード!$A$2:$Q$73,MATCH(AD$12,資格者コード!$F$1:$Q$1,0)+5,FALSE) &amp; "",""),"")</f>
        <v/>
      </c>
      <c r="AE34" s="126" t="str">
        <f>IFERROR(IF('01申請書'!$O$28="○",VLOOKUP($T34,資格者コード!$A$2:$Q$73,MATCH(AE$12,資格者コード!$F$1:$Q$1,0)+5,FALSE) &amp; "",""),"")</f>
        <v/>
      </c>
      <c r="AF34" s="123" t="str">
        <f>IFERROR(IF('01申請書'!$B$32="●",VLOOKUP($T34,資格者コード!$A$2:$Q$73,MATCH(AF$12,資格者コード!$F$1:$Q$1,0)+5,FALSE) &amp; "",""),"")</f>
        <v/>
      </c>
      <c r="AG34" s="124" t="str">
        <f>IFERROR(IF('01申請書'!$B$33="●",VLOOKUP($T34,資格者コード!$A$2:$Q$73,MATCH(AG$12,資格者コード!$F$1:$Q$1,0)+5,FALSE) &amp; "",""),"")</f>
        <v/>
      </c>
      <c r="AH34" s="125" t="str">
        <f>IFERROR(IF('01申請書'!$B$34="●",VLOOKUP($T34,資格者コード!$A$2:$Q$73,MATCH(AH$12,資格者コード!$F$1:$Q$1,0)+5,FALSE) &amp; "",""),"")</f>
        <v/>
      </c>
      <c r="AI34" s="126" t="str">
        <f>IFERROR(IF('01申請書'!$O$29="○",VLOOKUP($T34,資格者コード!$A$2:$Q$73,MATCH(AI$12,資格者コード!$F$1:$Q$1,0)+5,FALSE) &amp; "",""),"")</f>
        <v/>
      </c>
      <c r="AJ34" s="126" t="str">
        <f>IFERROR(IF('01申請書'!$O$30="○",VLOOKUP($T34,資格者コード!$A$2:$Q$73,MATCH(AJ$12,資格者コード!$F$1:$Q$1,0)+5,FALSE) &amp; "",""),"")</f>
        <v/>
      </c>
      <c r="AK34" s="340"/>
      <c r="AL34" s="340"/>
      <c r="AM34" s="340"/>
      <c r="AN34" s="340"/>
      <c r="AO34" s="340"/>
      <c r="AP34" s="340"/>
      <c r="AQ34" s="340"/>
      <c r="AR34" s="341"/>
    </row>
    <row r="35" spans="2:45" ht="24.95" customHeight="1">
      <c r="C35" s="331">
        <v>23</v>
      </c>
      <c r="D35" s="332"/>
      <c r="E35" s="333"/>
      <c r="F35" s="334"/>
      <c r="G35" s="334"/>
      <c r="H35" s="334"/>
      <c r="I35" s="334"/>
      <c r="J35" s="334"/>
      <c r="K35" s="334"/>
      <c r="L35" s="334"/>
      <c r="M35" s="334"/>
      <c r="N35" s="334"/>
      <c r="O35" s="334"/>
      <c r="P35" s="334"/>
      <c r="Q35" s="334"/>
      <c r="R35" s="334"/>
      <c r="S35" s="335"/>
      <c r="T35" s="336"/>
      <c r="U35" s="337"/>
      <c r="V35" s="337"/>
      <c r="W35" s="337"/>
      <c r="X35" s="346"/>
      <c r="Y35" s="123" t="str">
        <f>IFERROR(IF('01申請書'!$B$27="●",VLOOKUP($T35,資格者コード!$A$2:$Q$73,MATCH(Y$12,資格者コード!$F$1:$Q$1,0)+5,FALSE) &amp; "",""),"")</f>
        <v/>
      </c>
      <c r="Z35" s="124" t="str">
        <f>IFERROR(IF('01申請書'!$B$28="●",VLOOKUP($T35,資格者コード!$A$2:$Q$73,MATCH(Z$12,資格者コード!$F$1:$Q$1,0)+5,FALSE) &amp; "",""),"")</f>
        <v/>
      </c>
      <c r="AA35" s="124" t="str">
        <f>IFERROR(IF('01申請書'!$B$29="●",VLOOKUP($T35,資格者コード!$A$2:$Q$73,MATCH(AA$12,資格者コード!$F$1:$Q$1,0)+5,FALSE) &amp; "",""),"")</f>
        <v/>
      </c>
      <c r="AB35" s="124" t="str">
        <f>IFERROR(IF('01申請書'!$B$30="●",VLOOKUP($T35,資格者コード!$A$2:$Q$73,MATCH(AB$12,資格者コード!$F$1:$Q$1,0)+5,FALSE) &amp; "",""),"")</f>
        <v/>
      </c>
      <c r="AC35" s="125" t="str">
        <f>IFERROR(IF('01申請書'!$B$31="●",VLOOKUP($T35,資格者コード!$A$2:$Q$73,MATCH(AC$12,資格者コード!$F$1:$Q$1,0)+5,FALSE) &amp; "",""),"")</f>
        <v/>
      </c>
      <c r="AD35" s="126" t="str">
        <f>IFERROR(IF('01申請書'!$O$27="○",VLOOKUP($T35,資格者コード!$A$2:$Q$73,MATCH(AD$12,資格者コード!$F$1:$Q$1,0)+5,FALSE) &amp; "",""),"")</f>
        <v/>
      </c>
      <c r="AE35" s="126" t="str">
        <f>IFERROR(IF('01申請書'!$O$28="○",VLOOKUP($T35,資格者コード!$A$2:$Q$73,MATCH(AE$12,資格者コード!$F$1:$Q$1,0)+5,FALSE) &amp; "",""),"")</f>
        <v/>
      </c>
      <c r="AF35" s="123" t="str">
        <f>IFERROR(IF('01申請書'!$B$32="●",VLOOKUP($T35,資格者コード!$A$2:$Q$73,MATCH(AF$12,資格者コード!$F$1:$Q$1,0)+5,FALSE) &amp; "",""),"")</f>
        <v/>
      </c>
      <c r="AG35" s="124" t="str">
        <f>IFERROR(IF('01申請書'!$B$33="●",VLOOKUP($T35,資格者コード!$A$2:$Q$73,MATCH(AG$12,資格者コード!$F$1:$Q$1,0)+5,FALSE) &amp; "",""),"")</f>
        <v/>
      </c>
      <c r="AH35" s="125" t="str">
        <f>IFERROR(IF('01申請書'!$B$34="●",VLOOKUP($T35,資格者コード!$A$2:$Q$73,MATCH(AH$12,資格者コード!$F$1:$Q$1,0)+5,FALSE) &amp; "",""),"")</f>
        <v/>
      </c>
      <c r="AI35" s="126" t="str">
        <f>IFERROR(IF('01申請書'!$O$29="○",VLOOKUP($T35,資格者コード!$A$2:$Q$73,MATCH(AI$12,資格者コード!$F$1:$Q$1,0)+5,FALSE) &amp; "",""),"")</f>
        <v/>
      </c>
      <c r="AJ35" s="126" t="str">
        <f>IFERROR(IF('01申請書'!$O$30="○",VLOOKUP($T35,資格者コード!$A$2:$Q$73,MATCH(AJ$12,資格者コード!$F$1:$Q$1,0)+5,FALSE) &amp; "",""),"")</f>
        <v/>
      </c>
      <c r="AK35" s="340"/>
      <c r="AL35" s="340"/>
      <c r="AM35" s="340"/>
      <c r="AN35" s="340"/>
      <c r="AO35" s="340"/>
      <c r="AP35" s="340"/>
      <c r="AQ35" s="340"/>
      <c r="AR35" s="341"/>
    </row>
    <row r="36" spans="2:45" ht="24.95" customHeight="1">
      <c r="C36" s="331">
        <v>24</v>
      </c>
      <c r="D36" s="332"/>
      <c r="E36" s="333"/>
      <c r="F36" s="334"/>
      <c r="G36" s="334"/>
      <c r="H36" s="334"/>
      <c r="I36" s="334"/>
      <c r="J36" s="334"/>
      <c r="K36" s="334"/>
      <c r="L36" s="334"/>
      <c r="M36" s="334"/>
      <c r="N36" s="334"/>
      <c r="O36" s="334"/>
      <c r="P36" s="334"/>
      <c r="Q36" s="334"/>
      <c r="R36" s="334"/>
      <c r="S36" s="335"/>
      <c r="T36" s="336"/>
      <c r="U36" s="337"/>
      <c r="V36" s="337"/>
      <c r="W36" s="337"/>
      <c r="X36" s="346"/>
      <c r="Y36" s="123" t="str">
        <f>IFERROR(IF('01申請書'!$B$27="●",VLOOKUP($T36,資格者コード!$A$2:$Q$73,MATCH(Y$12,資格者コード!$F$1:$Q$1,0)+5,FALSE) &amp; "",""),"")</f>
        <v/>
      </c>
      <c r="Z36" s="124" t="str">
        <f>IFERROR(IF('01申請書'!$B$28="●",VLOOKUP($T36,資格者コード!$A$2:$Q$73,MATCH(Z$12,資格者コード!$F$1:$Q$1,0)+5,FALSE) &amp; "",""),"")</f>
        <v/>
      </c>
      <c r="AA36" s="124" t="str">
        <f>IFERROR(IF('01申請書'!$B$29="●",VLOOKUP($T36,資格者コード!$A$2:$Q$73,MATCH(AA$12,資格者コード!$F$1:$Q$1,0)+5,FALSE) &amp; "",""),"")</f>
        <v/>
      </c>
      <c r="AB36" s="124" t="str">
        <f>IFERROR(IF('01申請書'!$B$30="●",VLOOKUP($T36,資格者コード!$A$2:$Q$73,MATCH(AB$12,資格者コード!$F$1:$Q$1,0)+5,FALSE) &amp; "",""),"")</f>
        <v/>
      </c>
      <c r="AC36" s="125" t="str">
        <f>IFERROR(IF('01申請書'!$B$31="●",VLOOKUP($T36,資格者コード!$A$2:$Q$73,MATCH(AC$12,資格者コード!$F$1:$Q$1,0)+5,FALSE) &amp; "",""),"")</f>
        <v/>
      </c>
      <c r="AD36" s="126" t="str">
        <f>IFERROR(IF('01申請書'!$O$27="○",VLOOKUP($T36,資格者コード!$A$2:$Q$73,MATCH(AD$12,資格者コード!$F$1:$Q$1,0)+5,FALSE) &amp; "",""),"")</f>
        <v/>
      </c>
      <c r="AE36" s="126" t="str">
        <f>IFERROR(IF('01申請書'!$O$28="○",VLOOKUP($T36,資格者コード!$A$2:$Q$73,MATCH(AE$12,資格者コード!$F$1:$Q$1,0)+5,FALSE) &amp; "",""),"")</f>
        <v/>
      </c>
      <c r="AF36" s="123" t="str">
        <f>IFERROR(IF('01申請書'!$B$32="●",VLOOKUP($T36,資格者コード!$A$2:$Q$73,MATCH(AF$12,資格者コード!$F$1:$Q$1,0)+5,FALSE) &amp; "",""),"")</f>
        <v/>
      </c>
      <c r="AG36" s="124" t="str">
        <f>IFERROR(IF('01申請書'!$B$33="●",VLOOKUP($T36,資格者コード!$A$2:$Q$73,MATCH(AG$12,資格者コード!$F$1:$Q$1,0)+5,FALSE) &amp; "",""),"")</f>
        <v/>
      </c>
      <c r="AH36" s="125" t="str">
        <f>IFERROR(IF('01申請書'!$B$34="●",VLOOKUP($T36,資格者コード!$A$2:$Q$73,MATCH(AH$12,資格者コード!$F$1:$Q$1,0)+5,FALSE) &amp; "",""),"")</f>
        <v/>
      </c>
      <c r="AI36" s="126" t="str">
        <f>IFERROR(IF('01申請書'!$O$29="○",VLOOKUP($T36,資格者コード!$A$2:$Q$73,MATCH(AI$12,資格者コード!$F$1:$Q$1,0)+5,FALSE) &amp; "",""),"")</f>
        <v/>
      </c>
      <c r="AJ36" s="126" t="str">
        <f>IFERROR(IF('01申請書'!$O$30="○",VLOOKUP($T36,資格者コード!$A$2:$Q$73,MATCH(AJ$12,資格者コード!$F$1:$Q$1,0)+5,FALSE) &amp; "",""),"")</f>
        <v/>
      </c>
      <c r="AK36" s="340"/>
      <c r="AL36" s="340"/>
      <c r="AM36" s="340"/>
      <c r="AN36" s="340"/>
      <c r="AO36" s="340"/>
      <c r="AP36" s="340"/>
      <c r="AQ36" s="340"/>
      <c r="AR36" s="341"/>
    </row>
    <row r="37" spans="2:45" ht="24.95" customHeight="1">
      <c r="C37" s="331">
        <v>25</v>
      </c>
      <c r="D37" s="332"/>
      <c r="E37" s="333"/>
      <c r="F37" s="334"/>
      <c r="G37" s="334"/>
      <c r="H37" s="334"/>
      <c r="I37" s="334"/>
      <c r="J37" s="334"/>
      <c r="K37" s="334"/>
      <c r="L37" s="334"/>
      <c r="M37" s="334"/>
      <c r="N37" s="334"/>
      <c r="O37" s="334"/>
      <c r="P37" s="334"/>
      <c r="Q37" s="334"/>
      <c r="R37" s="334"/>
      <c r="S37" s="335"/>
      <c r="T37" s="336"/>
      <c r="U37" s="337"/>
      <c r="V37" s="337"/>
      <c r="W37" s="337"/>
      <c r="X37" s="346"/>
      <c r="Y37" s="123" t="str">
        <f>IFERROR(IF('01申請書'!$B$27="●",VLOOKUP($T37,資格者コード!$A$2:$Q$73,MATCH(Y$12,資格者コード!$F$1:$Q$1,0)+5,FALSE) &amp; "",""),"")</f>
        <v/>
      </c>
      <c r="Z37" s="124" t="str">
        <f>IFERROR(IF('01申請書'!$B$28="●",VLOOKUP($T37,資格者コード!$A$2:$Q$73,MATCH(Z$12,資格者コード!$F$1:$Q$1,0)+5,FALSE) &amp; "",""),"")</f>
        <v/>
      </c>
      <c r="AA37" s="124" t="str">
        <f>IFERROR(IF('01申請書'!$B$29="●",VLOOKUP($T37,資格者コード!$A$2:$Q$73,MATCH(AA$12,資格者コード!$F$1:$Q$1,0)+5,FALSE) &amp; "",""),"")</f>
        <v/>
      </c>
      <c r="AB37" s="124" t="str">
        <f>IFERROR(IF('01申請書'!$B$30="●",VLOOKUP($T37,資格者コード!$A$2:$Q$73,MATCH(AB$12,資格者コード!$F$1:$Q$1,0)+5,FALSE) &amp; "",""),"")</f>
        <v/>
      </c>
      <c r="AC37" s="125" t="str">
        <f>IFERROR(IF('01申請書'!$B$31="●",VLOOKUP($T37,資格者コード!$A$2:$Q$73,MATCH(AC$12,資格者コード!$F$1:$Q$1,0)+5,FALSE) &amp; "",""),"")</f>
        <v/>
      </c>
      <c r="AD37" s="126" t="str">
        <f>IFERROR(IF('01申請書'!$O$27="○",VLOOKUP($T37,資格者コード!$A$2:$Q$73,MATCH(AD$12,資格者コード!$F$1:$Q$1,0)+5,FALSE) &amp; "",""),"")</f>
        <v/>
      </c>
      <c r="AE37" s="126" t="str">
        <f>IFERROR(IF('01申請書'!$O$28="○",VLOOKUP($T37,資格者コード!$A$2:$Q$73,MATCH(AE$12,資格者コード!$F$1:$Q$1,0)+5,FALSE) &amp; "",""),"")</f>
        <v/>
      </c>
      <c r="AF37" s="123" t="str">
        <f>IFERROR(IF('01申請書'!$B$32="●",VLOOKUP($T37,資格者コード!$A$2:$Q$73,MATCH(AF$12,資格者コード!$F$1:$Q$1,0)+5,FALSE) &amp; "",""),"")</f>
        <v/>
      </c>
      <c r="AG37" s="124" t="str">
        <f>IFERROR(IF('01申請書'!$B$33="●",VLOOKUP($T37,資格者コード!$A$2:$Q$73,MATCH(AG$12,資格者コード!$F$1:$Q$1,0)+5,FALSE) &amp; "",""),"")</f>
        <v/>
      </c>
      <c r="AH37" s="125" t="str">
        <f>IFERROR(IF('01申請書'!$B$34="●",VLOOKUP($T37,資格者コード!$A$2:$Q$73,MATCH(AH$12,資格者コード!$F$1:$Q$1,0)+5,FALSE) &amp; "",""),"")</f>
        <v/>
      </c>
      <c r="AI37" s="126" t="str">
        <f>IFERROR(IF('01申請書'!$O$29="○",VLOOKUP($T37,資格者コード!$A$2:$Q$73,MATCH(AI$12,資格者コード!$F$1:$Q$1,0)+5,FALSE) &amp; "",""),"")</f>
        <v/>
      </c>
      <c r="AJ37" s="126" t="str">
        <f>IFERROR(IF('01申請書'!$O$30="○",VLOOKUP($T37,資格者コード!$A$2:$Q$73,MATCH(AJ$12,資格者コード!$F$1:$Q$1,0)+5,FALSE) &amp; "",""),"")</f>
        <v/>
      </c>
      <c r="AK37" s="340"/>
      <c r="AL37" s="340"/>
      <c r="AM37" s="340"/>
      <c r="AN37" s="340"/>
      <c r="AO37" s="340"/>
      <c r="AP37" s="340"/>
      <c r="AQ37" s="340"/>
      <c r="AR37" s="341"/>
    </row>
    <row r="38" spans="2:45" ht="24.95" customHeight="1">
      <c r="C38" s="331">
        <v>26</v>
      </c>
      <c r="D38" s="332"/>
      <c r="E38" s="333"/>
      <c r="F38" s="334"/>
      <c r="G38" s="334"/>
      <c r="H38" s="334"/>
      <c r="I38" s="334"/>
      <c r="J38" s="334"/>
      <c r="K38" s="334"/>
      <c r="L38" s="334"/>
      <c r="M38" s="334"/>
      <c r="N38" s="334"/>
      <c r="O38" s="334"/>
      <c r="P38" s="334"/>
      <c r="Q38" s="334"/>
      <c r="R38" s="334"/>
      <c r="S38" s="335"/>
      <c r="T38" s="336"/>
      <c r="U38" s="337"/>
      <c r="V38" s="337"/>
      <c r="W38" s="337"/>
      <c r="X38" s="346"/>
      <c r="Y38" s="123" t="str">
        <f>IFERROR(IF('01申請書'!$B$27="●",VLOOKUP($T38,資格者コード!$A$2:$Q$73,MATCH(Y$12,資格者コード!$F$1:$Q$1,0)+5,FALSE) &amp; "",""),"")</f>
        <v/>
      </c>
      <c r="Z38" s="124" t="str">
        <f>IFERROR(IF('01申請書'!$B$28="●",VLOOKUP($T38,資格者コード!$A$2:$Q$73,MATCH(Z$12,資格者コード!$F$1:$Q$1,0)+5,FALSE) &amp; "",""),"")</f>
        <v/>
      </c>
      <c r="AA38" s="124" t="str">
        <f>IFERROR(IF('01申請書'!$B$29="●",VLOOKUP($T38,資格者コード!$A$2:$Q$73,MATCH(AA$12,資格者コード!$F$1:$Q$1,0)+5,FALSE) &amp; "",""),"")</f>
        <v/>
      </c>
      <c r="AB38" s="124" t="str">
        <f>IFERROR(IF('01申請書'!$B$30="●",VLOOKUP($T38,資格者コード!$A$2:$Q$73,MATCH(AB$12,資格者コード!$F$1:$Q$1,0)+5,FALSE) &amp; "",""),"")</f>
        <v/>
      </c>
      <c r="AC38" s="125" t="str">
        <f>IFERROR(IF('01申請書'!$B$31="●",VLOOKUP($T38,資格者コード!$A$2:$Q$73,MATCH(AC$12,資格者コード!$F$1:$Q$1,0)+5,FALSE) &amp; "",""),"")</f>
        <v/>
      </c>
      <c r="AD38" s="126" t="str">
        <f>IFERROR(IF('01申請書'!$O$27="○",VLOOKUP($T38,資格者コード!$A$2:$Q$73,MATCH(AD$12,資格者コード!$F$1:$Q$1,0)+5,FALSE) &amp; "",""),"")</f>
        <v/>
      </c>
      <c r="AE38" s="126" t="str">
        <f>IFERROR(IF('01申請書'!$O$28="○",VLOOKUP($T38,資格者コード!$A$2:$Q$73,MATCH(AE$12,資格者コード!$F$1:$Q$1,0)+5,FALSE) &amp; "",""),"")</f>
        <v/>
      </c>
      <c r="AF38" s="123" t="str">
        <f>IFERROR(IF('01申請書'!$B$32="●",VLOOKUP($T38,資格者コード!$A$2:$Q$73,MATCH(AF$12,資格者コード!$F$1:$Q$1,0)+5,FALSE) &amp; "",""),"")</f>
        <v/>
      </c>
      <c r="AG38" s="124" t="str">
        <f>IFERROR(IF('01申請書'!$B$33="●",VLOOKUP($T38,資格者コード!$A$2:$Q$73,MATCH(AG$12,資格者コード!$F$1:$Q$1,0)+5,FALSE) &amp; "",""),"")</f>
        <v/>
      </c>
      <c r="AH38" s="125" t="str">
        <f>IFERROR(IF('01申請書'!$B$34="●",VLOOKUP($T38,資格者コード!$A$2:$Q$73,MATCH(AH$12,資格者コード!$F$1:$Q$1,0)+5,FALSE) &amp; "",""),"")</f>
        <v/>
      </c>
      <c r="AI38" s="126" t="str">
        <f>IFERROR(IF('01申請書'!$O$29="○",VLOOKUP($T38,資格者コード!$A$2:$Q$73,MATCH(AI$12,資格者コード!$F$1:$Q$1,0)+5,FALSE) &amp; "",""),"")</f>
        <v/>
      </c>
      <c r="AJ38" s="126" t="str">
        <f>IFERROR(IF('01申請書'!$O$30="○",VLOOKUP($T38,資格者コード!$A$2:$Q$73,MATCH(AJ$12,資格者コード!$F$1:$Q$1,0)+5,FALSE) &amp; "",""),"")</f>
        <v/>
      </c>
      <c r="AK38" s="340"/>
      <c r="AL38" s="340"/>
      <c r="AM38" s="340"/>
      <c r="AN38" s="340"/>
      <c r="AO38" s="340"/>
      <c r="AP38" s="340"/>
      <c r="AQ38" s="340"/>
      <c r="AR38" s="341"/>
    </row>
    <row r="39" spans="2:45" ht="24.95" customHeight="1">
      <c r="C39" s="331">
        <v>27</v>
      </c>
      <c r="D39" s="332"/>
      <c r="E39" s="333"/>
      <c r="F39" s="334"/>
      <c r="G39" s="334"/>
      <c r="H39" s="334"/>
      <c r="I39" s="334"/>
      <c r="J39" s="334"/>
      <c r="K39" s="334"/>
      <c r="L39" s="334"/>
      <c r="M39" s="334"/>
      <c r="N39" s="334"/>
      <c r="O39" s="334"/>
      <c r="P39" s="334"/>
      <c r="Q39" s="334"/>
      <c r="R39" s="334"/>
      <c r="S39" s="335"/>
      <c r="T39" s="336"/>
      <c r="U39" s="337"/>
      <c r="V39" s="337"/>
      <c r="W39" s="337"/>
      <c r="X39" s="346"/>
      <c r="Y39" s="123" t="str">
        <f>IFERROR(IF('01申請書'!$B$27="●",VLOOKUP($T39,資格者コード!$A$2:$Q$73,MATCH(Y$12,資格者コード!$F$1:$Q$1,0)+5,FALSE) &amp; "",""),"")</f>
        <v/>
      </c>
      <c r="Z39" s="124" t="str">
        <f>IFERROR(IF('01申請書'!$B$28="●",VLOOKUP($T39,資格者コード!$A$2:$Q$73,MATCH(Z$12,資格者コード!$F$1:$Q$1,0)+5,FALSE) &amp; "",""),"")</f>
        <v/>
      </c>
      <c r="AA39" s="124" t="str">
        <f>IFERROR(IF('01申請書'!$B$29="●",VLOOKUP($T39,資格者コード!$A$2:$Q$73,MATCH(AA$12,資格者コード!$F$1:$Q$1,0)+5,FALSE) &amp; "",""),"")</f>
        <v/>
      </c>
      <c r="AB39" s="124" t="str">
        <f>IFERROR(IF('01申請書'!$B$30="●",VLOOKUP($T39,資格者コード!$A$2:$Q$73,MATCH(AB$12,資格者コード!$F$1:$Q$1,0)+5,FALSE) &amp; "",""),"")</f>
        <v/>
      </c>
      <c r="AC39" s="125" t="str">
        <f>IFERROR(IF('01申請書'!$B$31="●",VLOOKUP($T39,資格者コード!$A$2:$Q$73,MATCH(AC$12,資格者コード!$F$1:$Q$1,0)+5,FALSE) &amp; "",""),"")</f>
        <v/>
      </c>
      <c r="AD39" s="126" t="str">
        <f>IFERROR(IF('01申請書'!$O$27="○",VLOOKUP($T39,資格者コード!$A$2:$Q$73,MATCH(AD$12,資格者コード!$F$1:$Q$1,0)+5,FALSE) &amp; "",""),"")</f>
        <v/>
      </c>
      <c r="AE39" s="126" t="str">
        <f>IFERROR(IF('01申請書'!$O$28="○",VLOOKUP($T39,資格者コード!$A$2:$Q$73,MATCH(AE$12,資格者コード!$F$1:$Q$1,0)+5,FALSE) &amp; "",""),"")</f>
        <v/>
      </c>
      <c r="AF39" s="123" t="str">
        <f>IFERROR(IF('01申請書'!$B$32="●",VLOOKUP($T39,資格者コード!$A$2:$Q$73,MATCH(AF$12,資格者コード!$F$1:$Q$1,0)+5,FALSE) &amp; "",""),"")</f>
        <v/>
      </c>
      <c r="AG39" s="124" t="str">
        <f>IFERROR(IF('01申請書'!$B$33="●",VLOOKUP($T39,資格者コード!$A$2:$Q$73,MATCH(AG$12,資格者コード!$F$1:$Q$1,0)+5,FALSE) &amp; "",""),"")</f>
        <v/>
      </c>
      <c r="AH39" s="125" t="str">
        <f>IFERROR(IF('01申請書'!$B$34="●",VLOOKUP($T39,資格者コード!$A$2:$Q$73,MATCH(AH$12,資格者コード!$F$1:$Q$1,0)+5,FALSE) &amp; "",""),"")</f>
        <v/>
      </c>
      <c r="AI39" s="126" t="str">
        <f>IFERROR(IF('01申請書'!$O$29="○",VLOOKUP($T39,資格者コード!$A$2:$Q$73,MATCH(AI$12,資格者コード!$F$1:$Q$1,0)+5,FALSE) &amp; "",""),"")</f>
        <v/>
      </c>
      <c r="AJ39" s="126" t="str">
        <f>IFERROR(IF('01申請書'!$O$30="○",VLOOKUP($T39,資格者コード!$A$2:$Q$73,MATCH(AJ$12,資格者コード!$F$1:$Q$1,0)+5,FALSE) &amp; "",""),"")</f>
        <v/>
      </c>
      <c r="AK39" s="340"/>
      <c r="AL39" s="340"/>
      <c r="AM39" s="340"/>
      <c r="AN39" s="340"/>
      <c r="AO39" s="340"/>
      <c r="AP39" s="340"/>
      <c r="AQ39" s="340"/>
      <c r="AR39" s="341"/>
    </row>
    <row r="40" spans="2:45" ht="24.95" customHeight="1">
      <c r="C40" s="331">
        <v>28</v>
      </c>
      <c r="D40" s="332"/>
      <c r="E40" s="333"/>
      <c r="F40" s="334"/>
      <c r="G40" s="334"/>
      <c r="H40" s="334"/>
      <c r="I40" s="334"/>
      <c r="J40" s="334"/>
      <c r="K40" s="334"/>
      <c r="L40" s="334"/>
      <c r="M40" s="334"/>
      <c r="N40" s="334"/>
      <c r="O40" s="334"/>
      <c r="P40" s="334"/>
      <c r="Q40" s="334"/>
      <c r="R40" s="334"/>
      <c r="S40" s="335"/>
      <c r="T40" s="336"/>
      <c r="U40" s="337"/>
      <c r="V40" s="337"/>
      <c r="W40" s="337"/>
      <c r="X40" s="346"/>
      <c r="Y40" s="123" t="str">
        <f>IFERROR(IF('01申請書'!$B$27="●",VLOOKUP($T40,資格者コード!$A$2:$Q$73,MATCH(Y$12,資格者コード!$F$1:$Q$1,0)+5,FALSE) &amp; "",""),"")</f>
        <v/>
      </c>
      <c r="Z40" s="124" t="str">
        <f>IFERROR(IF('01申請書'!$B$28="●",VLOOKUP($T40,資格者コード!$A$2:$Q$73,MATCH(Z$12,資格者コード!$F$1:$Q$1,0)+5,FALSE) &amp; "",""),"")</f>
        <v/>
      </c>
      <c r="AA40" s="124" t="str">
        <f>IFERROR(IF('01申請書'!$B$29="●",VLOOKUP($T40,資格者コード!$A$2:$Q$73,MATCH(AA$12,資格者コード!$F$1:$Q$1,0)+5,FALSE) &amp; "",""),"")</f>
        <v/>
      </c>
      <c r="AB40" s="124" t="str">
        <f>IFERROR(IF('01申請書'!$B$30="●",VLOOKUP($T40,資格者コード!$A$2:$Q$73,MATCH(AB$12,資格者コード!$F$1:$Q$1,0)+5,FALSE) &amp; "",""),"")</f>
        <v/>
      </c>
      <c r="AC40" s="125" t="str">
        <f>IFERROR(IF('01申請書'!$B$31="●",VLOOKUP($T40,資格者コード!$A$2:$Q$73,MATCH(AC$12,資格者コード!$F$1:$Q$1,0)+5,FALSE) &amp; "",""),"")</f>
        <v/>
      </c>
      <c r="AD40" s="126" t="str">
        <f>IFERROR(IF('01申請書'!$O$27="○",VLOOKUP($T40,資格者コード!$A$2:$Q$73,MATCH(AD$12,資格者コード!$F$1:$Q$1,0)+5,FALSE) &amp; "",""),"")</f>
        <v/>
      </c>
      <c r="AE40" s="126" t="str">
        <f>IFERROR(IF('01申請書'!$O$28="○",VLOOKUP($T40,資格者コード!$A$2:$Q$73,MATCH(AE$12,資格者コード!$F$1:$Q$1,0)+5,FALSE) &amp; "",""),"")</f>
        <v/>
      </c>
      <c r="AF40" s="123" t="str">
        <f>IFERROR(IF('01申請書'!$B$32="●",VLOOKUP($T40,資格者コード!$A$2:$Q$73,MATCH(AF$12,資格者コード!$F$1:$Q$1,0)+5,FALSE) &amp; "",""),"")</f>
        <v/>
      </c>
      <c r="AG40" s="124" t="str">
        <f>IFERROR(IF('01申請書'!$B$33="●",VLOOKUP($T40,資格者コード!$A$2:$Q$73,MATCH(AG$12,資格者コード!$F$1:$Q$1,0)+5,FALSE) &amp; "",""),"")</f>
        <v/>
      </c>
      <c r="AH40" s="125" t="str">
        <f>IFERROR(IF('01申請書'!$B$34="●",VLOOKUP($T40,資格者コード!$A$2:$Q$73,MATCH(AH$12,資格者コード!$F$1:$Q$1,0)+5,FALSE) &amp; "",""),"")</f>
        <v/>
      </c>
      <c r="AI40" s="126" t="str">
        <f>IFERROR(IF('01申請書'!$O$29="○",VLOOKUP($T40,資格者コード!$A$2:$Q$73,MATCH(AI$12,資格者コード!$F$1:$Q$1,0)+5,FALSE) &amp; "",""),"")</f>
        <v/>
      </c>
      <c r="AJ40" s="126" t="str">
        <f>IFERROR(IF('01申請書'!$O$30="○",VLOOKUP($T40,資格者コード!$A$2:$Q$73,MATCH(AJ$12,資格者コード!$F$1:$Q$1,0)+5,FALSE) &amp; "",""),"")</f>
        <v/>
      </c>
      <c r="AK40" s="340"/>
      <c r="AL40" s="340"/>
      <c r="AM40" s="340"/>
      <c r="AN40" s="340"/>
      <c r="AO40" s="340"/>
      <c r="AP40" s="340"/>
      <c r="AQ40" s="340"/>
      <c r="AR40" s="341"/>
    </row>
    <row r="41" spans="2:45" ht="24.95" customHeight="1">
      <c r="C41" s="331">
        <v>29</v>
      </c>
      <c r="D41" s="332"/>
      <c r="E41" s="333"/>
      <c r="F41" s="334"/>
      <c r="G41" s="334"/>
      <c r="H41" s="334"/>
      <c r="I41" s="334"/>
      <c r="J41" s="334"/>
      <c r="K41" s="334"/>
      <c r="L41" s="334"/>
      <c r="M41" s="334"/>
      <c r="N41" s="334"/>
      <c r="O41" s="334"/>
      <c r="P41" s="334"/>
      <c r="Q41" s="334"/>
      <c r="R41" s="334"/>
      <c r="S41" s="335"/>
      <c r="T41" s="336"/>
      <c r="U41" s="337"/>
      <c r="V41" s="337"/>
      <c r="W41" s="337"/>
      <c r="X41" s="346"/>
      <c r="Y41" s="123" t="str">
        <f>IFERROR(IF('01申請書'!$B$27="●",VLOOKUP($T41,資格者コード!$A$2:$Q$73,MATCH(Y$12,資格者コード!$F$1:$Q$1,0)+5,FALSE) &amp; "",""),"")</f>
        <v/>
      </c>
      <c r="Z41" s="124" t="str">
        <f>IFERROR(IF('01申請書'!$B$28="●",VLOOKUP($T41,資格者コード!$A$2:$Q$73,MATCH(Z$12,資格者コード!$F$1:$Q$1,0)+5,FALSE) &amp; "",""),"")</f>
        <v/>
      </c>
      <c r="AA41" s="124" t="str">
        <f>IFERROR(IF('01申請書'!$B$29="●",VLOOKUP($T41,資格者コード!$A$2:$Q$73,MATCH(AA$12,資格者コード!$F$1:$Q$1,0)+5,FALSE) &amp; "",""),"")</f>
        <v/>
      </c>
      <c r="AB41" s="124" t="str">
        <f>IFERROR(IF('01申請書'!$B$30="●",VLOOKUP($T41,資格者コード!$A$2:$Q$73,MATCH(AB$12,資格者コード!$F$1:$Q$1,0)+5,FALSE) &amp; "",""),"")</f>
        <v/>
      </c>
      <c r="AC41" s="125" t="str">
        <f>IFERROR(IF('01申請書'!$B$31="●",VLOOKUP($T41,資格者コード!$A$2:$Q$73,MATCH(AC$12,資格者コード!$F$1:$Q$1,0)+5,FALSE) &amp; "",""),"")</f>
        <v/>
      </c>
      <c r="AD41" s="126" t="str">
        <f>IFERROR(IF('01申請書'!$O$27="○",VLOOKUP($T41,資格者コード!$A$2:$Q$73,MATCH(AD$12,資格者コード!$F$1:$Q$1,0)+5,FALSE) &amp; "",""),"")</f>
        <v/>
      </c>
      <c r="AE41" s="126" t="str">
        <f>IFERROR(IF('01申請書'!$O$28="○",VLOOKUP($T41,資格者コード!$A$2:$Q$73,MATCH(AE$12,資格者コード!$F$1:$Q$1,0)+5,FALSE) &amp; "",""),"")</f>
        <v/>
      </c>
      <c r="AF41" s="123" t="str">
        <f>IFERROR(IF('01申請書'!$B$32="●",VLOOKUP($T41,資格者コード!$A$2:$Q$73,MATCH(AF$12,資格者コード!$F$1:$Q$1,0)+5,FALSE) &amp; "",""),"")</f>
        <v/>
      </c>
      <c r="AG41" s="124" t="str">
        <f>IFERROR(IF('01申請書'!$B$33="●",VLOOKUP($T41,資格者コード!$A$2:$Q$73,MATCH(AG$12,資格者コード!$F$1:$Q$1,0)+5,FALSE) &amp; "",""),"")</f>
        <v/>
      </c>
      <c r="AH41" s="125" t="str">
        <f>IFERROR(IF('01申請書'!$B$34="●",VLOOKUP($T41,資格者コード!$A$2:$Q$73,MATCH(AH$12,資格者コード!$F$1:$Q$1,0)+5,FALSE) &amp; "",""),"")</f>
        <v/>
      </c>
      <c r="AI41" s="126" t="str">
        <f>IFERROR(IF('01申請書'!$O$29="○",VLOOKUP($T41,資格者コード!$A$2:$Q$73,MATCH(AI$12,資格者コード!$F$1:$Q$1,0)+5,FALSE) &amp; "",""),"")</f>
        <v/>
      </c>
      <c r="AJ41" s="126" t="str">
        <f>IFERROR(IF('01申請書'!$O$30="○",VLOOKUP($T41,資格者コード!$A$2:$Q$73,MATCH(AJ$12,資格者コード!$F$1:$Q$1,0)+5,FALSE) &amp; "",""),"")</f>
        <v/>
      </c>
      <c r="AK41" s="340"/>
      <c r="AL41" s="340"/>
      <c r="AM41" s="340"/>
      <c r="AN41" s="340"/>
      <c r="AO41" s="340"/>
      <c r="AP41" s="340"/>
      <c r="AQ41" s="340"/>
      <c r="AR41" s="341"/>
    </row>
    <row r="42" spans="2:45" ht="24.95" customHeight="1">
      <c r="C42" s="331">
        <v>30</v>
      </c>
      <c r="D42" s="332"/>
      <c r="E42" s="333"/>
      <c r="F42" s="334"/>
      <c r="G42" s="334"/>
      <c r="H42" s="334"/>
      <c r="I42" s="334"/>
      <c r="J42" s="334"/>
      <c r="K42" s="334"/>
      <c r="L42" s="334"/>
      <c r="M42" s="334"/>
      <c r="N42" s="334"/>
      <c r="O42" s="334"/>
      <c r="P42" s="334"/>
      <c r="Q42" s="334"/>
      <c r="R42" s="334"/>
      <c r="S42" s="335"/>
      <c r="T42" s="336"/>
      <c r="U42" s="337"/>
      <c r="V42" s="337"/>
      <c r="W42" s="337"/>
      <c r="X42" s="346"/>
      <c r="Y42" s="123" t="str">
        <f>IFERROR(IF('01申請書'!$B$27="●",VLOOKUP($T42,資格者コード!$A$2:$Q$73,MATCH(Y$12,資格者コード!$F$1:$Q$1,0)+5,FALSE) &amp; "",""),"")</f>
        <v/>
      </c>
      <c r="Z42" s="124" t="str">
        <f>IFERROR(IF('01申請書'!$B$28="●",VLOOKUP($T42,資格者コード!$A$2:$Q$73,MATCH(Z$12,資格者コード!$F$1:$Q$1,0)+5,FALSE) &amp; "",""),"")</f>
        <v/>
      </c>
      <c r="AA42" s="124" t="str">
        <f>IFERROR(IF('01申請書'!$B$29="●",VLOOKUP($T42,資格者コード!$A$2:$Q$73,MATCH(AA$12,資格者コード!$F$1:$Q$1,0)+5,FALSE) &amp; "",""),"")</f>
        <v/>
      </c>
      <c r="AB42" s="124" t="str">
        <f>IFERROR(IF('01申請書'!$B$30="●",VLOOKUP($T42,資格者コード!$A$2:$Q$73,MATCH(AB$12,資格者コード!$F$1:$Q$1,0)+5,FALSE) &amp; "",""),"")</f>
        <v/>
      </c>
      <c r="AC42" s="125" t="str">
        <f>IFERROR(IF('01申請書'!$B$31="●",VLOOKUP($T42,資格者コード!$A$2:$Q$73,MATCH(AC$12,資格者コード!$F$1:$Q$1,0)+5,FALSE) &amp; "",""),"")</f>
        <v/>
      </c>
      <c r="AD42" s="126" t="str">
        <f>IFERROR(IF('01申請書'!$O$27="○",VLOOKUP($T42,資格者コード!$A$2:$Q$73,MATCH(AD$12,資格者コード!$F$1:$Q$1,0)+5,FALSE) &amp; "",""),"")</f>
        <v/>
      </c>
      <c r="AE42" s="126" t="str">
        <f>IFERROR(IF('01申請書'!$O$28="○",VLOOKUP($T42,資格者コード!$A$2:$Q$73,MATCH(AE$12,資格者コード!$F$1:$Q$1,0)+5,FALSE) &amp; "",""),"")</f>
        <v/>
      </c>
      <c r="AF42" s="123" t="str">
        <f>IFERROR(IF('01申請書'!$B$32="●",VLOOKUP($T42,資格者コード!$A$2:$Q$73,MATCH(AF$12,資格者コード!$F$1:$Q$1,0)+5,FALSE) &amp; "",""),"")</f>
        <v/>
      </c>
      <c r="AG42" s="124" t="str">
        <f>IFERROR(IF('01申請書'!$B$33="●",VLOOKUP($T42,資格者コード!$A$2:$Q$73,MATCH(AG$12,資格者コード!$F$1:$Q$1,0)+5,FALSE) &amp; "",""),"")</f>
        <v/>
      </c>
      <c r="AH42" s="125" t="str">
        <f>IFERROR(IF('01申請書'!$B$34="●",VLOOKUP($T42,資格者コード!$A$2:$Q$73,MATCH(AH$12,資格者コード!$F$1:$Q$1,0)+5,FALSE) &amp; "",""),"")</f>
        <v/>
      </c>
      <c r="AI42" s="126" t="str">
        <f>IFERROR(IF('01申請書'!$O$29="○",VLOOKUP($T42,資格者コード!$A$2:$Q$73,MATCH(AI$12,資格者コード!$F$1:$Q$1,0)+5,FALSE) &amp; "",""),"")</f>
        <v/>
      </c>
      <c r="AJ42" s="126" t="str">
        <f>IFERROR(IF('01申請書'!$O$30="○",VLOOKUP($T42,資格者コード!$A$2:$Q$73,MATCH(AJ$12,資格者コード!$F$1:$Q$1,0)+5,FALSE) &amp; "",""),"")</f>
        <v/>
      </c>
      <c r="AK42" s="340"/>
      <c r="AL42" s="340"/>
      <c r="AM42" s="340"/>
      <c r="AN42" s="340"/>
      <c r="AO42" s="340"/>
      <c r="AP42" s="340"/>
      <c r="AQ42" s="340"/>
      <c r="AR42" s="341"/>
    </row>
    <row r="43" spans="2:45" ht="24.95" customHeight="1">
      <c r="B43" s="127" t="s">
        <v>174</v>
      </c>
      <c r="C43" s="331">
        <v>31</v>
      </c>
      <c r="D43" s="332"/>
      <c r="E43" s="333"/>
      <c r="F43" s="334"/>
      <c r="G43" s="334"/>
      <c r="H43" s="334"/>
      <c r="I43" s="334"/>
      <c r="J43" s="334"/>
      <c r="K43" s="334"/>
      <c r="L43" s="334"/>
      <c r="M43" s="334"/>
      <c r="N43" s="334"/>
      <c r="O43" s="334"/>
      <c r="P43" s="334"/>
      <c r="Q43" s="334"/>
      <c r="R43" s="334"/>
      <c r="S43" s="335"/>
      <c r="T43" s="336"/>
      <c r="U43" s="337"/>
      <c r="V43" s="337"/>
      <c r="W43" s="337"/>
      <c r="X43" s="346"/>
      <c r="Y43" s="123" t="str">
        <f>IFERROR(IF('01申請書'!$B$27="●",VLOOKUP($T43,資格者コード!$A$2:$Q$73,MATCH(Y$12,資格者コード!$F$1:$Q$1,0)+5,FALSE) &amp; "",""),"")</f>
        <v/>
      </c>
      <c r="Z43" s="124" t="str">
        <f>IFERROR(IF('01申請書'!$B$28="●",VLOOKUP($T43,資格者コード!$A$2:$Q$73,MATCH(Z$12,資格者コード!$F$1:$Q$1,0)+5,FALSE) &amp; "",""),"")</f>
        <v/>
      </c>
      <c r="AA43" s="124" t="str">
        <f>IFERROR(IF('01申請書'!$B$29="●",VLOOKUP($T43,資格者コード!$A$2:$Q$73,MATCH(AA$12,資格者コード!$F$1:$Q$1,0)+5,FALSE) &amp; "",""),"")</f>
        <v/>
      </c>
      <c r="AB43" s="124" t="str">
        <f>IFERROR(IF('01申請書'!$B$30="●",VLOOKUP($T43,資格者コード!$A$2:$Q$73,MATCH(AB$12,資格者コード!$F$1:$Q$1,0)+5,FALSE) &amp; "",""),"")</f>
        <v/>
      </c>
      <c r="AC43" s="125" t="str">
        <f>IFERROR(IF('01申請書'!$B$31="●",VLOOKUP($T43,資格者コード!$A$2:$Q$73,MATCH(AC$12,資格者コード!$F$1:$Q$1,0)+5,FALSE) &amp; "",""),"")</f>
        <v/>
      </c>
      <c r="AD43" s="126" t="str">
        <f>IFERROR(IF('01申請書'!$O$27="○",VLOOKUP($T43,資格者コード!$A$2:$Q$73,MATCH(AD$12,資格者コード!$F$1:$Q$1,0)+5,FALSE) &amp; "",""),"")</f>
        <v/>
      </c>
      <c r="AE43" s="126" t="str">
        <f>IFERROR(IF('01申請書'!$O$28="○",VLOOKUP($T43,資格者コード!$A$2:$Q$73,MATCH(AE$12,資格者コード!$F$1:$Q$1,0)+5,FALSE) &amp; "",""),"")</f>
        <v/>
      </c>
      <c r="AF43" s="123" t="str">
        <f>IFERROR(IF('01申請書'!$B$32="●",VLOOKUP($T43,資格者コード!$A$2:$Q$73,MATCH(AF$12,資格者コード!$F$1:$Q$1,0)+5,FALSE) &amp; "",""),"")</f>
        <v/>
      </c>
      <c r="AG43" s="124" t="str">
        <f>IFERROR(IF('01申請書'!$B$33="●",VLOOKUP($T43,資格者コード!$A$2:$Q$73,MATCH(AG$12,資格者コード!$F$1:$Q$1,0)+5,FALSE) &amp; "",""),"")</f>
        <v/>
      </c>
      <c r="AH43" s="125" t="str">
        <f>IFERROR(IF('01申請書'!$B$34="●",VLOOKUP($T43,資格者コード!$A$2:$Q$73,MATCH(AH$12,資格者コード!$F$1:$Q$1,0)+5,FALSE) &amp; "",""),"")</f>
        <v/>
      </c>
      <c r="AI43" s="126" t="str">
        <f>IFERROR(IF('01申請書'!$O$29="○",VLOOKUP($T43,資格者コード!$A$2:$Q$73,MATCH(AI$12,資格者コード!$F$1:$Q$1,0)+5,FALSE) &amp; "",""),"")</f>
        <v/>
      </c>
      <c r="AJ43" s="126" t="str">
        <f>IFERROR(IF('01申請書'!$O$30="○",VLOOKUP($T43,資格者コード!$A$2:$Q$73,MATCH(AJ$12,資格者コード!$F$1:$Q$1,0)+5,FALSE) &amp; "",""),"")</f>
        <v/>
      </c>
      <c r="AK43" s="340"/>
      <c r="AL43" s="340"/>
      <c r="AM43" s="340"/>
      <c r="AN43" s="340"/>
      <c r="AO43" s="340"/>
      <c r="AP43" s="340"/>
      <c r="AQ43" s="340"/>
      <c r="AR43" s="341"/>
      <c r="AS43" s="127"/>
    </row>
    <row r="44" spans="2:45" ht="24.95" customHeight="1">
      <c r="C44" s="331">
        <v>32</v>
      </c>
      <c r="D44" s="332"/>
      <c r="E44" s="333"/>
      <c r="F44" s="334"/>
      <c r="G44" s="334"/>
      <c r="H44" s="334"/>
      <c r="I44" s="334"/>
      <c r="J44" s="334"/>
      <c r="K44" s="334"/>
      <c r="L44" s="334"/>
      <c r="M44" s="334"/>
      <c r="N44" s="334"/>
      <c r="O44" s="334"/>
      <c r="P44" s="334"/>
      <c r="Q44" s="334"/>
      <c r="R44" s="334"/>
      <c r="S44" s="335"/>
      <c r="T44" s="336"/>
      <c r="U44" s="337"/>
      <c r="V44" s="337"/>
      <c r="W44" s="337"/>
      <c r="X44" s="346"/>
      <c r="Y44" s="123" t="str">
        <f>IFERROR(IF('01申請書'!$B$27="●",VLOOKUP($T44,資格者コード!$A$2:$Q$73,MATCH(Y$12,資格者コード!$F$1:$Q$1,0)+5,FALSE) &amp; "",""),"")</f>
        <v/>
      </c>
      <c r="Z44" s="124" t="str">
        <f>IFERROR(IF('01申請書'!$B$28="●",VLOOKUP($T44,資格者コード!$A$2:$Q$73,MATCH(Z$12,資格者コード!$F$1:$Q$1,0)+5,FALSE) &amp; "",""),"")</f>
        <v/>
      </c>
      <c r="AA44" s="124" t="str">
        <f>IFERROR(IF('01申請書'!$B$29="●",VLOOKUP($T44,資格者コード!$A$2:$Q$73,MATCH(AA$12,資格者コード!$F$1:$Q$1,0)+5,FALSE) &amp; "",""),"")</f>
        <v/>
      </c>
      <c r="AB44" s="124" t="str">
        <f>IFERROR(IF('01申請書'!$B$30="●",VLOOKUP($T44,資格者コード!$A$2:$Q$73,MATCH(AB$12,資格者コード!$F$1:$Q$1,0)+5,FALSE) &amp; "",""),"")</f>
        <v/>
      </c>
      <c r="AC44" s="125" t="str">
        <f>IFERROR(IF('01申請書'!$B$31="●",VLOOKUP($T44,資格者コード!$A$2:$Q$73,MATCH(AC$12,資格者コード!$F$1:$Q$1,0)+5,FALSE) &amp; "",""),"")</f>
        <v/>
      </c>
      <c r="AD44" s="126" t="str">
        <f>IFERROR(IF('01申請書'!$O$27="○",VLOOKUP($T44,資格者コード!$A$2:$Q$73,MATCH(AD$12,資格者コード!$F$1:$Q$1,0)+5,FALSE) &amp; "",""),"")</f>
        <v/>
      </c>
      <c r="AE44" s="126" t="str">
        <f>IFERROR(IF('01申請書'!$O$28="○",VLOOKUP($T44,資格者コード!$A$2:$Q$73,MATCH(AE$12,資格者コード!$F$1:$Q$1,0)+5,FALSE) &amp; "",""),"")</f>
        <v/>
      </c>
      <c r="AF44" s="123" t="str">
        <f>IFERROR(IF('01申請書'!$B$32="●",VLOOKUP($T44,資格者コード!$A$2:$Q$73,MATCH(AF$12,資格者コード!$F$1:$Q$1,0)+5,FALSE) &amp; "",""),"")</f>
        <v/>
      </c>
      <c r="AG44" s="124" t="str">
        <f>IFERROR(IF('01申請書'!$B$33="●",VLOOKUP($T44,資格者コード!$A$2:$Q$73,MATCH(AG$12,資格者コード!$F$1:$Q$1,0)+5,FALSE) &amp; "",""),"")</f>
        <v/>
      </c>
      <c r="AH44" s="125" t="str">
        <f>IFERROR(IF('01申請書'!$B$34="●",VLOOKUP($T44,資格者コード!$A$2:$Q$73,MATCH(AH$12,資格者コード!$F$1:$Q$1,0)+5,FALSE) &amp; "",""),"")</f>
        <v/>
      </c>
      <c r="AI44" s="126" t="str">
        <f>IFERROR(IF('01申請書'!$O$29="○",VLOOKUP($T44,資格者コード!$A$2:$Q$73,MATCH(AI$12,資格者コード!$F$1:$Q$1,0)+5,FALSE) &amp; "",""),"")</f>
        <v/>
      </c>
      <c r="AJ44" s="126" t="str">
        <f>IFERROR(IF('01申請書'!$O$30="○",VLOOKUP($T44,資格者コード!$A$2:$Q$73,MATCH(AJ$12,資格者コード!$F$1:$Q$1,0)+5,FALSE) &amp; "",""),"")</f>
        <v/>
      </c>
      <c r="AK44" s="340"/>
      <c r="AL44" s="340"/>
      <c r="AM44" s="340"/>
      <c r="AN44" s="340"/>
      <c r="AO44" s="340"/>
      <c r="AP44" s="340"/>
      <c r="AQ44" s="340"/>
      <c r="AR44" s="341"/>
    </row>
    <row r="45" spans="2:45" ht="24.95" customHeight="1">
      <c r="C45" s="331">
        <v>33</v>
      </c>
      <c r="D45" s="332"/>
      <c r="E45" s="333"/>
      <c r="F45" s="334"/>
      <c r="G45" s="334"/>
      <c r="H45" s="334"/>
      <c r="I45" s="334"/>
      <c r="J45" s="334"/>
      <c r="K45" s="334"/>
      <c r="L45" s="334"/>
      <c r="M45" s="334"/>
      <c r="N45" s="334"/>
      <c r="O45" s="334"/>
      <c r="P45" s="334"/>
      <c r="Q45" s="334"/>
      <c r="R45" s="334"/>
      <c r="S45" s="335"/>
      <c r="T45" s="336"/>
      <c r="U45" s="337"/>
      <c r="V45" s="337"/>
      <c r="W45" s="337"/>
      <c r="X45" s="346"/>
      <c r="Y45" s="123" t="str">
        <f>IFERROR(IF('01申請書'!$B$27="●",VLOOKUP($T45,資格者コード!$A$2:$Q$73,MATCH(Y$12,資格者コード!$F$1:$Q$1,0)+5,FALSE) &amp; "",""),"")</f>
        <v/>
      </c>
      <c r="Z45" s="124" t="str">
        <f>IFERROR(IF('01申請書'!$B$28="●",VLOOKUP($T45,資格者コード!$A$2:$Q$73,MATCH(Z$12,資格者コード!$F$1:$Q$1,0)+5,FALSE) &amp; "",""),"")</f>
        <v/>
      </c>
      <c r="AA45" s="124" t="str">
        <f>IFERROR(IF('01申請書'!$B$29="●",VLOOKUP($T45,資格者コード!$A$2:$Q$73,MATCH(AA$12,資格者コード!$F$1:$Q$1,0)+5,FALSE) &amp; "",""),"")</f>
        <v/>
      </c>
      <c r="AB45" s="124" t="str">
        <f>IFERROR(IF('01申請書'!$B$30="●",VLOOKUP($T45,資格者コード!$A$2:$Q$73,MATCH(AB$12,資格者コード!$F$1:$Q$1,0)+5,FALSE) &amp; "",""),"")</f>
        <v/>
      </c>
      <c r="AC45" s="125" t="str">
        <f>IFERROR(IF('01申請書'!$B$31="●",VLOOKUP($T45,資格者コード!$A$2:$Q$73,MATCH(AC$12,資格者コード!$F$1:$Q$1,0)+5,FALSE) &amp; "",""),"")</f>
        <v/>
      </c>
      <c r="AD45" s="126" t="str">
        <f>IFERROR(IF('01申請書'!$O$27="○",VLOOKUP($T45,資格者コード!$A$2:$Q$73,MATCH(AD$12,資格者コード!$F$1:$Q$1,0)+5,FALSE) &amp; "",""),"")</f>
        <v/>
      </c>
      <c r="AE45" s="126" t="str">
        <f>IFERROR(IF('01申請書'!$O$28="○",VLOOKUP($T45,資格者コード!$A$2:$Q$73,MATCH(AE$12,資格者コード!$F$1:$Q$1,0)+5,FALSE) &amp; "",""),"")</f>
        <v/>
      </c>
      <c r="AF45" s="123" t="str">
        <f>IFERROR(IF('01申請書'!$B$32="●",VLOOKUP($T45,資格者コード!$A$2:$Q$73,MATCH(AF$12,資格者コード!$F$1:$Q$1,0)+5,FALSE) &amp; "",""),"")</f>
        <v/>
      </c>
      <c r="AG45" s="124" t="str">
        <f>IFERROR(IF('01申請書'!$B$33="●",VLOOKUP($T45,資格者コード!$A$2:$Q$73,MATCH(AG$12,資格者コード!$F$1:$Q$1,0)+5,FALSE) &amp; "",""),"")</f>
        <v/>
      </c>
      <c r="AH45" s="125" t="str">
        <f>IFERROR(IF('01申請書'!$B$34="●",VLOOKUP($T45,資格者コード!$A$2:$Q$73,MATCH(AH$12,資格者コード!$F$1:$Q$1,0)+5,FALSE) &amp; "",""),"")</f>
        <v/>
      </c>
      <c r="AI45" s="126" t="str">
        <f>IFERROR(IF('01申請書'!$O$29="○",VLOOKUP($T45,資格者コード!$A$2:$Q$73,MATCH(AI$12,資格者コード!$F$1:$Q$1,0)+5,FALSE) &amp; "",""),"")</f>
        <v/>
      </c>
      <c r="AJ45" s="126" t="str">
        <f>IFERROR(IF('01申請書'!$O$30="○",VLOOKUP($T45,資格者コード!$A$2:$Q$73,MATCH(AJ$12,資格者コード!$F$1:$Q$1,0)+5,FALSE) &amp; "",""),"")</f>
        <v/>
      </c>
      <c r="AK45" s="340"/>
      <c r="AL45" s="340"/>
      <c r="AM45" s="340"/>
      <c r="AN45" s="340"/>
      <c r="AO45" s="340"/>
      <c r="AP45" s="340"/>
      <c r="AQ45" s="340"/>
      <c r="AR45" s="341"/>
    </row>
    <row r="46" spans="2:45" ht="24.95" customHeight="1">
      <c r="C46" s="331">
        <v>34</v>
      </c>
      <c r="D46" s="332"/>
      <c r="E46" s="333"/>
      <c r="F46" s="334"/>
      <c r="G46" s="334"/>
      <c r="H46" s="334"/>
      <c r="I46" s="334"/>
      <c r="J46" s="334"/>
      <c r="K46" s="334"/>
      <c r="L46" s="334"/>
      <c r="M46" s="334"/>
      <c r="N46" s="334"/>
      <c r="O46" s="334"/>
      <c r="P46" s="334"/>
      <c r="Q46" s="334"/>
      <c r="R46" s="334"/>
      <c r="S46" s="335"/>
      <c r="T46" s="336"/>
      <c r="U46" s="337"/>
      <c r="V46" s="337"/>
      <c r="W46" s="337"/>
      <c r="X46" s="346"/>
      <c r="Y46" s="123" t="str">
        <f>IFERROR(IF('01申請書'!$B$27="●",VLOOKUP($T46,資格者コード!$A$2:$Q$73,MATCH(Y$12,資格者コード!$F$1:$Q$1,0)+5,FALSE) &amp; "",""),"")</f>
        <v/>
      </c>
      <c r="Z46" s="124" t="str">
        <f>IFERROR(IF('01申請書'!$B$28="●",VLOOKUP($T46,資格者コード!$A$2:$Q$73,MATCH(Z$12,資格者コード!$F$1:$Q$1,0)+5,FALSE) &amp; "",""),"")</f>
        <v/>
      </c>
      <c r="AA46" s="124" t="str">
        <f>IFERROR(IF('01申請書'!$B$29="●",VLOOKUP($T46,資格者コード!$A$2:$Q$73,MATCH(AA$12,資格者コード!$F$1:$Q$1,0)+5,FALSE) &amp; "",""),"")</f>
        <v/>
      </c>
      <c r="AB46" s="124" t="str">
        <f>IFERROR(IF('01申請書'!$B$30="●",VLOOKUP($T46,資格者コード!$A$2:$Q$73,MATCH(AB$12,資格者コード!$F$1:$Q$1,0)+5,FALSE) &amp; "",""),"")</f>
        <v/>
      </c>
      <c r="AC46" s="125" t="str">
        <f>IFERROR(IF('01申請書'!$B$31="●",VLOOKUP($T46,資格者コード!$A$2:$Q$73,MATCH(AC$12,資格者コード!$F$1:$Q$1,0)+5,FALSE) &amp; "",""),"")</f>
        <v/>
      </c>
      <c r="AD46" s="126" t="str">
        <f>IFERROR(IF('01申請書'!$O$27="○",VLOOKUP($T46,資格者コード!$A$2:$Q$73,MATCH(AD$12,資格者コード!$F$1:$Q$1,0)+5,FALSE) &amp; "",""),"")</f>
        <v/>
      </c>
      <c r="AE46" s="126" t="str">
        <f>IFERROR(IF('01申請書'!$O$28="○",VLOOKUP($T46,資格者コード!$A$2:$Q$73,MATCH(AE$12,資格者コード!$F$1:$Q$1,0)+5,FALSE) &amp; "",""),"")</f>
        <v/>
      </c>
      <c r="AF46" s="123" t="str">
        <f>IFERROR(IF('01申請書'!$B$32="●",VLOOKUP($T46,資格者コード!$A$2:$Q$73,MATCH(AF$12,資格者コード!$F$1:$Q$1,0)+5,FALSE) &amp; "",""),"")</f>
        <v/>
      </c>
      <c r="AG46" s="124" t="str">
        <f>IFERROR(IF('01申請書'!$B$33="●",VLOOKUP($T46,資格者コード!$A$2:$Q$73,MATCH(AG$12,資格者コード!$F$1:$Q$1,0)+5,FALSE) &amp; "",""),"")</f>
        <v/>
      </c>
      <c r="AH46" s="125" t="str">
        <f>IFERROR(IF('01申請書'!$B$34="●",VLOOKUP($T46,資格者コード!$A$2:$Q$73,MATCH(AH$12,資格者コード!$F$1:$Q$1,0)+5,FALSE) &amp; "",""),"")</f>
        <v/>
      </c>
      <c r="AI46" s="126" t="str">
        <f>IFERROR(IF('01申請書'!$O$29="○",VLOOKUP($T46,資格者コード!$A$2:$Q$73,MATCH(AI$12,資格者コード!$F$1:$Q$1,0)+5,FALSE) &amp; "",""),"")</f>
        <v/>
      </c>
      <c r="AJ46" s="126" t="str">
        <f>IFERROR(IF('01申請書'!$O$30="○",VLOOKUP($T46,資格者コード!$A$2:$Q$73,MATCH(AJ$12,資格者コード!$F$1:$Q$1,0)+5,FALSE) &amp; "",""),"")</f>
        <v/>
      </c>
      <c r="AK46" s="340"/>
      <c r="AL46" s="340"/>
      <c r="AM46" s="340"/>
      <c r="AN46" s="340"/>
      <c r="AO46" s="340"/>
      <c r="AP46" s="340"/>
      <c r="AQ46" s="340"/>
      <c r="AR46" s="341"/>
    </row>
    <row r="47" spans="2:45" ht="24.95" customHeight="1">
      <c r="C47" s="331">
        <v>35</v>
      </c>
      <c r="D47" s="332"/>
      <c r="E47" s="333"/>
      <c r="F47" s="334"/>
      <c r="G47" s="334"/>
      <c r="H47" s="334"/>
      <c r="I47" s="334"/>
      <c r="J47" s="334"/>
      <c r="K47" s="334"/>
      <c r="L47" s="334"/>
      <c r="M47" s="334"/>
      <c r="N47" s="334"/>
      <c r="O47" s="334"/>
      <c r="P47" s="334"/>
      <c r="Q47" s="334"/>
      <c r="R47" s="334"/>
      <c r="S47" s="335"/>
      <c r="T47" s="336"/>
      <c r="U47" s="337"/>
      <c r="V47" s="337"/>
      <c r="W47" s="337"/>
      <c r="X47" s="346"/>
      <c r="Y47" s="123" t="str">
        <f>IFERROR(IF('01申請書'!$B$27="●",VLOOKUP($T47,資格者コード!$A$2:$Q$73,MATCH(Y$12,資格者コード!$F$1:$Q$1,0)+5,FALSE) &amp; "",""),"")</f>
        <v/>
      </c>
      <c r="Z47" s="124" t="str">
        <f>IFERROR(IF('01申請書'!$B$28="●",VLOOKUP($T47,資格者コード!$A$2:$Q$73,MATCH(Z$12,資格者コード!$F$1:$Q$1,0)+5,FALSE) &amp; "",""),"")</f>
        <v/>
      </c>
      <c r="AA47" s="124" t="str">
        <f>IFERROR(IF('01申請書'!$B$29="●",VLOOKUP($T47,資格者コード!$A$2:$Q$73,MATCH(AA$12,資格者コード!$F$1:$Q$1,0)+5,FALSE) &amp; "",""),"")</f>
        <v/>
      </c>
      <c r="AB47" s="124" t="str">
        <f>IFERROR(IF('01申請書'!$B$30="●",VLOOKUP($T47,資格者コード!$A$2:$Q$73,MATCH(AB$12,資格者コード!$F$1:$Q$1,0)+5,FALSE) &amp; "",""),"")</f>
        <v/>
      </c>
      <c r="AC47" s="125" t="str">
        <f>IFERROR(IF('01申請書'!$B$31="●",VLOOKUP($T47,資格者コード!$A$2:$Q$73,MATCH(AC$12,資格者コード!$F$1:$Q$1,0)+5,FALSE) &amp; "",""),"")</f>
        <v/>
      </c>
      <c r="AD47" s="126" t="str">
        <f>IFERROR(IF('01申請書'!$O$27="○",VLOOKUP($T47,資格者コード!$A$2:$Q$73,MATCH(AD$12,資格者コード!$F$1:$Q$1,0)+5,FALSE) &amp; "",""),"")</f>
        <v/>
      </c>
      <c r="AE47" s="126" t="str">
        <f>IFERROR(IF('01申請書'!$O$28="○",VLOOKUP($T47,資格者コード!$A$2:$Q$73,MATCH(AE$12,資格者コード!$F$1:$Q$1,0)+5,FALSE) &amp; "",""),"")</f>
        <v/>
      </c>
      <c r="AF47" s="123" t="str">
        <f>IFERROR(IF('01申請書'!$B$32="●",VLOOKUP($T47,資格者コード!$A$2:$Q$73,MATCH(AF$12,資格者コード!$F$1:$Q$1,0)+5,FALSE) &amp; "",""),"")</f>
        <v/>
      </c>
      <c r="AG47" s="124" t="str">
        <f>IFERROR(IF('01申請書'!$B$33="●",VLOOKUP($T47,資格者コード!$A$2:$Q$73,MATCH(AG$12,資格者コード!$F$1:$Q$1,0)+5,FALSE) &amp; "",""),"")</f>
        <v/>
      </c>
      <c r="AH47" s="125" t="str">
        <f>IFERROR(IF('01申請書'!$B$34="●",VLOOKUP($T47,資格者コード!$A$2:$Q$73,MATCH(AH$12,資格者コード!$F$1:$Q$1,0)+5,FALSE) &amp; "",""),"")</f>
        <v/>
      </c>
      <c r="AI47" s="126" t="str">
        <f>IFERROR(IF('01申請書'!$O$29="○",VLOOKUP($T47,資格者コード!$A$2:$Q$73,MATCH(AI$12,資格者コード!$F$1:$Q$1,0)+5,FALSE) &amp; "",""),"")</f>
        <v/>
      </c>
      <c r="AJ47" s="126" t="str">
        <f>IFERROR(IF('01申請書'!$O$30="○",VLOOKUP($T47,資格者コード!$A$2:$Q$73,MATCH(AJ$12,資格者コード!$F$1:$Q$1,0)+5,FALSE) &amp; "",""),"")</f>
        <v/>
      </c>
      <c r="AK47" s="340"/>
      <c r="AL47" s="340"/>
      <c r="AM47" s="340"/>
      <c r="AN47" s="340"/>
      <c r="AO47" s="340"/>
      <c r="AP47" s="340"/>
      <c r="AQ47" s="340"/>
      <c r="AR47" s="341"/>
    </row>
    <row r="48" spans="2:45" ht="24.95" customHeight="1">
      <c r="C48" s="331">
        <v>36</v>
      </c>
      <c r="D48" s="332"/>
      <c r="E48" s="333"/>
      <c r="F48" s="334"/>
      <c r="G48" s="334"/>
      <c r="H48" s="334"/>
      <c r="I48" s="334"/>
      <c r="J48" s="334"/>
      <c r="K48" s="334"/>
      <c r="L48" s="334"/>
      <c r="M48" s="334"/>
      <c r="N48" s="334"/>
      <c r="O48" s="334"/>
      <c r="P48" s="334"/>
      <c r="Q48" s="334"/>
      <c r="R48" s="334"/>
      <c r="S48" s="335"/>
      <c r="T48" s="336"/>
      <c r="U48" s="337"/>
      <c r="V48" s="337"/>
      <c r="W48" s="337"/>
      <c r="X48" s="346"/>
      <c r="Y48" s="123" t="str">
        <f>IFERROR(IF('01申請書'!$B$27="●",VLOOKUP($T48,資格者コード!$A$2:$Q$73,MATCH(Y$12,資格者コード!$F$1:$Q$1,0)+5,FALSE) &amp; "",""),"")</f>
        <v/>
      </c>
      <c r="Z48" s="124" t="str">
        <f>IFERROR(IF('01申請書'!$B$28="●",VLOOKUP($T48,資格者コード!$A$2:$Q$73,MATCH(Z$12,資格者コード!$F$1:$Q$1,0)+5,FALSE) &amp; "",""),"")</f>
        <v/>
      </c>
      <c r="AA48" s="124" t="str">
        <f>IFERROR(IF('01申請書'!$B$29="●",VLOOKUP($T48,資格者コード!$A$2:$Q$73,MATCH(AA$12,資格者コード!$F$1:$Q$1,0)+5,FALSE) &amp; "",""),"")</f>
        <v/>
      </c>
      <c r="AB48" s="124" t="str">
        <f>IFERROR(IF('01申請書'!$B$30="●",VLOOKUP($T48,資格者コード!$A$2:$Q$73,MATCH(AB$12,資格者コード!$F$1:$Q$1,0)+5,FALSE) &amp; "",""),"")</f>
        <v/>
      </c>
      <c r="AC48" s="125" t="str">
        <f>IFERROR(IF('01申請書'!$B$31="●",VLOOKUP($T48,資格者コード!$A$2:$Q$73,MATCH(AC$12,資格者コード!$F$1:$Q$1,0)+5,FALSE) &amp; "",""),"")</f>
        <v/>
      </c>
      <c r="AD48" s="126" t="str">
        <f>IFERROR(IF('01申請書'!$O$27="○",VLOOKUP($T48,資格者コード!$A$2:$Q$73,MATCH(AD$12,資格者コード!$F$1:$Q$1,0)+5,FALSE) &amp; "",""),"")</f>
        <v/>
      </c>
      <c r="AE48" s="126" t="str">
        <f>IFERROR(IF('01申請書'!$O$28="○",VLOOKUP($T48,資格者コード!$A$2:$Q$73,MATCH(AE$12,資格者コード!$F$1:$Q$1,0)+5,FALSE) &amp; "",""),"")</f>
        <v/>
      </c>
      <c r="AF48" s="123" t="str">
        <f>IFERROR(IF('01申請書'!$B$32="●",VLOOKUP($T48,資格者コード!$A$2:$Q$73,MATCH(AF$12,資格者コード!$F$1:$Q$1,0)+5,FALSE) &amp; "",""),"")</f>
        <v/>
      </c>
      <c r="AG48" s="124" t="str">
        <f>IFERROR(IF('01申請書'!$B$33="●",VLOOKUP($T48,資格者コード!$A$2:$Q$73,MATCH(AG$12,資格者コード!$F$1:$Q$1,0)+5,FALSE) &amp; "",""),"")</f>
        <v/>
      </c>
      <c r="AH48" s="125" t="str">
        <f>IFERROR(IF('01申請書'!$B$34="●",VLOOKUP($T48,資格者コード!$A$2:$Q$73,MATCH(AH$12,資格者コード!$F$1:$Q$1,0)+5,FALSE) &amp; "",""),"")</f>
        <v/>
      </c>
      <c r="AI48" s="126" t="str">
        <f>IFERROR(IF('01申請書'!$O$29="○",VLOOKUP($T48,資格者コード!$A$2:$Q$73,MATCH(AI$12,資格者コード!$F$1:$Q$1,0)+5,FALSE) &amp; "",""),"")</f>
        <v/>
      </c>
      <c r="AJ48" s="126" t="str">
        <f>IFERROR(IF('01申請書'!$O$30="○",VLOOKUP($T48,資格者コード!$A$2:$Q$73,MATCH(AJ$12,資格者コード!$F$1:$Q$1,0)+5,FALSE) &amp; "",""),"")</f>
        <v/>
      </c>
      <c r="AK48" s="340"/>
      <c r="AL48" s="340"/>
      <c r="AM48" s="340"/>
      <c r="AN48" s="340"/>
      <c r="AO48" s="340"/>
      <c r="AP48" s="340"/>
      <c r="AQ48" s="340"/>
      <c r="AR48" s="341"/>
    </row>
    <row r="49" spans="2:45" ht="24.95" customHeight="1">
      <c r="C49" s="331">
        <v>37</v>
      </c>
      <c r="D49" s="332"/>
      <c r="E49" s="333"/>
      <c r="F49" s="334"/>
      <c r="G49" s="334"/>
      <c r="H49" s="334"/>
      <c r="I49" s="334"/>
      <c r="J49" s="334"/>
      <c r="K49" s="334"/>
      <c r="L49" s="334"/>
      <c r="M49" s="334"/>
      <c r="N49" s="334"/>
      <c r="O49" s="334"/>
      <c r="P49" s="334"/>
      <c r="Q49" s="334"/>
      <c r="R49" s="334"/>
      <c r="S49" s="335"/>
      <c r="T49" s="336"/>
      <c r="U49" s="337"/>
      <c r="V49" s="337"/>
      <c r="W49" s="337"/>
      <c r="X49" s="346"/>
      <c r="Y49" s="123" t="str">
        <f>IFERROR(IF('01申請書'!$B$27="●",VLOOKUP($T49,資格者コード!$A$2:$Q$73,MATCH(Y$12,資格者コード!$F$1:$Q$1,0)+5,FALSE) &amp; "",""),"")</f>
        <v/>
      </c>
      <c r="Z49" s="124" t="str">
        <f>IFERROR(IF('01申請書'!$B$28="●",VLOOKUP($T49,資格者コード!$A$2:$Q$73,MATCH(Z$12,資格者コード!$F$1:$Q$1,0)+5,FALSE) &amp; "",""),"")</f>
        <v/>
      </c>
      <c r="AA49" s="124" t="str">
        <f>IFERROR(IF('01申請書'!$B$29="●",VLOOKUP($T49,資格者コード!$A$2:$Q$73,MATCH(AA$12,資格者コード!$F$1:$Q$1,0)+5,FALSE) &amp; "",""),"")</f>
        <v/>
      </c>
      <c r="AB49" s="124" t="str">
        <f>IFERROR(IF('01申請書'!$B$30="●",VLOOKUP($T49,資格者コード!$A$2:$Q$73,MATCH(AB$12,資格者コード!$F$1:$Q$1,0)+5,FALSE) &amp; "",""),"")</f>
        <v/>
      </c>
      <c r="AC49" s="125" t="str">
        <f>IFERROR(IF('01申請書'!$B$31="●",VLOOKUP($T49,資格者コード!$A$2:$Q$73,MATCH(AC$12,資格者コード!$F$1:$Q$1,0)+5,FALSE) &amp; "",""),"")</f>
        <v/>
      </c>
      <c r="AD49" s="126" t="str">
        <f>IFERROR(IF('01申請書'!$O$27="○",VLOOKUP($T49,資格者コード!$A$2:$Q$73,MATCH(AD$12,資格者コード!$F$1:$Q$1,0)+5,FALSE) &amp; "",""),"")</f>
        <v/>
      </c>
      <c r="AE49" s="126" t="str">
        <f>IFERROR(IF('01申請書'!$O$28="○",VLOOKUP($T49,資格者コード!$A$2:$Q$73,MATCH(AE$12,資格者コード!$F$1:$Q$1,0)+5,FALSE) &amp; "",""),"")</f>
        <v/>
      </c>
      <c r="AF49" s="123" t="str">
        <f>IFERROR(IF('01申請書'!$B$32="●",VLOOKUP($T49,資格者コード!$A$2:$Q$73,MATCH(AF$12,資格者コード!$F$1:$Q$1,0)+5,FALSE) &amp; "",""),"")</f>
        <v/>
      </c>
      <c r="AG49" s="124" t="str">
        <f>IFERROR(IF('01申請書'!$B$33="●",VLOOKUP($T49,資格者コード!$A$2:$Q$73,MATCH(AG$12,資格者コード!$F$1:$Q$1,0)+5,FALSE) &amp; "",""),"")</f>
        <v/>
      </c>
      <c r="AH49" s="125" t="str">
        <f>IFERROR(IF('01申請書'!$B$34="●",VLOOKUP($T49,資格者コード!$A$2:$Q$73,MATCH(AH$12,資格者コード!$F$1:$Q$1,0)+5,FALSE) &amp; "",""),"")</f>
        <v/>
      </c>
      <c r="AI49" s="126" t="str">
        <f>IFERROR(IF('01申請書'!$O$29="○",VLOOKUP($T49,資格者コード!$A$2:$Q$73,MATCH(AI$12,資格者コード!$F$1:$Q$1,0)+5,FALSE) &amp; "",""),"")</f>
        <v/>
      </c>
      <c r="AJ49" s="126" t="str">
        <f>IFERROR(IF('01申請書'!$O$30="○",VLOOKUP($T49,資格者コード!$A$2:$Q$73,MATCH(AJ$12,資格者コード!$F$1:$Q$1,0)+5,FALSE) &amp; "",""),"")</f>
        <v/>
      </c>
      <c r="AK49" s="340"/>
      <c r="AL49" s="340"/>
      <c r="AM49" s="340"/>
      <c r="AN49" s="340"/>
      <c r="AO49" s="340"/>
      <c r="AP49" s="340"/>
      <c r="AQ49" s="340"/>
      <c r="AR49" s="341"/>
    </row>
    <row r="50" spans="2:45" ht="24.95" customHeight="1">
      <c r="C50" s="331">
        <v>38</v>
      </c>
      <c r="D50" s="332"/>
      <c r="E50" s="333"/>
      <c r="F50" s="334"/>
      <c r="G50" s="334"/>
      <c r="H50" s="334"/>
      <c r="I50" s="334"/>
      <c r="J50" s="334"/>
      <c r="K50" s="334"/>
      <c r="L50" s="334"/>
      <c r="M50" s="334"/>
      <c r="N50" s="334"/>
      <c r="O50" s="334"/>
      <c r="P50" s="334"/>
      <c r="Q50" s="334"/>
      <c r="R50" s="334"/>
      <c r="S50" s="335"/>
      <c r="T50" s="336"/>
      <c r="U50" s="337"/>
      <c r="V50" s="337"/>
      <c r="W50" s="337"/>
      <c r="X50" s="346"/>
      <c r="Y50" s="123" t="str">
        <f>IFERROR(IF('01申請書'!$B$27="●",VLOOKUP($T50,資格者コード!$A$2:$Q$73,MATCH(Y$12,資格者コード!$F$1:$Q$1,0)+5,FALSE) &amp; "",""),"")</f>
        <v/>
      </c>
      <c r="Z50" s="124" t="str">
        <f>IFERROR(IF('01申請書'!$B$28="●",VLOOKUP($T50,資格者コード!$A$2:$Q$73,MATCH(Z$12,資格者コード!$F$1:$Q$1,0)+5,FALSE) &amp; "",""),"")</f>
        <v/>
      </c>
      <c r="AA50" s="124" t="str">
        <f>IFERROR(IF('01申請書'!$B$29="●",VLOOKUP($T50,資格者コード!$A$2:$Q$73,MATCH(AA$12,資格者コード!$F$1:$Q$1,0)+5,FALSE) &amp; "",""),"")</f>
        <v/>
      </c>
      <c r="AB50" s="124" t="str">
        <f>IFERROR(IF('01申請書'!$B$30="●",VLOOKUP($T50,資格者コード!$A$2:$Q$73,MATCH(AB$12,資格者コード!$F$1:$Q$1,0)+5,FALSE) &amp; "",""),"")</f>
        <v/>
      </c>
      <c r="AC50" s="125" t="str">
        <f>IFERROR(IF('01申請書'!$B$31="●",VLOOKUP($T50,資格者コード!$A$2:$Q$73,MATCH(AC$12,資格者コード!$F$1:$Q$1,0)+5,FALSE) &amp; "",""),"")</f>
        <v/>
      </c>
      <c r="AD50" s="126" t="str">
        <f>IFERROR(IF('01申請書'!$O$27="○",VLOOKUP($T50,資格者コード!$A$2:$Q$73,MATCH(AD$12,資格者コード!$F$1:$Q$1,0)+5,FALSE) &amp; "",""),"")</f>
        <v/>
      </c>
      <c r="AE50" s="126" t="str">
        <f>IFERROR(IF('01申請書'!$O$28="○",VLOOKUP($T50,資格者コード!$A$2:$Q$73,MATCH(AE$12,資格者コード!$F$1:$Q$1,0)+5,FALSE) &amp; "",""),"")</f>
        <v/>
      </c>
      <c r="AF50" s="123" t="str">
        <f>IFERROR(IF('01申請書'!$B$32="●",VLOOKUP($T50,資格者コード!$A$2:$Q$73,MATCH(AF$12,資格者コード!$F$1:$Q$1,0)+5,FALSE) &amp; "",""),"")</f>
        <v/>
      </c>
      <c r="AG50" s="124" t="str">
        <f>IFERROR(IF('01申請書'!$B$33="●",VLOOKUP($T50,資格者コード!$A$2:$Q$73,MATCH(AG$12,資格者コード!$F$1:$Q$1,0)+5,FALSE) &amp; "",""),"")</f>
        <v/>
      </c>
      <c r="AH50" s="125" t="str">
        <f>IFERROR(IF('01申請書'!$B$34="●",VLOOKUP($T50,資格者コード!$A$2:$Q$73,MATCH(AH$12,資格者コード!$F$1:$Q$1,0)+5,FALSE) &amp; "",""),"")</f>
        <v/>
      </c>
      <c r="AI50" s="126" t="str">
        <f>IFERROR(IF('01申請書'!$O$29="○",VLOOKUP($T50,資格者コード!$A$2:$Q$73,MATCH(AI$12,資格者コード!$F$1:$Q$1,0)+5,FALSE) &amp; "",""),"")</f>
        <v/>
      </c>
      <c r="AJ50" s="126" t="str">
        <f>IFERROR(IF('01申請書'!$O$30="○",VLOOKUP($T50,資格者コード!$A$2:$Q$73,MATCH(AJ$12,資格者コード!$F$1:$Q$1,0)+5,FALSE) &amp; "",""),"")</f>
        <v/>
      </c>
      <c r="AK50" s="340"/>
      <c r="AL50" s="340"/>
      <c r="AM50" s="340"/>
      <c r="AN50" s="340"/>
      <c r="AO50" s="340"/>
      <c r="AP50" s="340"/>
      <c r="AQ50" s="340"/>
      <c r="AR50" s="341"/>
    </row>
    <row r="51" spans="2:45" ht="24.95" customHeight="1">
      <c r="C51" s="331">
        <v>39</v>
      </c>
      <c r="D51" s="332"/>
      <c r="E51" s="333"/>
      <c r="F51" s="334"/>
      <c r="G51" s="334"/>
      <c r="H51" s="334"/>
      <c r="I51" s="334"/>
      <c r="J51" s="334"/>
      <c r="K51" s="334"/>
      <c r="L51" s="334"/>
      <c r="M51" s="334"/>
      <c r="N51" s="334"/>
      <c r="O51" s="334"/>
      <c r="P51" s="334"/>
      <c r="Q51" s="334"/>
      <c r="R51" s="334"/>
      <c r="S51" s="335"/>
      <c r="T51" s="336"/>
      <c r="U51" s="337"/>
      <c r="V51" s="337"/>
      <c r="W51" s="337"/>
      <c r="X51" s="346"/>
      <c r="Y51" s="123" t="str">
        <f>IFERROR(IF('01申請書'!$B$27="●",VLOOKUP($T51,資格者コード!$A$2:$Q$73,MATCH(Y$12,資格者コード!$F$1:$Q$1,0)+5,FALSE) &amp; "",""),"")</f>
        <v/>
      </c>
      <c r="Z51" s="124" t="str">
        <f>IFERROR(IF('01申請書'!$B$28="●",VLOOKUP($T51,資格者コード!$A$2:$Q$73,MATCH(Z$12,資格者コード!$F$1:$Q$1,0)+5,FALSE) &amp; "",""),"")</f>
        <v/>
      </c>
      <c r="AA51" s="124" t="str">
        <f>IFERROR(IF('01申請書'!$B$29="●",VLOOKUP($T51,資格者コード!$A$2:$Q$73,MATCH(AA$12,資格者コード!$F$1:$Q$1,0)+5,FALSE) &amp; "",""),"")</f>
        <v/>
      </c>
      <c r="AB51" s="124" t="str">
        <f>IFERROR(IF('01申請書'!$B$30="●",VLOOKUP($T51,資格者コード!$A$2:$Q$73,MATCH(AB$12,資格者コード!$F$1:$Q$1,0)+5,FALSE) &amp; "",""),"")</f>
        <v/>
      </c>
      <c r="AC51" s="125" t="str">
        <f>IFERROR(IF('01申請書'!$B$31="●",VLOOKUP($T51,資格者コード!$A$2:$Q$73,MATCH(AC$12,資格者コード!$F$1:$Q$1,0)+5,FALSE) &amp; "",""),"")</f>
        <v/>
      </c>
      <c r="AD51" s="126" t="str">
        <f>IFERROR(IF('01申請書'!$O$27="○",VLOOKUP($T51,資格者コード!$A$2:$Q$73,MATCH(AD$12,資格者コード!$F$1:$Q$1,0)+5,FALSE) &amp; "",""),"")</f>
        <v/>
      </c>
      <c r="AE51" s="126" t="str">
        <f>IFERROR(IF('01申請書'!$O$28="○",VLOOKUP($T51,資格者コード!$A$2:$Q$73,MATCH(AE$12,資格者コード!$F$1:$Q$1,0)+5,FALSE) &amp; "",""),"")</f>
        <v/>
      </c>
      <c r="AF51" s="123" t="str">
        <f>IFERROR(IF('01申請書'!$B$32="●",VLOOKUP($T51,資格者コード!$A$2:$Q$73,MATCH(AF$12,資格者コード!$F$1:$Q$1,0)+5,FALSE) &amp; "",""),"")</f>
        <v/>
      </c>
      <c r="AG51" s="124" t="str">
        <f>IFERROR(IF('01申請書'!$B$33="●",VLOOKUP($T51,資格者コード!$A$2:$Q$73,MATCH(AG$12,資格者コード!$F$1:$Q$1,0)+5,FALSE) &amp; "",""),"")</f>
        <v/>
      </c>
      <c r="AH51" s="125" t="str">
        <f>IFERROR(IF('01申請書'!$B$34="●",VLOOKUP($T51,資格者コード!$A$2:$Q$73,MATCH(AH$12,資格者コード!$F$1:$Q$1,0)+5,FALSE) &amp; "",""),"")</f>
        <v/>
      </c>
      <c r="AI51" s="126" t="str">
        <f>IFERROR(IF('01申請書'!$O$29="○",VLOOKUP($T51,資格者コード!$A$2:$Q$73,MATCH(AI$12,資格者コード!$F$1:$Q$1,0)+5,FALSE) &amp; "",""),"")</f>
        <v/>
      </c>
      <c r="AJ51" s="126" t="str">
        <f>IFERROR(IF('01申請書'!$O$30="○",VLOOKUP($T51,資格者コード!$A$2:$Q$73,MATCH(AJ$12,資格者コード!$F$1:$Q$1,0)+5,FALSE) &amp; "",""),"")</f>
        <v/>
      </c>
      <c r="AK51" s="340"/>
      <c r="AL51" s="340"/>
      <c r="AM51" s="340"/>
      <c r="AN51" s="340"/>
      <c r="AO51" s="340"/>
      <c r="AP51" s="340"/>
      <c r="AQ51" s="340"/>
      <c r="AR51" s="341"/>
    </row>
    <row r="52" spans="2:45" ht="24.95" customHeight="1">
      <c r="C52" s="331">
        <v>40</v>
      </c>
      <c r="D52" s="332"/>
      <c r="E52" s="333"/>
      <c r="F52" s="334"/>
      <c r="G52" s="334"/>
      <c r="H52" s="334"/>
      <c r="I52" s="334"/>
      <c r="J52" s="334"/>
      <c r="K52" s="334"/>
      <c r="L52" s="334"/>
      <c r="M52" s="334"/>
      <c r="N52" s="334"/>
      <c r="O52" s="334"/>
      <c r="P52" s="334"/>
      <c r="Q52" s="334"/>
      <c r="R52" s="334"/>
      <c r="S52" s="335"/>
      <c r="T52" s="336"/>
      <c r="U52" s="337"/>
      <c r="V52" s="337"/>
      <c r="W52" s="337"/>
      <c r="X52" s="346"/>
      <c r="Y52" s="123" t="str">
        <f>IFERROR(IF('01申請書'!$B$27="●",VLOOKUP($T52,資格者コード!$A$2:$Q$73,MATCH(Y$12,資格者コード!$F$1:$Q$1,0)+5,FALSE) &amp; "",""),"")</f>
        <v/>
      </c>
      <c r="Z52" s="124" t="str">
        <f>IFERROR(IF('01申請書'!$B$28="●",VLOOKUP($T52,資格者コード!$A$2:$Q$73,MATCH(Z$12,資格者コード!$F$1:$Q$1,0)+5,FALSE) &amp; "",""),"")</f>
        <v/>
      </c>
      <c r="AA52" s="124" t="str">
        <f>IFERROR(IF('01申請書'!$B$29="●",VLOOKUP($T52,資格者コード!$A$2:$Q$73,MATCH(AA$12,資格者コード!$F$1:$Q$1,0)+5,FALSE) &amp; "",""),"")</f>
        <v/>
      </c>
      <c r="AB52" s="124" t="str">
        <f>IFERROR(IF('01申請書'!$B$30="●",VLOOKUP($T52,資格者コード!$A$2:$Q$73,MATCH(AB$12,資格者コード!$F$1:$Q$1,0)+5,FALSE) &amp; "",""),"")</f>
        <v/>
      </c>
      <c r="AC52" s="125" t="str">
        <f>IFERROR(IF('01申請書'!$B$31="●",VLOOKUP($T52,資格者コード!$A$2:$Q$73,MATCH(AC$12,資格者コード!$F$1:$Q$1,0)+5,FALSE) &amp; "",""),"")</f>
        <v/>
      </c>
      <c r="AD52" s="126" t="str">
        <f>IFERROR(IF('01申請書'!$O$27="○",VLOOKUP($T52,資格者コード!$A$2:$Q$73,MATCH(AD$12,資格者コード!$F$1:$Q$1,0)+5,FALSE) &amp; "",""),"")</f>
        <v/>
      </c>
      <c r="AE52" s="126" t="str">
        <f>IFERROR(IF('01申請書'!$O$28="○",VLOOKUP($T52,資格者コード!$A$2:$Q$73,MATCH(AE$12,資格者コード!$F$1:$Q$1,0)+5,FALSE) &amp; "",""),"")</f>
        <v/>
      </c>
      <c r="AF52" s="123" t="str">
        <f>IFERROR(IF('01申請書'!$B$32="●",VLOOKUP($T52,資格者コード!$A$2:$Q$73,MATCH(AF$12,資格者コード!$F$1:$Q$1,0)+5,FALSE) &amp; "",""),"")</f>
        <v/>
      </c>
      <c r="AG52" s="124" t="str">
        <f>IFERROR(IF('01申請書'!$B$33="●",VLOOKUP($T52,資格者コード!$A$2:$Q$73,MATCH(AG$12,資格者コード!$F$1:$Q$1,0)+5,FALSE) &amp; "",""),"")</f>
        <v/>
      </c>
      <c r="AH52" s="125" t="str">
        <f>IFERROR(IF('01申請書'!$B$34="●",VLOOKUP($T52,資格者コード!$A$2:$Q$73,MATCH(AH$12,資格者コード!$F$1:$Q$1,0)+5,FALSE) &amp; "",""),"")</f>
        <v/>
      </c>
      <c r="AI52" s="126" t="str">
        <f>IFERROR(IF('01申請書'!$O$29="○",VLOOKUP($T52,資格者コード!$A$2:$Q$73,MATCH(AI$12,資格者コード!$F$1:$Q$1,0)+5,FALSE) &amp; "",""),"")</f>
        <v/>
      </c>
      <c r="AJ52" s="126" t="str">
        <f>IFERROR(IF('01申請書'!$O$30="○",VLOOKUP($T52,資格者コード!$A$2:$Q$73,MATCH(AJ$12,資格者コード!$F$1:$Q$1,0)+5,FALSE) &amp; "",""),"")</f>
        <v/>
      </c>
      <c r="AK52" s="340"/>
      <c r="AL52" s="340"/>
      <c r="AM52" s="340"/>
      <c r="AN52" s="340"/>
      <c r="AO52" s="340"/>
      <c r="AP52" s="340"/>
      <c r="AQ52" s="340"/>
      <c r="AR52" s="341"/>
    </row>
    <row r="53" spans="2:45" ht="24.95" customHeight="1">
      <c r="C53" s="331">
        <v>41</v>
      </c>
      <c r="D53" s="332"/>
      <c r="E53" s="333"/>
      <c r="F53" s="334"/>
      <c r="G53" s="334"/>
      <c r="H53" s="334"/>
      <c r="I53" s="334"/>
      <c r="J53" s="334"/>
      <c r="K53" s="334"/>
      <c r="L53" s="334"/>
      <c r="M53" s="334"/>
      <c r="N53" s="334"/>
      <c r="O53" s="334"/>
      <c r="P53" s="334"/>
      <c r="Q53" s="334"/>
      <c r="R53" s="334"/>
      <c r="S53" s="335"/>
      <c r="T53" s="336"/>
      <c r="U53" s="337"/>
      <c r="V53" s="337"/>
      <c r="W53" s="337"/>
      <c r="X53" s="346"/>
      <c r="Y53" s="123" t="str">
        <f>IFERROR(IF('01申請書'!$B$27="●",VLOOKUP($T53,資格者コード!$A$2:$Q$73,MATCH(Y$12,資格者コード!$F$1:$Q$1,0)+5,FALSE) &amp; "",""),"")</f>
        <v/>
      </c>
      <c r="Z53" s="124" t="str">
        <f>IFERROR(IF('01申請書'!$B$28="●",VLOOKUP($T53,資格者コード!$A$2:$Q$73,MATCH(Z$12,資格者コード!$F$1:$Q$1,0)+5,FALSE) &amp; "",""),"")</f>
        <v/>
      </c>
      <c r="AA53" s="124" t="str">
        <f>IFERROR(IF('01申請書'!$B$29="●",VLOOKUP($T53,資格者コード!$A$2:$Q$73,MATCH(AA$12,資格者コード!$F$1:$Q$1,0)+5,FALSE) &amp; "",""),"")</f>
        <v/>
      </c>
      <c r="AB53" s="124" t="str">
        <f>IFERROR(IF('01申請書'!$B$30="●",VLOOKUP($T53,資格者コード!$A$2:$Q$73,MATCH(AB$12,資格者コード!$F$1:$Q$1,0)+5,FALSE) &amp; "",""),"")</f>
        <v/>
      </c>
      <c r="AC53" s="125" t="str">
        <f>IFERROR(IF('01申請書'!$B$31="●",VLOOKUP($T53,資格者コード!$A$2:$Q$73,MATCH(AC$12,資格者コード!$F$1:$Q$1,0)+5,FALSE) &amp; "",""),"")</f>
        <v/>
      </c>
      <c r="AD53" s="126" t="str">
        <f>IFERROR(IF('01申請書'!$O$27="○",VLOOKUP($T53,資格者コード!$A$2:$Q$73,MATCH(AD$12,資格者コード!$F$1:$Q$1,0)+5,FALSE) &amp; "",""),"")</f>
        <v/>
      </c>
      <c r="AE53" s="126" t="str">
        <f>IFERROR(IF('01申請書'!$O$28="○",VLOOKUP($T53,資格者コード!$A$2:$Q$73,MATCH(AE$12,資格者コード!$F$1:$Q$1,0)+5,FALSE) &amp; "",""),"")</f>
        <v/>
      </c>
      <c r="AF53" s="123" t="str">
        <f>IFERROR(IF('01申請書'!$B$32="●",VLOOKUP($T53,資格者コード!$A$2:$Q$73,MATCH(AF$12,資格者コード!$F$1:$Q$1,0)+5,FALSE) &amp; "",""),"")</f>
        <v/>
      </c>
      <c r="AG53" s="124" t="str">
        <f>IFERROR(IF('01申請書'!$B$33="●",VLOOKUP($T53,資格者コード!$A$2:$Q$73,MATCH(AG$12,資格者コード!$F$1:$Q$1,0)+5,FALSE) &amp; "",""),"")</f>
        <v/>
      </c>
      <c r="AH53" s="125" t="str">
        <f>IFERROR(IF('01申請書'!$B$34="●",VLOOKUP($T53,資格者コード!$A$2:$Q$73,MATCH(AH$12,資格者コード!$F$1:$Q$1,0)+5,FALSE) &amp; "",""),"")</f>
        <v/>
      </c>
      <c r="AI53" s="126" t="str">
        <f>IFERROR(IF('01申請書'!$O$29="○",VLOOKUP($T53,資格者コード!$A$2:$Q$73,MATCH(AI$12,資格者コード!$F$1:$Q$1,0)+5,FALSE) &amp; "",""),"")</f>
        <v/>
      </c>
      <c r="AJ53" s="126" t="str">
        <f>IFERROR(IF('01申請書'!$O$30="○",VLOOKUP($T53,資格者コード!$A$2:$Q$73,MATCH(AJ$12,資格者コード!$F$1:$Q$1,0)+5,FALSE) &amp; "",""),"")</f>
        <v/>
      </c>
      <c r="AK53" s="340"/>
      <c r="AL53" s="340"/>
      <c r="AM53" s="340"/>
      <c r="AN53" s="340"/>
      <c r="AO53" s="340"/>
      <c r="AP53" s="340"/>
      <c r="AQ53" s="340"/>
      <c r="AR53" s="341"/>
    </row>
    <row r="54" spans="2:45" ht="24.95" customHeight="1">
      <c r="C54" s="331">
        <v>42</v>
      </c>
      <c r="D54" s="332"/>
      <c r="E54" s="333"/>
      <c r="F54" s="334"/>
      <c r="G54" s="334"/>
      <c r="H54" s="334"/>
      <c r="I54" s="334"/>
      <c r="J54" s="334"/>
      <c r="K54" s="334"/>
      <c r="L54" s="334"/>
      <c r="M54" s="334"/>
      <c r="N54" s="334"/>
      <c r="O54" s="334"/>
      <c r="P54" s="334"/>
      <c r="Q54" s="334"/>
      <c r="R54" s="334"/>
      <c r="S54" s="335"/>
      <c r="T54" s="336"/>
      <c r="U54" s="337"/>
      <c r="V54" s="337"/>
      <c r="W54" s="337"/>
      <c r="X54" s="346"/>
      <c r="Y54" s="123" t="str">
        <f>IFERROR(IF('01申請書'!$B$27="●",VLOOKUP($T54,資格者コード!$A$2:$Q$73,MATCH(Y$12,資格者コード!$F$1:$Q$1,0)+5,FALSE) &amp; "",""),"")</f>
        <v/>
      </c>
      <c r="Z54" s="124" t="str">
        <f>IFERROR(IF('01申請書'!$B$28="●",VLOOKUP($T54,資格者コード!$A$2:$Q$73,MATCH(Z$12,資格者コード!$F$1:$Q$1,0)+5,FALSE) &amp; "",""),"")</f>
        <v/>
      </c>
      <c r="AA54" s="124" t="str">
        <f>IFERROR(IF('01申請書'!$B$29="●",VLOOKUP($T54,資格者コード!$A$2:$Q$73,MATCH(AA$12,資格者コード!$F$1:$Q$1,0)+5,FALSE) &amp; "",""),"")</f>
        <v/>
      </c>
      <c r="AB54" s="124" t="str">
        <f>IFERROR(IF('01申請書'!$B$30="●",VLOOKUP($T54,資格者コード!$A$2:$Q$73,MATCH(AB$12,資格者コード!$F$1:$Q$1,0)+5,FALSE) &amp; "",""),"")</f>
        <v/>
      </c>
      <c r="AC54" s="125" t="str">
        <f>IFERROR(IF('01申請書'!$B$31="●",VLOOKUP($T54,資格者コード!$A$2:$Q$73,MATCH(AC$12,資格者コード!$F$1:$Q$1,0)+5,FALSE) &amp; "",""),"")</f>
        <v/>
      </c>
      <c r="AD54" s="126" t="str">
        <f>IFERROR(IF('01申請書'!$O$27="○",VLOOKUP($T54,資格者コード!$A$2:$Q$73,MATCH(AD$12,資格者コード!$F$1:$Q$1,0)+5,FALSE) &amp; "",""),"")</f>
        <v/>
      </c>
      <c r="AE54" s="126" t="str">
        <f>IFERROR(IF('01申請書'!$O$28="○",VLOOKUP($T54,資格者コード!$A$2:$Q$73,MATCH(AE$12,資格者コード!$F$1:$Q$1,0)+5,FALSE) &amp; "",""),"")</f>
        <v/>
      </c>
      <c r="AF54" s="123" t="str">
        <f>IFERROR(IF('01申請書'!$B$32="●",VLOOKUP($T54,資格者コード!$A$2:$Q$73,MATCH(AF$12,資格者コード!$F$1:$Q$1,0)+5,FALSE) &amp; "",""),"")</f>
        <v/>
      </c>
      <c r="AG54" s="124" t="str">
        <f>IFERROR(IF('01申請書'!$B$33="●",VLOOKUP($T54,資格者コード!$A$2:$Q$73,MATCH(AG$12,資格者コード!$F$1:$Q$1,0)+5,FALSE) &amp; "",""),"")</f>
        <v/>
      </c>
      <c r="AH54" s="125" t="str">
        <f>IFERROR(IF('01申請書'!$B$34="●",VLOOKUP($T54,資格者コード!$A$2:$Q$73,MATCH(AH$12,資格者コード!$F$1:$Q$1,0)+5,FALSE) &amp; "",""),"")</f>
        <v/>
      </c>
      <c r="AI54" s="126" t="str">
        <f>IFERROR(IF('01申請書'!$O$29="○",VLOOKUP($T54,資格者コード!$A$2:$Q$73,MATCH(AI$12,資格者コード!$F$1:$Q$1,0)+5,FALSE) &amp; "",""),"")</f>
        <v/>
      </c>
      <c r="AJ54" s="126" t="str">
        <f>IFERROR(IF('01申請書'!$O$30="○",VLOOKUP($T54,資格者コード!$A$2:$Q$73,MATCH(AJ$12,資格者コード!$F$1:$Q$1,0)+5,FALSE) &amp; "",""),"")</f>
        <v/>
      </c>
      <c r="AK54" s="340"/>
      <c r="AL54" s="340"/>
      <c r="AM54" s="340"/>
      <c r="AN54" s="340"/>
      <c r="AO54" s="340"/>
      <c r="AP54" s="340"/>
      <c r="AQ54" s="340"/>
      <c r="AR54" s="341"/>
    </row>
    <row r="55" spans="2:45" ht="24.95" customHeight="1">
      <c r="B55" s="127" t="s">
        <v>174</v>
      </c>
      <c r="C55" s="331">
        <v>43</v>
      </c>
      <c r="D55" s="332"/>
      <c r="E55" s="333"/>
      <c r="F55" s="334"/>
      <c r="G55" s="334"/>
      <c r="H55" s="334"/>
      <c r="I55" s="334"/>
      <c r="J55" s="334"/>
      <c r="K55" s="334"/>
      <c r="L55" s="334"/>
      <c r="M55" s="334"/>
      <c r="N55" s="334"/>
      <c r="O55" s="334"/>
      <c r="P55" s="334"/>
      <c r="Q55" s="334"/>
      <c r="R55" s="334"/>
      <c r="S55" s="335"/>
      <c r="T55" s="336"/>
      <c r="U55" s="337"/>
      <c r="V55" s="337"/>
      <c r="W55" s="337"/>
      <c r="X55" s="346"/>
      <c r="Y55" s="123" t="str">
        <f>IFERROR(IF('01申請書'!$B$27="●",VLOOKUP($T55,資格者コード!$A$2:$Q$73,MATCH(Y$12,資格者コード!$F$1:$Q$1,0)+5,FALSE) &amp; "",""),"")</f>
        <v/>
      </c>
      <c r="Z55" s="124" t="str">
        <f>IFERROR(IF('01申請書'!$B$28="●",VLOOKUP($T55,資格者コード!$A$2:$Q$73,MATCH(Z$12,資格者コード!$F$1:$Q$1,0)+5,FALSE) &amp; "",""),"")</f>
        <v/>
      </c>
      <c r="AA55" s="124" t="str">
        <f>IFERROR(IF('01申請書'!$B$29="●",VLOOKUP($T55,資格者コード!$A$2:$Q$73,MATCH(AA$12,資格者コード!$F$1:$Q$1,0)+5,FALSE) &amp; "",""),"")</f>
        <v/>
      </c>
      <c r="AB55" s="124" t="str">
        <f>IFERROR(IF('01申請書'!$B$30="●",VLOOKUP($T55,資格者コード!$A$2:$Q$73,MATCH(AB$12,資格者コード!$F$1:$Q$1,0)+5,FALSE) &amp; "",""),"")</f>
        <v/>
      </c>
      <c r="AC55" s="125" t="str">
        <f>IFERROR(IF('01申請書'!$B$31="●",VLOOKUP($T55,資格者コード!$A$2:$Q$73,MATCH(AC$12,資格者コード!$F$1:$Q$1,0)+5,FALSE) &amp; "",""),"")</f>
        <v/>
      </c>
      <c r="AD55" s="126" t="str">
        <f>IFERROR(IF('01申請書'!$O$27="○",VLOOKUP($T55,資格者コード!$A$2:$Q$73,MATCH(AD$12,資格者コード!$F$1:$Q$1,0)+5,FALSE) &amp; "",""),"")</f>
        <v/>
      </c>
      <c r="AE55" s="126" t="str">
        <f>IFERROR(IF('01申請書'!$O$28="○",VLOOKUP($T55,資格者コード!$A$2:$Q$73,MATCH(AE$12,資格者コード!$F$1:$Q$1,0)+5,FALSE) &amp; "",""),"")</f>
        <v/>
      </c>
      <c r="AF55" s="123" t="str">
        <f>IFERROR(IF('01申請書'!$B$32="●",VLOOKUP($T55,資格者コード!$A$2:$Q$73,MATCH(AF$12,資格者コード!$F$1:$Q$1,0)+5,FALSE) &amp; "",""),"")</f>
        <v/>
      </c>
      <c r="AG55" s="124" t="str">
        <f>IFERROR(IF('01申請書'!$B$33="●",VLOOKUP($T55,資格者コード!$A$2:$Q$73,MATCH(AG$12,資格者コード!$F$1:$Q$1,0)+5,FALSE) &amp; "",""),"")</f>
        <v/>
      </c>
      <c r="AH55" s="125" t="str">
        <f>IFERROR(IF('01申請書'!$B$34="●",VLOOKUP($T55,資格者コード!$A$2:$Q$73,MATCH(AH$12,資格者コード!$F$1:$Q$1,0)+5,FALSE) &amp; "",""),"")</f>
        <v/>
      </c>
      <c r="AI55" s="126" t="str">
        <f>IFERROR(IF('01申請書'!$O$29="○",VLOOKUP($T55,資格者コード!$A$2:$Q$73,MATCH(AI$12,資格者コード!$F$1:$Q$1,0)+5,FALSE) &amp; "",""),"")</f>
        <v/>
      </c>
      <c r="AJ55" s="126" t="str">
        <f>IFERROR(IF('01申請書'!$O$30="○",VLOOKUP($T55,資格者コード!$A$2:$Q$73,MATCH(AJ$12,資格者コード!$F$1:$Q$1,0)+5,FALSE) &amp; "",""),"")</f>
        <v/>
      </c>
      <c r="AK55" s="340"/>
      <c r="AL55" s="340"/>
      <c r="AM55" s="340"/>
      <c r="AN55" s="340"/>
      <c r="AO55" s="340"/>
      <c r="AP55" s="340"/>
      <c r="AQ55" s="340"/>
      <c r="AR55" s="341"/>
      <c r="AS55" s="127"/>
    </row>
    <row r="56" spans="2:45" ht="24.95" customHeight="1">
      <c r="C56" s="331">
        <v>44</v>
      </c>
      <c r="D56" s="332"/>
      <c r="E56" s="333"/>
      <c r="F56" s="334"/>
      <c r="G56" s="334"/>
      <c r="H56" s="334"/>
      <c r="I56" s="334"/>
      <c r="J56" s="334"/>
      <c r="K56" s="334"/>
      <c r="L56" s="334"/>
      <c r="M56" s="334"/>
      <c r="N56" s="334"/>
      <c r="O56" s="334"/>
      <c r="P56" s="334"/>
      <c r="Q56" s="334"/>
      <c r="R56" s="334"/>
      <c r="S56" s="335"/>
      <c r="T56" s="336"/>
      <c r="U56" s="337"/>
      <c r="V56" s="337"/>
      <c r="W56" s="337"/>
      <c r="X56" s="346"/>
      <c r="Y56" s="123" t="str">
        <f>IFERROR(IF('01申請書'!$B$27="●",VLOOKUP($T56,資格者コード!$A$2:$Q$73,MATCH(Y$12,資格者コード!$F$1:$Q$1,0)+5,FALSE) &amp; "",""),"")</f>
        <v/>
      </c>
      <c r="Z56" s="124" t="str">
        <f>IFERROR(IF('01申請書'!$B$28="●",VLOOKUP($T56,資格者コード!$A$2:$Q$73,MATCH(Z$12,資格者コード!$F$1:$Q$1,0)+5,FALSE) &amp; "",""),"")</f>
        <v/>
      </c>
      <c r="AA56" s="124" t="str">
        <f>IFERROR(IF('01申請書'!$B$29="●",VLOOKUP($T56,資格者コード!$A$2:$Q$73,MATCH(AA$12,資格者コード!$F$1:$Q$1,0)+5,FALSE) &amp; "",""),"")</f>
        <v/>
      </c>
      <c r="AB56" s="124" t="str">
        <f>IFERROR(IF('01申請書'!$B$30="●",VLOOKUP($T56,資格者コード!$A$2:$Q$73,MATCH(AB$12,資格者コード!$F$1:$Q$1,0)+5,FALSE) &amp; "",""),"")</f>
        <v/>
      </c>
      <c r="AC56" s="125" t="str">
        <f>IFERROR(IF('01申請書'!$B$31="●",VLOOKUP($T56,資格者コード!$A$2:$Q$73,MATCH(AC$12,資格者コード!$F$1:$Q$1,0)+5,FALSE) &amp; "",""),"")</f>
        <v/>
      </c>
      <c r="AD56" s="126" t="str">
        <f>IFERROR(IF('01申請書'!$O$27="○",VLOOKUP($T56,資格者コード!$A$2:$Q$73,MATCH(AD$12,資格者コード!$F$1:$Q$1,0)+5,FALSE) &amp; "",""),"")</f>
        <v/>
      </c>
      <c r="AE56" s="126" t="str">
        <f>IFERROR(IF('01申請書'!$O$28="○",VLOOKUP($T56,資格者コード!$A$2:$Q$73,MATCH(AE$12,資格者コード!$F$1:$Q$1,0)+5,FALSE) &amp; "",""),"")</f>
        <v/>
      </c>
      <c r="AF56" s="123" t="str">
        <f>IFERROR(IF('01申請書'!$B$32="●",VLOOKUP($T56,資格者コード!$A$2:$Q$73,MATCH(AF$12,資格者コード!$F$1:$Q$1,0)+5,FALSE) &amp; "",""),"")</f>
        <v/>
      </c>
      <c r="AG56" s="124" t="str">
        <f>IFERROR(IF('01申請書'!$B$33="●",VLOOKUP($T56,資格者コード!$A$2:$Q$73,MATCH(AG$12,資格者コード!$F$1:$Q$1,0)+5,FALSE) &amp; "",""),"")</f>
        <v/>
      </c>
      <c r="AH56" s="125" t="str">
        <f>IFERROR(IF('01申請書'!$B$34="●",VLOOKUP($T56,資格者コード!$A$2:$Q$73,MATCH(AH$12,資格者コード!$F$1:$Q$1,0)+5,FALSE) &amp; "",""),"")</f>
        <v/>
      </c>
      <c r="AI56" s="126" t="str">
        <f>IFERROR(IF('01申請書'!$O$29="○",VLOOKUP($T56,資格者コード!$A$2:$Q$73,MATCH(AI$12,資格者コード!$F$1:$Q$1,0)+5,FALSE) &amp; "",""),"")</f>
        <v/>
      </c>
      <c r="AJ56" s="126" t="str">
        <f>IFERROR(IF('01申請書'!$O$30="○",VLOOKUP($T56,資格者コード!$A$2:$Q$73,MATCH(AJ$12,資格者コード!$F$1:$Q$1,0)+5,FALSE) &amp; "",""),"")</f>
        <v/>
      </c>
      <c r="AK56" s="340"/>
      <c r="AL56" s="340"/>
      <c r="AM56" s="340"/>
      <c r="AN56" s="340"/>
      <c r="AO56" s="340"/>
      <c r="AP56" s="340"/>
      <c r="AQ56" s="340"/>
      <c r="AR56" s="341"/>
    </row>
    <row r="57" spans="2:45" ht="24.95" customHeight="1">
      <c r="C57" s="331">
        <v>45</v>
      </c>
      <c r="D57" s="332"/>
      <c r="E57" s="333"/>
      <c r="F57" s="334"/>
      <c r="G57" s="334"/>
      <c r="H57" s="334"/>
      <c r="I57" s="334"/>
      <c r="J57" s="334"/>
      <c r="K57" s="334"/>
      <c r="L57" s="334"/>
      <c r="M57" s="334"/>
      <c r="N57" s="334"/>
      <c r="O57" s="334"/>
      <c r="P57" s="334"/>
      <c r="Q57" s="334"/>
      <c r="R57" s="334"/>
      <c r="S57" s="335"/>
      <c r="T57" s="336"/>
      <c r="U57" s="337"/>
      <c r="V57" s="337"/>
      <c r="W57" s="337"/>
      <c r="X57" s="346"/>
      <c r="Y57" s="123" t="str">
        <f>IFERROR(IF('01申請書'!$B$27="●",VLOOKUP($T57,資格者コード!$A$2:$Q$73,MATCH(Y$12,資格者コード!$F$1:$Q$1,0)+5,FALSE) &amp; "",""),"")</f>
        <v/>
      </c>
      <c r="Z57" s="124" t="str">
        <f>IFERROR(IF('01申請書'!$B$28="●",VLOOKUP($T57,資格者コード!$A$2:$Q$73,MATCH(Z$12,資格者コード!$F$1:$Q$1,0)+5,FALSE) &amp; "",""),"")</f>
        <v/>
      </c>
      <c r="AA57" s="124" t="str">
        <f>IFERROR(IF('01申請書'!$B$29="●",VLOOKUP($T57,資格者コード!$A$2:$Q$73,MATCH(AA$12,資格者コード!$F$1:$Q$1,0)+5,FALSE) &amp; "",""),"")</f>
        <v/>
      </c>
      <c r="AB57" s="124" t="str">
        <f>IFERROR(IF('01申請書'!$B$30="●",VLOOKUP($T57,資格者コード!$A$2:$Q$73,MATCH(AB$12,資格者コード!$F$1:$Q$1,0)+5,FALSE) &amp; "",""),"")</f>
        <v/>
      </c>
      <c r="AC57" s="125" t="str">
        <f>IFERROR(IF('01申請書'!$B$31="●",VLOOKUP($T57,資格者コード!$A$2:$Q$73,MATCH(AC$12,資格者コード!$F$1:$Q$1,0)+5,FALSE) &amp; "",""),"")</f>
        <v/>
      </c>
      <c r="AD57" s="126" t="str">
        <f>IFERROR(IF('01申請書'!$O$27="○",VLOOKUP($T57,資格者コード!$A$2:$Q$73,MATCH(AD$12,資格者コード!$F$1:$Q$1,0)+5,FALSE) &amp; "",""),"")</f>
        <v/>
      </c>
      <c r="AE57" s="126" t="str">
        <f>IFERROR(IF('01申請書'!$O$28="○",VLOOKUP($T57,資格者コード!$A$2:$Q$73,MATCH(AE$12,資格者コード!$F$1:$Q$1,0)+5,FALSE) &amp; "",""),"")</f>
        <v/>
      </c>
      <c r="AF57" s="123" t="str">
        <f>IFERROR(IF('01申請書'!$B$32="●",VLOOKUP($T57,資格者コード!$A$2:$Q$73,MATCH(AF$12,資格者コード!$F$1:$Q$1,0)+5,FALSE) &amp; "",""),"")</f>
        <v/>
      </c>
      <c r="AG57" s="124" t="str">
        <f>IFERROR(IF('01申請書'!$B$33="●",VLOOKUP($T57,資格者コード!$A$2:$Q$73,MATCH(AG$12,資格者コード!$F$1:$Q$1,0)+5,FALSE) &amp; "",""),"")</f>
        <v/>
      </c>
      <c r="AH57" s="125" t="str">
        <f>IFERROR(IF('01申請書'!$B$34="●",VLOOKUP($T57,資格者コード!$A$2:$Q$73,MATCH(AH$12,資格者コード!$F$1:$Q$1,0)+5,FALSE) &amp; "",""),"")</f>
        <v/>
      </c>
      <c r="AI57" s="126" t="str">
        <f>IFERROR(IF('01申請書'!$O$29="○",VLOOKUP($T57,資格者コード!$A$2:$Q$73,MATCH(AI$12,資格者コード!$F$1:$Q$1,0)+5,FALSE) &amp; "",""),"")</f>
        <v/>
      </c>
      <c r="AJ57" s="126" t="str">
        <f>IFERROR(IF('01申請書'!$O$30="○",VLOOKUP($T57,資格者コード!$A$2:$Q$73,MATCH(AJ$12,資格者コード!$F$1:$Q$1,0)+5,FALSE) &amp; "",""),"")</f>
        <v/>
      </c>
      <c r="AK57" s="340"/>
      <c r="AL57" s="340"/>
      <c r="AM57" s="340"/>
      <c r="AN57" s="340"/>
      <c r="AO57" s="340"/>
      <c r="AP57" s="340"/>
      <c r="AQ57" s="340"/>
      <c r="AR57" s="341"/>
    </row>
    <row r="58" spans="2:45" ht="24.95" customHeight="1">
      <c r="C58" s="331">
        <v>46</v>
      </c>
      <c r="D58" s="332"/>
      <c r="E58" s="333"/>
      <c r="F58" s="334"/>
      <c r="G58" s="334"/>
      <c r="H58" s="334"/>
      <c r="I58" s="334"/>
      <c r="J58" s="334"/>
      <c r="K58" s="334"/>
      <c r="L58" s="334"/>
      <c r="M58" s="334"/>
      <c r="N58" s="334"/>
      <c r="O58" s="334"/>
      <c r="P58" s="334"/>
      <c r="Q58" s="334"/>
      <c r="R58" s="334"/>
      <c r="S58" s="335"/>
      <c r="T58" s="336"/>
      <c r="U58" s="337"/>
      <c r="V58" s="337"/>
      <c r="W58" s="337"/>
      <c r="X58" s="346"/>
      <c r="Y58" s="123" t="str">
        <f>IFERROR(IF('01申請書'!$B$27="●",VLOOKUP($T58,資格者コード!$A$2:$Q$73,MATCH(Y$12,資格者コード!$F$1:$Q$1,0)+5,FALSE) &amp; "",""),"")</f>
        <v/>
      </c>
      <c r="Z58" s="124" t="str">
        <f>IFERROR(IF('01申請書'!$B$28="●",VLOOKUP($T58,資格者コード!$A$2:$Q$73,MATCH(Z$12,資格者コード!$F$1:$Q$1,0)+5,FALSE) &amp; "",""),"")</f>
        <v/>
      </c>
      <c r="AA58" s="124" t="str">
        <f>IFERROR(IF('01申請書'!$B$29="●",VLOOKUP($T58,資格者コード!$A$2:$Q$73,MATCH(AA$12,資格者コード!$F$1:$Q$1,0)+5,FALSE) &amp; "",""),"")</f>
        <v/>
      </c>
      <c r="AB58" s="124" t="str">
        <f>IFERROR(IF('01申請書'!$B$30="●",VLOOKUP($T58,資格者コード!$A$2:$Q$73,MATCH(AB$12,資格者コード!$F$1:$Q$1,0)+5,FALSE) &amp; "",""),"")</f>
        <v/>
      </c>
      <c r="AC58" s="125" t="str">
        <f>IFERROR(IF('01申請書'!$B$31="●",VLOOKUP($T58,資格者コード!$A$2:$Q$73,MATCH(AC$12,資格者コード!$F$1:$Q$1,0)+5,FALSE) &amp; "",""),"")</f>
        <v/>
      </c>
      <c r="AD58" s="126" t="str">
        <f>IFERROR(IF('01申請書'!$O$27="○",VLOOKUP($T58,資格者コード!$A$2:$Q$73,MATCH(AD$12,資格者コード!$F$1:$Q$1,0)+5,FALSE) &amp; "",""),"")</f>
        <v/>
      </c>
      <c r="AE58" s="126" t="str">
        <f>IFERROR(IF('01申請書'!$O$28="○",VLOOKUP($T58,資格者コード!$A$2:$Q$73,MATCH(AE$12,資格者コード!$F$1:$Q$1,0)+5,FALSE) &amp; "",""),"")</f>
        <v/>
      </c>
      <c r="AF58" s="123" t="str">
        <f>IFERROR(IF('01申請書'!$B$32="●",VLOOKUP($T58,資格者コード!$A$2:$Q$73,MATCH(AF$12,資格者コード!$F$1:$Q$1,0)+5,FALSE) &amp; "",""),"")</f>
        <v/>
      </c>
      <c r="AG58" s="124" t="str">
        <f>IFERROR(IF('01申請書'!$B$33="●",VLOOKUP($T58,資格者コード!$A$2:$Q$73,MATCH(AG$12,資格者コード!$F$1:$Q$1,0)+5,FALSE) &amp; "",""),"")</f>
        <v/>
      </c>
      <c r="AH58" s="125" t="str">
        <f>IFERROR(IF('01申請書'!$B$34="●",VLOOKUP($T58,資格者コード!$A$2:$Q$73,MATCH(AH$12,資格者コード!$F$1:$Q$1,0)+5,FALSE) &amp; "",""),"")</f>
        <v/>
      </c>
      <c r="AI58" s="126" t="str">
        <f>IFERROR(IF('01申請書'!$O$29="○",VLOOKUP($T58,資格者コード!$A$2:$Q$73,MATCH(AI$12,資格者コード!$F$1:$Q$1,0)+5,FALSE) &amp; "",""),"")</f>
        <v/>
      </c>
      <c r="AJ58" s="126" t="str">
        <f>IFERROR(IF('01申請書'!$O$30="○",VLOOKUP($T58,資格者コード!$A$2:$Q$73,MATCH(AJ$12,資格者コード!$F$1:$Q$1,0)+5,FALSE) &amp; "",""),"")</f>
        <v/>
      </c>
      <c r="AK58" s="340"/>
      <c r="AL58" s="340"/>
      <c r="AM58" s="340"/>
      <c r="AN58" s="340"/>
      <c r="AO58" s="340"/>
      <c r="AP58" s="340"/>
      <c r="AQ58" s="340"/>
      <c r="AR58" s="341"/>
    </row>
    <row r="59" spans="2:45" ht="24.95" customHeight="1">
      <c r="C59" s="331">
        <v>47</v>
      </c>
      <c r="D59" s="332"/>
      <c r="E59" s="333"/>
      <c r="F59" s="334"/>
      <c r="G59" s="334"/>
      <c r="H59" s="334"/>
      <c r="I59" s="334"/>
      <c r="J59" s="334"/>
      <c r="K59" s="334"/>
      <c r="L59" s="334"/>
      <c r="M59" s="334"/>
      <c r="N59" s="334"/>
      <c r="O59" s="334"/>
      <c r="P59" s="334"/>
      <c r="Q59" s="334"/>
      <c r="R59" s="334"/>
      <c r="S59" s="335"/>
      <c r="T59" s="336"/>
      <c r="U59" s="337"/>
      <c r="V59" s="337"/>
      <c r="W59" s="337"/>
      <c r="X59" s="346"/>
      <c r="Y59" s="123" t="str">
        <f>IFERROR(IF('01申請書'!$B$27="●",VLOOKUP($T59,資格者コード!$A$2:$Q$73,MATCH(Y$12,資格者コード!$F$1:$Q$1,0)+5,FALSE) &amp; "",""),"")</f>
        <v/>
      </c>
      <c r="Z59" s="124" t="str">
        <f>IFERROR(IF('01申請書'!$B$28="●",VLOOKUP($T59,資格者コード!$A$2:$Q$73,MATCH(Z$12,資格者コード!$F$1:$Q$1,0)+5,FALSE) &amp; "",""),"")</f>
        <v/>
      </c>
      <c r="AA59" s="124" t="str">
        <f>IFERROR(IF('01申請書'!$B$29="●",VLOOKUP($T59,資格者コード!$A$2:$Q$73,MATCH(AA$12,資格者コード!$F$1:$Q$1,0)+5,FALSE) &amp; "",""),"")</f>
        <v/>
      </c>
      <c r="AB59" s="124" t="str">
        <f>IFERROR(IF('01申請書'!$B$30="●",VLOOKUP($T59,資格者コード!$A$2:$Q$73,MATCH(AB$12,資格者コード!$F$1:$Q$1,0)+5,FALSE) &amp; "",""),"")</f>
        <v/>
      </c>
      <c r="AC59" s="125" t="str">
        <f>IFERROR(IF('01申請書'!$B$31="●",VLOOKUP($T59,資格者コード!$A$2:$Q$73,MATCH(AC$12,資格者コード!$F$1:$Q$1,0)+5,FALSE) &amp; "",""),"")</f>
        <v/>
      </c>
      <c r="AD59" s="126" t="str">
        <f>IFERROR(IF('01申請書'!$O$27="○",VLOOKUP($T59,資格者コード!$A$2:$Q$73,MATCH(AD$12,資格者コード!$F$1:$Q$1,0)+5,FALSE) &amp; "",""),"")</f>
        <v/>
      </c>
      <c r="AE59" s="126" t="str">
        <f>IFERROR(IF('01申請書'!$O$28="○",VLOOKUP($T59,資格者コード!$A$2:$Q$73,MATCH(AE$12,資格者コード!$F$1:$Q$1,0)+5,FALSE) &amp; "",""),"")</f>
        <v/>
      </c>
      <c r="AF59" s="123" t="str">
        <f>IFERROR(IF('01申請書'!$B$32="●",VLOOKUP($T59,資格者コード!$A$2:$Q$73,MATCH(AF$12,資格者コード!$F$1:$Q$1,0)+5,FALSE) &amp; "",""),"")</f>
        <v/>
      </c>
      <c r="AG59" s="124" t="str">
        <f>IFERROR(IF('01申請書'!$B$33="●",VLOOKUP($T59,資格者コード!$A$2:$Q$73,MATCH(AG$12,資格者コード!$F$1:$Q$1,0)+5,FALSE) &amp; "",""),"")</f>
        <v/>
      </c>
      <c r="AH59" s="125" t="str">
        <f>IFERROR(IF('01申請書'!$B$34="●",VLOOKUP($T59,資格者コード!$A$2:$Q$73,MATCH(AH$12,資格者コード!$F$1:$Q$1,0)+5,FALSE) &amp; "",""),"")</f>
        <v/>
      </c>
      <c r="AI59" s="126" t="str">
        <f>IFERROR(IF('01申請書'!$O$29="○",VLOOKUP($T59,資格者コード!$A$2:$Q$73,MATCH(AI$12,資格者コード!$F$1:$Q$1,0)+5,FALSE) &amp; "",""),"")</f>
        <v/>
      </c>
      <c r="AJ59" s="126" t="str">
        <f>IFERROR(IF('01申請書'!$O$30="○",VLOOKUP($T59,資格者コード!$A$2:$Q$73,MATCH(AJ$12,資格者コード!$F$1:$Q$1,0)+5,FALSE) &amp; "",""),"")</f>
        <v/>
      </c>
      <c r="AK59" s="340"/>
      <c r="AL59" s="340"/>
      <c r="AM59" s="340"/>
      <c r="AN59" s="340"/>
      <c r="AO59" s="340"/>
      <c r="AP59" s="340"/>
      <c r="AQ59" s="340"/>
      <c r="AR59" s="341"/>
    </row>
    <row r="60" spans="2:45" ht="24.95" customHeight="1">
      <c r="C60" s="331">
        <v>48</v>
      </c>
      <c r="D60" s="332"/>
      <c r="E60" s="333"/>
      <c r="F60" s="334"/>
      <c r="G60" s="334"/>
      <c r="H60" s="334"/>
      <c r="I60" s="334"/>
      <c r="J60" s="334"/>
      <c r="K60" s="334"/>
      <c r="L60" s="334"/>
      <c r="M60" s="334"/>
      <c r="N60" s="334"/>
      <c r="O60" s="334"/>
      <c r="P60" s="334"/>
      <c r="Q60" s="334"/>
      <c r="R60" s="334"/>
      <c r="S60" s="335"/>
      <c r="T60" s="336"/>
      <c r="U60" s="337"/>
      <c r="V60" s="337"/>
      <c r="W60" s="337"/>
      <c r="X60" s="346"/>
      <c r="Y60" s="123" t="str">
        <f>IFERROR(IF('01申請書'!$B$27="●",VLOOKUP($T60,資格者コード!$A$2:$Q$73,MATCH(Y$12,資格者コード!$F$1:$Q$1,0)+5,FALSE) &amp; "",""),"")</f>
        <v/>
      </c>
      <c r="Z60" s="124" t="str">
        <f>IFERROR(IF('01申請書'!$B$28="●",VLOOKUP($T60,資格者コード!$A$2:$Q$73,MATCH(Z$12,資格者コード!$F$1:$Q$1,0)+5,FALSE) &amp; "",""),"")</f>
        <v/>
      </c>
      <c r="AA60" s="124" t="str">
        <f>IFERROR(IF('01申請書'!$B$29="●",VLOOKUP($T60,資格者コード!$A$2:$Q$73,MATCH(AA$12,資格者コード!$F$1:$Q$1,0)+5,FALSE) &amp; "",""),"")</f>
        <v/>
      </c>
      <c r="AB60" s="124" t="str">
        <f>IFERROR(IF('01申請書'!$B$30="●",VLOOKUP($T60,資格者コード!$A$2:$Q$73,MATCH(AB$12,資格者コード!$F$1:$Q$1,0)+5,FALSE) &amp; "",""),"")</f>
        <v/>
      </c>
      <c r="AC60" s="125" t="str">
        <f>IFERROR(IF('01申請書'!$B$31="●",VLOOKUP($T60,資格者コード!$A$2:$Q$73,MATCH(AC$12,資格者コード!$F$1:$Q$1,0)+5,FALSE) &amp; "",""),"")</f>
        <v/>
      </c>
      <c r="AD60" s="126" t="str">
        <f>IFERROR(IF('01申請書'!$O$27="○",VLOOKUP($T60,資格者コード!$A$2:$Q$73,MATCH(AD$12,資格者コード!$F$1:$Q$1,0)+5,FALSE) &amp; "",""),"")</f>
        <v/>
      </c>
      <c r="AE60" s="126" t="str">
        <f>IFERROR(IF('01申請書'!$O$28="○",VLOOKUP($T60,資格者コード!$A$2:$Q$73,MATCH(AE$12,資格者コード!$F$1:$Q$1,0)+5,FALSE) &amp; "",""),"")</f>
        <v/>
      </c>
      <c r="AF60" s="123" t="str">
        <f>IFERROR(IF('01申請書'!$B$32="●",VLOOKUP($T60,資格者コード!$A$2:$Q$73,MATCH(AF$12,資格者コード!$F$1:$Q$1,0)+5,FALSE) &amp; "",""),"")</f>
        <v/>
      </c>
      <c r="AG60" s="124" t="str">
        <f>IFERROR(IF('01申請書'!$B$33="●",VLOOKUP($T60,資格者コード!$A$2:$Q$73,MATCH(AG$12,資格者コード!$F$1:$Q$1,0)+5,FALSE) &amp; "",""),"")</f>
        <v/>
      </c>
      <c r="AH60" s="125" t="str">
        <f>IFERROR(IF('01申請書'!$B$34="●",VLOOKUP($T60,資格者コード!$A$2:$Q$73,MATCH(AH$12,資格者コード!$F$1:$Q$1,0)+5,FALSE) &amp; "",""),"")</f>
        <v/>
      </c>
      <c r="AI60" s="126" t="str">
        <f>IFERROR(IF('01申請書'!$O$29="○",VLOOKUP($T60,資格者コード!$A$2:$Q$73,MATCH(AI$12,資格者コード!$F$1:$Q$1,0)+5,FALSE) &amp; "",""),"")</f>
        <v/>
      </c>
      <c r="AJ60" s="126" t="str">
        <f>IFERROR(IF('01申請書'!$O$30="○",VLOOKUP($T60,資格者コード!$A$2:$Q$73,MATCH(AJ$12,資格者コード!$F$1:$Q$1,0)+5,FALSE) &amp; "",""),"")</f>
        <v/>
      </c>
      <c r="AK60" s="340"/>
      <c r="AL60" s="340"/>
      <c r="AM60" s="340"/>
      <c r="AN60" s="340"/>
      <c r="AO60" s="340"/>
      <c r="AP60" s="340"/>
      <c r="AQ60" s="340"/>
      <c r="AR60" s="341"/>
    </row>
    <row r="61" spans="2:45" ht="24.95" customHeight="1">
      <c r="C61" s="331">
        <v>49</v>
      </c>
      <c r="D61" s="332"/>
      <c r="E61" s="333"/>
      <c r="F61" s="334"/>
      <c r="G61" s="334"/>
      <c r="H61" s="334"/>
      <c r="I61" s="334"/>
      <c r="J61" s="334"/>
      <c r="K61" s="334"/>
      <c r="L61" s="334"/>
      <c r="M61" s="334"/>
      <c r="N61" s="334"/>
      <c r="O61" s="334"/>
      <c r="P61" s="334"/>
      <c r="Q61" s="334"/>
      <c r="R61" s="334"/>
      <c r="S61" s="335"/>
      <c r="T61" s="336"/>
      <c r="U61" s="337"/>
      <c r="V61" s="337"/>
      <c r="W61" s="337"/>
      <c r="X61" s="346"/>
      <c r="Y61" s="123" t="str">
        <f>IFERROR(IF('01申請書'!$B$27="●",VLOOKUP($T61,資格者コード!$A$2:$Q$73,MATCH(Y$12,資格者コード!$F$1:$Q$1,0)+5,FALSE) &amp; "",""),"")</f>
        <v/>
      </c>
      <c r="Z61" s="124" t="str">
        <f>IFERROR(IF('01申請書'!$B$28="●",VLOOKUP($T61,資格者コード!$A$2:$Q$73,MATCH(Z$12,資格者コード!$F$1:$Q$1,0)+5,FALSE) &amp; "",""),"")</f>
        <v/>
      </c>
      <c r="AA61" s="124" t="str">
        <f>IFERROR(IF('01申請書'!$B$29="●",VLOOKUP($T61,資格者コード!$A$2:$Q$73,MATCH(AA$12,資格者コード!$F$1:$Q$1,0)+5,FALSE) &amp; "",""),"")</f>
        <v/>
      </c>
      <c r="AB61" s="124" t="str">
        <f>IFERROR(IF('01申請書'!$B$30="●",VLOOKUP($T61,資格者コード!$A$2:$Q$73,MATCH(AB$12,資格者コード!$F$1:$Q$1,0)+5,FALSE) &amp; "",""),"")</f>
        <v/>
      </c>
      <c r="AC61" s="125" t="str">
        <f>IFERROR(IF('01申請書'!$B$31="●",VLOOKUP($T61,資格者コード!$A$2:$Q$73,MATCH(AC$12,資格者コード!$F$1:$Q$1,0)+5,FALSE) &amp; "",""),"")</f>
        <v/>
      </c>
      <c r="AD61" s="126" t="str">
        <f>IFERROR(IF('01申請書'!$O$27="○",VLOOKUP($T61,資格者コード!$A$2:$Q$73,MATCH(AD$12,資格者コード!$F$1:$Q$1,0)+5,FALSE) &amp; "",""),"")</f>
        <v/>
      </c>
      <c r="AE61" s="126" t="str">
        <f>IFERROR(IF('01申請書'!$O$28="○",VLOOKUP($T61,資格者コード!$A$2:$Q$73,MATCH(AE$12,資格者コード!$F$1:$Q$1,0)+5,FALSE) &amp; "",""),"")</f>
        <v/>
      </c>
      <c r="AF61" s="123" t="str">
        <f>IFERROR(IF('01申請書'!$B$32="●",VLOOKUP($T61,資格者コード!$A$2:$Q$73,MATCH(AF$12,資格者コード!$F$1:$Q$1,0)+5,FALSE) &amp; "",""),"")</f>
        <v/>
      </c>
      <c r="AG61" s="124" t="str">
        <f>IFERROR(IF('01申請書'!$B$33="●",VLOOKUP($T61,資格者コード!$A$2:$Q$73,MATCH(AG$12,資格者コード!$F$1:$Q$1,0)+5,FALSE) &amp; "",""),"")</f>
        <v/>
      </c>
      <c r="AH61" s="125" t="str">
        <f>IFERROR(IF('01申請書'!$B$34="●",VLOOKUP($T61,資格者コード!$A$2:$Q$73,MATCH(AH$12,資格者コード!$F$1:$Q$1,0)+5,FALSE) &amp; "",""),"")</f>
        <v/>
      </c>
      <c r="AI61" s="126" t="str">
        <f>IFERROR(IF('01申請書'!$O$29="○",VLOOKUP($T61,資格者コード!$A$2:$Q$73,MATCH(AI$12,資格者コード!$F$1:$Q$1,0)+5,FALSE) &amp; "",""),"")</f>
        <v/>
      </c>
      <c r="AJ61" s="126" t="str">
        <f>IFERROR(IF('01申請書'!$O$30="○",VLOOKUP($T61,資格者コード!$A$2:$Q$73,MATCH(AJ$12,資格者コード!$F$1:$Q$1,0)+5,FALSE) &amp; "",""),"")</f>
        <v/>
      </c>
      <c r="AK61" s="340"/>
      <c r="AL61" s="340"/>
      <c r="AM61" s="340"/>
      <c r="AN61" s="340"/>
      <c r="AO61" s="340"/>
      <c r="AP61" s="340"/>
      <c r="AQ61" s="340"/>
      <c r="AR61" s="341"/>
    </row>
    <row r="62" spans="2:45" ht="24.95" customHeight="1">
      <c r="C62" s="331">
        <v>50</v>
      </c>
      <c r="D62" s="332"/>
      <c r="E62" s="333"/>
      <c r="F62" s="334"/>
      <c r="G62" s="334"/>
      <c r="H62" s="334"/>
      <c r="I62" s="334"/>
      <c r="J62" s="334"/>
      <c r="K62" s="334"/>
      <c r="L62" s="334"/>
      <c r="M62" s="334"/>
      <c r="N62" s="334"/>
      <c r="O62" s="334"/>
      <c r="P62" s="334"/>
      <c r="Q62" s="334"/>
      <c r="R62" s="334"/>
      <c r="S62" s="335"/>
      <c r="T62" s="336"/>
      <c r="U62" s="337"/>
      <c r="V62" s="337"/>
      <c r="W62" s="337"/>
      <c r="X62" s="346"/>
      <c r="Y62" s="123" t="str">
        <f>IFERROR(IF('01申請書'!$B$27="●",VLOOKUP($T62,資格者コード!$A$2:$Q$73,MATCH(Y$12,資格者コード!$F$1:$Q$1,0)+5,FALSE) &amp; "",""),"")</f>
        <v/>
      </c>
      <c r="Z62" s="124" t="str">
        <f>IFERROR(IF('01申請書'!$B$28="●",VLOOKUP($T62,資格者コード!$A$2:$Q$73,MATCH(Z$12,資格者コード!$F$1:$Q$1,0)+5,FALSE) &amp; "",""),"")</f>
        <v/>
      </c>
      <c r="AA62" s="124" t="str">
        <f>IFERROR(IF('01申請書'!$B$29="●",VLOOKUP($T62,資格者コード!$A$2:$Q$73,MATCH(AA$12,資格者コード!$F$1:$Q$1,0)+5,FALSE) &amp; "",""),"")</f>
        <v/>
      </c>
      <c r="AB62" s="124" t="str">
        <f>IFERROR(IF('01申請書'!$B$30="●",VLOOKUP($T62,資格者コード!$A$2:$Q$73,MATCH(AB$12,資格者コード!$F$1:$Q$1,0)+5,FALSE) &amp; "",""),"")</f>
        <v/>
      </c>
      <c r="AC62" s="125" t="str">
        <f>IFERROR(IF('01申請書'!$B$31="●",VLOOKUP($T62,資格者コード!$A$2:$Q$73,MATCH(AC$12,資格者コード!$F$1:$Q$1,0)+5,FALSE) &amp; "",""),"")</f>
        <v/>
      </c>
      <c r="AD62" s="126" t="str">
        <f>IFERROR(IF('01申請書'!$O$27="○",VLOOKUP($T62,資格者コード!$A$2:$Q$73,MATCH(AD$12,資格者コード!$F$1:$Q$1,0)+5,FALSE) &amp; "",""),"")</f>
        <v/>
      </c>
      <c r="AE62" s="126" t="str">
        <f>IFERROR(IF('01申請書'!$O$28="○",VLOOKUP($T62,資格者コード!$A$2:$Q$73,MATCH(AE$12,資格者コード!$F$1:$Q$1,0)+5,FALSE) &amp; "",""),"")</f>
        <v/>
      </c>
      <c r="AF62" s="123" t="str">
        <f>IFERROR(IF('01申請書'!$B$32="●",VLOOKUP($T62,資格者コード!$A$2:$Q$73,MATCH(AF$12,資格者コード!$F$1:$Q$1,0)+5,FALSE) &amp; "",""),"")</f>
        <v/>
      </c>
      <c r="AG62" s="124" t="str">
        <f>IFERROR(IF('01申請書'!$B$33="●",VLOOKUP($T62,資格者コード!$A$2:$Q$73,MATCH(AG$12,資格者コード!$F$1:$Q$1,0)+5,FALSE) &amp; "",""),"")</f>
        <v/>
      </c>
      <c r="AH62" s="125" t="str">
        <f>IFERROR(IF('01申請書'!$B$34="●",VLOOKUP($T62,資格者コード!$A$2:$Q$73,MATCH(AH$12,資格者コード!$F$1:$Q$1,0)+5,FALSE) &amp; "",""),"")</f>
        <v/>
      </c>
      <c r="AI62" s="126" t="str">
        <f>IFERROR(IF('01申請書'!$O$29="○",VLOOKUP($T62,資格者コード!$A$2:$Q$73,MATCH(AI$12,資格者コード!$F$1:$Q$1,0)+5,FALSE) &amp; "",""),"")</f>
        <v/>
      </c>
      <c r="AJ62" s="126" t="str">
        <f>IFERROR(IF('01申請書'!$O$30="○",VLOOKUP($T62,資格者コード!$A$2:$Q$73,MATCH(AJ$12,資格者コード!$F$1:$Q$1,0)+5,FALSE) &amp; "",""),"")</f>
        <v/>
      </c>
      <c r="AK62" s="340"/>
      <c r="AL62" s="340"/>
      <c r="AM62" s="340"/>
      <c r="AN62" s="340"/>
      <c r="AO62" s="340"/>
      <c r="AP62" s="340"/>
      <c r="AQ62" s="340"/>
      <c r="AR62" s="341"/>
    </row>
    <row r="63" spans="2:45" ht="24.95" customHeight="1">
      <c r="C63" s="331">
        <v>51</v>
      </c>
      <c r="D63" s="332"/>
      <c r="E63" s="333"/>
      <c r="F63" s="334"/>
      <c r="G63" s="334"/>
      <c r="H63" s="334"/>
      <c r="I63" s="334"/>
      <c r="J63" s="334"/>
      <c r="K63" s="334"/>
      <c r="L63" s="334"/>
      <c r="M63" s="334"/>
      <c r="N63" s="334"/>
      <c r="O63" s="334"/>
      <c r="P63" s="334"/>
      <c r="Q63" s="334"/>
      <c r="R63" s="334"/>
      <c r="S63" s="335"/>
      <c r="T63" s="336"/>
      <c r="U63" s="337"/>
      <c r="V63" s="337"/>
      <c r="W63" s="337"/>
      <c r="X63" s="346"/>
      <c r="Y63" s="123" t="str">
        <f>IFERROR(IF('01申請書'!$B$27="●",VLOOKUP($T63,資格者コード!$A$2:$Q$73,MATCH(Y$12,資格者コード!$F$1:$Q$1,0)+5,FALSE) &amp; "",""),"")</f>
        <v/>
      </c>
      <c r="Z63" s="124" t="str">
        <f>IFERROR(IF('01申請書'!$B$28="●",VLOOKUP($T63,資格者コード!$A$2:$Q$73,MATCH(Z$12,資格者コード!$F$1:$Q$1,0)+5,FALSE) &amp; "",""),"")</f>
        <v/>
      </c>
      <c r="AA63" s="124" t="str">
        <f>IFERROR(IF('01申請書'!$B$29="●",VLOOKUP($T63,資格者コード!$A$2:$Q$73,MATCH(AA$12,資格者コード!$F$1:$Q$1,0)+5,FALSE) &amp; "",""),"")</f>
        <v/>
      </c>
      <c r="AB63" s="124" t="str">
        <f>IFERROR(IF('01申請書'!$B$30="●",VLOOKUP($T63,資格者コード!$A$2:$Q$73,MATCH(AB$12,資格者コード!$F$1:$Q$1,0)+5,FALSE) &amp; "",""),"")</f>
        <v/>
      </c>
      <c r="AC63" s="125" t="str">
        <f>IFERROR(IF('01申請書'!$B$31="●",VLOOKUP($T63,資格者コード!$A$2:$Q$73,MATCH(AC$12,資格者コード!$F$1:$Q$1,0)+5,FALSE) &amp; "",""),"")</f>
        <v/>
      </c>
      <c r="AD63" s="126" t="str">
        <f>IFERROR(IF('01申請書'!$O$27="○",VLOOKUP($T63,資格者コード!$A$2:$Q$73,MATCH(AD$12,資格者コード!$F$1:$Q$1,0)+5,FALSE) &amp; "",""),"")</f>
        <v/>
      </c>
      <c r="AE63" s="126" t="str">
        <f>IFERROR(IF('01申請書'!$O$28="○",VLOOKUP($T63,資格者コード!$A$2:$Q$73,MATCH(AE$12,資格者コード!$F$1:$Q$1,0)+5,FALSE) &amp; "",""),"")</f>
        <v/>
      </c>
      <c r="AF63" s="123" t="str">
        <f>IFERROR(IF('01申請書'!$B$32="●",VLOOKUP($T63,資格者コード!$A$2:$Q$73,MATCH(AF$12,資格者コード!$F$1:$Q$1,0)+5,FALSE) &amp; "",""),"")</f>
        <v/>
      </c>
      <c r="AG63" s="124" t="str">
        <f>IFERROR(IF('01申請書'!$B$33="●",VLOOKUP($T63,資格者コード!$A$2:$Q$73,MATCH(AG$12,資格者コード!$F$1:$Q$1,0)+5,FALSE) &amp; "",""),"")</f>
        <v/>
      </c>
      <c r="AH63" s="125" t="str">
        <f>IFERROR(IF('01申請書'!$B$34="●",VLOOKUP($T63,資格者コード!$A$2:$Q$73,MATCH(AH$12,資格者コード!$F$1:$Q$1,0)+5,FALSE) &amp; "",""),"")</f>
        <v/>
      </c>
      <c r="AI63" s="126" t="str">
        <f>IFERROR(IF('01申請書'!$O$29="○",VLOOKUP($T63,資格者コード!$A$2:$Q$73,MATCH(AI$12,資格者コード!$F$1:$Q$1,0)+5,FALSE) &amp; "",""),"")</f>
        <v/>
      </c>
      <c r="AJ63" s="126" t="str">
        <f>IFERROR(IF('01申請書'!$O$30="○",VLOOKUP($T63,資格者コード!$A$2:$Q$73,MATCH(AJ$12,資格者コード!$F$1:$Q$1,0)+5,FALSE) &amp; "",""),"")</f>
        <v/>
      </c>
      <c r="AK63" s="340"/>
      <c r="AL63" s="340"/>
      <c r="AM63" s="340"/>
      <c r="AN63" s="340"/>
      <c r="AO63" s="340"/>
      <c r="AP63" s="340"/>
      <c r="AQ63" s="340"/>
      <c r="AR63" s="341"/>
    </row>
    <row r="64" spans="2:45" ht="24.95" customHeight="1">
      <c r="C64" s="331">
        <v>52</v>
      </c>
      <c r="D64" s="332"/>
      <c r="E64" s="333"/>
      <c r="F64" s="334"/>
      <c r="G64" s="334"/>
      <c r="H64" s="334"/>
      <c r="I64" s="334"/>
      <c r="J64" s="334"/>
      <c r="K64" s="334"/>
      <c r="L64" s="334"/>
      <c r="M64" s="334"/>
      <c r="N64" s="334"/>
      <c r="O64" s="334"/>
      <c r="P64" s="334"/>
      <c r="Q64" s="334"/>
      <c r="R64" s="334"/>
      <c r="S64" s="335"/>
      <c r="T64" s="336"/>
      <c r="U64" s="337"/>
      <c r="V64" s="337"/>
      <c r="W64" s="337"/>
      <c r="X64" s="346"/>
      <c r="Y64" s="123" t="str">
        <f>IFERROR(IF('01申請書'!$B$27="●",VLOOKUP($T64,資格者コード!$A$2:$Q$73,MATCH(Y$12,資格者コード!$F$1:$Q$1,0)+5,FALSE) &amp; "",""),"")</f>
        <v/>
      </c>
      <c r="Z64" s="124" t="str">
        <f>IFERROR(IF('01申請書'!$B$28="●",VLOOKUP($T64,資格者コード!$A$2:$Q$73,MATCH(Z$12,資格者コード!$F$1:$Q$1,0)+5,FALSE) &amp; "",""),"")</f>
        <v/>
      </c>
      <c r="AA64" s="124" t="str">
        <f>IFERROR(IF('01申請書'!$B$29="●",VLOOKUP($T64,資格者コード!$A$2:$Q$73,MATCH(AA$12,資格者コード!$F$1:$Q$1,0)+5,FALSE) &amp; "",""),"")</f>
        <v/>
      </c>
      <c r="AB64" s="124" t="str">
        <f>IFERROR(IF('01申請書'!$B$30="●",VLOOKUP($T64,資格者コード!$A$2:$Q$73,MATCH(AB$12,資格者コード!$F$1:$Q$1,0)+5,FALSE) &amp; "",""),"")</f>
        <v/>
      </c>
      <c r="AC64" s="125" t="str">
        <f>IFERROR(IF('01申請書'!$B$31="●",VLOOKUP($T64,資格者コード!$A$2:$Q$73,MATCH(AC$12,資格者コード!$F$1:$Q$1,0)+5,FALSE) &amp; "",""),"")</f>
        <v/>
      </c>
      <c r="AD64" s="126" t="str">
        <f>IFERROR(IF('01申請書'!$O$27="○",VLOOKUP($T64,資格者コード!$A$2:$Q$73,MATCH(AD$12,資格者コード!$F$1:$Q$1,0)+5,FALSE) &amp; "",""),"")</f>
        <v/>
      </c>
      <c r="AE64" s="126" t="str">
        <f>IFERROR(IF('01申請書'!$O$28="○",VLOOKUP($T64,資格者コード!$A$2:$Q$73,MATCH(AE$12,資格者コード!$F$1:$Q$1,0)+5,FALSE) &amp; "",""),"")</f>
        <v/>
      </c>
      <c r="AF64" s="123" t="str">
        <f>IFERROR(IF('01申請書'!$B$32="●",VLOOKUP($T64,資格者コード!$A$2:$Q$73,MATCH(AF$12,資格者コード!$F$1:$Q$1,0)+5,FALSE) &amp; "",""),"")</f>
        <v/>
      </c>
      <c r="AG64" s="124" t="str">
        <f>IFERROR(IF('01申請書'!$B$33="●",VLOOKUP($T64,資格者コード!$A$2:$Q$73,MATCH(AG$12,資格者コード!$F$1:$Q$1,0)+5,FALSE) &amp; "",""),"")</f>
        <v/>
      </c>
      <c r="AH64" s="125" t="str">
        <f>IFERROR(IF('01申請書'!$B$34="●",VLOOKUP($T64,資格者コード!$A$2:$Q$73,MATCH(AH$12,資格者コード!$F$1:$Q$1,0)+5,FALSE) &amp; "",""),"")</f>
        <v/>
      </c>
      <c r="AI64" s="126" t="str">
        <f>IFERROR(IF('01申請書'!$O$29="○",VLOOKUP($T64,資格者コード!$A$2:$Q$73,MATCH(AI$12,資格者コード!$F$1:$Q$1,0)+5,FALSE) &amp; "",""),"")</f>
        <v/>
      </c>
      <c r="AJ64" s="126" t="str">
        <f>IFERROR(IF('01申請書'!$O$30="○",VLOOKUP($T64,資格者コード!$A$2:$Q$73,MATCH(AJ$12,資格者コード!$F$1:$Q$1,0)+5,FALSE) &amp; "",""),"")</f>
        <v/>
      </c>
      <c r="AK64" s="340"/>
      <c r="AL64" s="340"/>
      <c r="AM64" s="340"/>
      <c r="AN64" s="340"/>
      <c r="AO64" s="340"/>
      <c r="AP64" s="340"/>
      <c r="AQ64" s="340"/>
      <c r="AR64" s="341"/>
    </row>
    <row r="65" spans="2:45" ht="24.95" customHeight="1">
      <c r="C65" s="331">
        <v>53</v>
      </c>
      <c r="D65" s="332"/>
      <c r="E65" s="333"/>
      <c r="F65" s="334"/>
      <c r="G65" s="334"/>
      <c r="H65" s="334"/>
      <c r="I65" s="334"/>
      <c r="J65" s="334"/>
      <c r="K65" s="334"/>
      <c r="L65" s="334"/>
      <c r="M65" s="334"/>
      <c r="N65" s="334"/>
      <c r="O65" s="334"/>
      <c r="P65" s="334"/>
      <c r="Q65" s="334"/>
      <c r="R65" s="334"/>
      <c r="S65" s="335"/>
      <c r="T65" s="336"/>
      <c r="U65" s="337"/>
      <c r="V65" s="337"/>
      <c r="W65" s="337"/>
      <c r="X65" s="346"/>
      <c r="Y65" s="123" t="str">
        <f>IFERROR(IF('01申請書'!$B$27="●",VLOOKUP($T65,資格者コード!$A$2:$Q$73,MATCH(Y$12,資格者コード!$F$1:$Q$1,0)+5,FALSE) &amp; "",""),"")</f>
        <v/>
      </c>
      <c r="Z65" s="124" t="str">
        <f>IFERROR(IF('01申請書'!$B$28="●",VLOOKUP($T65,資格者コード!$A$2:$Q$73,MATCH(Z$12,資格者コード!$F$1:$Q$1,0)+5,FALSE) &amp; "",""),"")</f>
        <v/>
      </c>
      <c r="AA65" s="124" t="str">
        <f>IFERROR(IF('01申請書'!$B$29="●",VLOOKUP($T65,資格者コード!$A$2:$Q$73,MATCH(AA$12,資格者コード!$F$1:$Q$1,0)+5,FALSE) &amp; "",""),"")</f>
        <v/>
      </c>
      <c r="AB65" s="124" t="str">
        <f>IFERROR(IF('01申請書'!$B$30="●",VLOOKUP($T65,資格者コード!$A$2:$Q$73,MATCH(AB$12,資格者コード!$F$1:$Q$1,0)+5,FALSE) &amp; "",""),"")</f>
        <v/>
      </c>
      <c r="AC65" s="125" t="str">
        <f>IFERROR(IF('01申請書'!$B$31="●",VLOOKUP($T65,資格者コード!$A$2:$Q$73,MATCH(AC$12,資格者コード!$F$1:$Q$1,0)+5,FALSE) &amp; "",""),"")</f>
        <v/>
      </c>
      <c r="AD65" s="126" t="str">
        <f>IFERROR(IF('01申請書'!$O$27="○",VLOOKUP($T65,資格者コード!$A$2:$Q$73,MATCH(AD$12,資格者コード!$F$1:$Q$1,0)+5,FALSE) &amp; "",""),"")</f>
        <v/>
      </c>
      <c r="AE65" s="126" t="str">
        <f>IFERROR(IF('01申請書'!$O$28="○",VLOOKUP($T65,資格者コード!$A$2:$Q$73,MATCH(AE$12,資格者コード!$F$1:$Q$1,0)+5,FALSE) &amp; "",""),"")</f>
        <v/>
      </c>
      <c r="AF65" s="123" t="str">
        <f>IFERROR(IF('01申請書'!$B$32="●",VLOOKUP($T65,資格者コード!$A$2:$Q$73,MATCH(AF$12,資格者コード!$F$1:$Q$1,0)+5,FALSE) &amp; "",""),"")</f>
        <v/>
      </c>
      <c r="AG65" s="124" t="str">
        <f>IFERROR(IF('01申請書'!$B$33="●",VLOOKUP($T65,資格者コード!$A$2:$Q$73,MATCH(AG$12,資格者コード!$F$1:$Q$1,0)+5,FALSE) &amp; "",""),"")</f>
        <v/>
      </c>
      <c r="AH65" s="125" t="str">
        <f>IFERROR(IF('01申請書'!$B$34="●",VLOOKUP($T65,資格者コード!$A$2:$Q$73,MATCH(AH$12,資格者コード!$F$1:$Q$1,0)+5,FALSE) &amp; "",""),"")</f>
        <v/>
      </c>
      <c r="AI65" s="126" t="str">
        <f>IFERROR(IF('01申請書'!$O$29="○",VLOOKUP($T65,資格者コード!$A$2:$Q$73,MATCH(AI$12,資格者コード!$F$1:$Q$1,0)+5,FALSE) &amp; "",""),"")</f>
        <v/>
      </c>
      <c r="AJ65" s="126" t="str">
        <f>IFERROR(IF('01申請書'!$O$30="○",VLOOKUP($T65,資格者コード!$A$2:$Q$73,MATCH(AJ$12,資格者コード!$F$1:$Q$1,0)+5,FALSE) &amp; "",""),"")</f>
        <v/>
      </c>
      <c r="AK65" s="340"/>
      <c r="AL65" s="340"/>
      <c r="AM65" s="340"/>
      <c r="AN65" s="340"/>
      <c r="AO65" s="340"/>
      <c r="AP65" s="340"/>
      <c r="AQ65" s="340"/>
      <c r="AR65" s="341"/>
    </row>
    <row r="66" spans="2:45" ht="24.95" customHeight="1">
      <c r="C66" s="331">
        <v>54</v>
      </c>
      <c r="D66" s="332"/>
      <c r="E66" s="333"/>
      <c r="F66" s="334"/>
      <c r="G66" s="334"/>
      <c r="H66" s="334"/>
      <c r="I66" s="334"/>
      <c r="J66" s="334"/>
      <c r="K66" s="334"/>
      <c r="L66" s="334"/>
      <c r="M66" s="334"/>
      <c r="N66" s="334"/>
      <c r="O66" s="334"/>
      <c r="P66" s="334"/>
      <c r="Q66" s="334"/>
      <c r="R66" s="334"/>
      <c r="S66" s="335"/>
      <c r="T66" s="336"/>
      <c r="U66" s="337"/>
      <c r="V66" s="337"/>
      <c r="W66" s="337"/>
      <c r="X66" s="346"/>
      <c r="Y66" s="123" t="str">
        <f>IFERROR(IF('01申請書'!$B$27="●",VLOOKUP($T66,資格者コード!$A$2:$Q$73,MATCH(Y$12,資格者コード!$F$1:$Q$1,0)+5,FALSE) &amp; "",""),"")</f>
        <v/>
      </c>
      <c r="Z66" s="124" t="str">
        <f>IFERROR(IF('01申請書'!$B$28="●",VLOOKUP($T66,資格者コード!$A$2:$Q$73,MATCH(Z$12,資格者コード!$F$1:$Q$1,0)+5,FALSE) &amp; "",""),"")</f>
        <v/>
      </c>
      <c r="AA66" s="124" t="str">
        <f>IFERROR(IF('01申請書'!$B$29="●",VLOOKUP($T66,資格者コード!$A$2:$Q$73,MATCH(AA$12,資格者コード!$F$1:$Q$1,0)+5,FALSE) &amp; "",""),"")</f>
        <v/>
      </c>
      <c r="AB66" s="124" t="str">
        <f>IFERROR(IF('01申請書'!$B$30="●",VLOOKUP($T66,資格者コード!$A$2:$Q$73,MATCH(AB$12,資格者コード!$F$1:$Q$1,0)+5,FALSE) &amp; "",""),"")</f>
        <v/>
      </c>
      <c r="AC66" s="125" t="str">
        <f>IFERROR(IF('01申請書'!$B$31="●",VLOOKUP($T66,資格者コード!$A$2:$Q$73,MATCH(AC$12,資格者コード!$F$1:$Q$1,0)+5,FALSE) &amp; "",""),"")</f>
        <v/>
      </c>
      <c r="AD66" s="126" t="str">
        <f>IFERROR(IF('01申請書'!$O$27="○",VLOOKUP($T66,資格者コード!$A$2:$Q$73,MATCH(AD$12,資格者コード!$F$1:$Q$1,0)+5,FALSE) &amp; "",""),"")</f>
        <v/>
      </c>
      <c r="AE66" s="126" t="str">
        <f>IFERROR(IF('01申請書'!$O$28="○",VLOOKUP($T66,資格者コード!$A$2:$Q$73,MATCH(AE$12,資格者コード!$F$1:$Q$1,0)+5,FALSE) &amp; "",""),"")</f>
        <v/>
      </c>
      <c r="AF66" s="123" t="str">
        <f>IFERROR(IF('01申請書'!$B$32="●",VLOOKUP($T66,資格者コード!$A$2:$Q$73,MATCH(AF$12,資格者コード!$F$1:$Q$1,0)+5,FALSE) &amp; "",""),"")</f>
        <v/>
      </c>
      <c r="AG66" s="124" t="str">
        <f>IFERROR(IF('01申請書'!$B$33="●",VLOOKUP($T66,資格者コード!$A$2:$Q$73,MATCH(AG$12,資格者コード!$F$1:$Q$1,0)+5,FALSE) &amp; "",""),"")</f>
        <v/>
      </c>
      <c r="AH66" s="125" t="str">
        <f>IFERROR(IF('01申請書'!$B$34="●",VLOOKUP($T66,資格者コード!$A$2:$Q$73,MATCH(AH$12,資格者コード!$F$1:$Q$1,0)+5,FALSE) &amp; "",""),"")</f>
        <v/>
      </c>
      <c r="AI66" s="126" t="str">
        <f>IFERROR(IF('01申請書'!$O$29="○",VLOOKUP($T66,資格者コード!$A$2:$Q$73,MATCH(AI$12,資格者コード!$F$1:$Q$1,0)+5,FALSE) &amp; "",""),"")</f>
        <v/>
      </c>
      <c r="AJ66" s="126" t="str">
        <f>IFERROR(IF('01申請書'!$O$30="○",VLOOKUP($T66,資格者コード!$A$2:$Q$73,MATCH(AJ$12,資格者コード!$F$1:$Q$1,0)+5,FALSE) &amp; "",""),"")</f>
        <v/>
      </c>
      <c r="AK66" s="340"/>
      <c r="AL66" s="340"/>
      <c r="AM66" s="340"/>
      <c r="AN66" s="340"/>
      <c r="AO66" s="340"/>
      <c r="AP66" s="340"/>
      <c r="AQ66" s="340"/>
      <c r="AR66" s="341"/>
    </row>
    <row r="67" spans="2:45" ht="24.95" customHeight="1">
      <c r="C67" s="331">
        <v>55</v>
      </c>
      <c r="D67" s="332"/>
      <c r="E67" s="333"/>
      <c r="F67" s="334"/>
      <c r="G67" s="334"/>
      <c r="H67" s="334"/>
      <c r="I67" s="334"/>
      <c r="J67" s="334"/>
      <c r="K67" s="334"/>
      <c r="L67" s="334"/>
      <c r="M67" s="334"/>
      <c r="N67" s="334"/>
      <c r="O67" s="334"/>
      <c r="P67" s="334"/>
      <c r="Q67" s="334"/>
      <c r="R67" s="334"/>
      <c r="S67" s="335"/>
      <c r="T67" s="336"/>
      <c r="U67" s="337"/>
      <c r="V67" s="337"/>
      <c r="W67" s="337"/>
      <c r="X67" s="346"/>
      <c r="Y67" s="123" t="str">
        <f>IFERROR(IF('01申請書'!$B$27="●",VLOOKUP($T67,資格者コード!$A$2:$Q$73,MATCH(Y$12,資格者コード!$F$1:$Q$1,0)+5,FALSE) &amp; "",""),"")</f>
        <v/>
      </c>
      <c r="Z67" s="124" t="str">
        <f>IFERROR(IF('01申請書'!$B$28="●",VLOOKUP($T67,資格者コード!$A$2:$Q$73,MATCH(Z$12,資格者コード!$F$1:$Q$1,0)+5,FALSE) &amp; "",""),"")</f>
        <v/>
      </c>
      <c r="AA67" s="124" t="str">
        <f>IFERROR(IF('01申請書'!$B$29="●",VLOOKUP($T67,資格者コード!$A$2:$Q$73,MATCH(AA$12,資格者コード!$F$1:$Q$1,0)+5,FALSE) &amp; "",""),"")</f>
        <v/>
      </c>
      <c r="AB67" s="124" t="str">
        <f>IFERROR(IF('01申請書'!$B$30="●",VLOOKUP($T67,資格者コード!$A$2:$Q$73,MATCH(AB$12,資格者コード!$F$1:$Q$1,0)+5,FALSE) &amp; "",""),"")</f>
        <v/>
      </c>
      <c r="AC67" s="125" t="str">
        <f>IFERROR(IF('01申請書'!$B$31="●",VLOOKUP($T67,資格者コード!$A$2:$Q$73,MATCH(AC$12,資格者コード!$F$1:$Q$1,0)+5,FALSE) &amp; "",""),"")</f>
        <v/>
      </c>
      <c r="AD67" s="126" t="str">
        <f>IFERROR(IF('01申請書'!$O$27="○",VLOOKUP($T67,資格者コード!$A$2:$Q$73,MATCH(AD$12,資格者コード!$F$1:$Q$1,0)+5,FALSE) &amp; "",""),"")</f>
        <v/>
      </c>
      <c r="AE67" s="126" t="str">
        <f>IFERROR(IF('01申請書'!$O$28="○",VLOOKUP($T67,資格者コード!$A$2:$Q$73,MATCH(AE$12,資格者コード!$F$1:$Q$1,0)+5,FALSE) &amp; "",""),"")</f>
        <v/>
      </c>
      <c r="AF67" s="123" t="str">
        <f>IFERROR(IF('01申請書'!$B$32="●",VLOOKUP($T67,資格者コード!$A$2:$Q$73,MATCH(AF$12,資格者コード!$F$1:$Q$1,0)+5,FALSE) &amp; "",""),"")</f>
        <v/>
      </c>
      <c r="AG67" s="124" t="str">
        <f>IFERROR(IF('01申請書'!$B$33="●",VLOOKUP($T67,資格者コード!$A$2:$Q$73,MATCH(AG$12,資格者コード!$F$1:$Q$1,0)+5,FALSE) &amp; "",""),"")</f>
        <v/>
      </c>
      <c r="AH67" s="125" t="str">
        <f>IFERROR(IF('01申請書'!$B$34="●",VLOOKUP($T67,資格者コード!$A$2:$Q$73,MATCH(AH$12,資格者コード!$F$1:$Q$1,0)+5,FALSE) &amp; "",""),"")</f>
        <v/>
      </c>
      <c r="AI67" s="126" t="str">
        <f>IFERROR(IF('01申請書'!$O$29="○",VLOOKUP($T67,資格者コード!$A$2:$Q$73,MATCH(AI$12,資格者コード!$F$1:$Q$1,0)+5,FALSE) &amp; "",""),"")</f>
        <v/>
      </c>
      <c r="AJ67" s="126" t="str">
        <f>IFERROR(IF('01申請書'!$O$30="○",VLOOKUP($T67,資格者コード!$A$2:$Q$73,MATCH(AJ$12,資格者コード!$F$1:$Q$1,0)+5,FALSE) &amp; "",""),"")</f>
        <v/>
      </c>
      <c r="AK67" s="340"/>
      <c r="AL67" s="340"/>
      <c r="AM67" s="340"/>
      <c r="AN67" s="340"/>
      <c r="AO67" s="340"/>
      <c r="AP67" s="340"/>
      <c r="AQ67" s="340"/>
      <c r="AR67" s="341"/>
    </row>
    <row r="68" spans="2:45" ht="24.95" customHeight="1">
      <c r="B68" s="127" t="s">
        <v>174</v>
      </c>
      <c r="C68" s="331">
        <v>56</v>
      </c>
      <c r="D68" s="332"/>
      <c r="E68" s="333"/>
      <c r="F68" s="334"/>
      <c r="G68" s="334"/>
      <c r="H68" s="334"/>
      <c r="I68" s="334"/>
      <c r="J68" s="334"/>
      <c r="K68" s="334"/>
      <c r="L68" s="334"/>
      <c r="M68" s="334"/>
      <c r="N68" s="334"/>
      <c r="O68" s="334"/>
      <c r="P68" s="334"/>
      <c r="Q68" s="334"/>
      <c r="R68" s="334"/>
      <c r="S68" s="335"/>
      <c r="T68" s="336"/>
      <c r="U68" s="337"/>
      <c r="V68" s="337"/>
      <c r="W68" s="337"/>
      <c r="X68" s="346"/>
      <c r="Y68" s="123" t="str">
        <f>IFERROR(IF('01申請書'!$B$27="●",VLOOKUP($T68,資格者コード!$A$2:$Q$73,MATCH(Y$12,資格者コード!$F$1:$Q$1,0)+5,FALSE) &amp; "",""),"")</f>
        <v/>
      </c>
      <c r="Z68" s="124" t="str">
        <f>IFERROR(IF('01申請書'!$B$28="●",VLOOKUP($T68,資格者コード!$A$2:$Q$73,MATCH(Z$12,資格者コード!$F$1:$Q$1,0)+5,FALSE) &amp; "",""),"")</f>
        <v/>
      </c>
      <c r="AA68" s="124" t="str">
        <f>IFERROR(IF('01申請書'!$B$29="●",VLOOKUP($T68,資格者コード!$A$2:$Q$73,MATCH(AA$12,資格者コード!$F$1:$Q$1,0)+5,FALSE) &amp; "",""),"")</f>
        <v/>
      </c>
      <c r="AB68" s="124" t="str">
        <f>IFERROR(IF('01申請書'!$B$30="●",VLOOKUP($T68,資格者コード!$A$2:$Q$73,MATCH(AB$12,資格者コード!$F$1:$Q$1,0)+5,FALSE) &amp; "",""),"")</f>
        <v/>
      </c>
      <c r="AC68" s="125" t="str">
        <f>IFERROR(IF('01申請書'!$B$31="●",VLOOKUP($T68,資格者コード!$A$2:$Q$73,MATCH(AC$12,資格者コード!$F$1:$Q$1,0)+5,FALSE) &amp; "",""),"")</f>
        <v/>
      </c>
      <c r="AD68" s="126" t="str">
        <f>IFERROR(IF('01申請書'!$O$27="○",VLOOKUP($T68,資格者コード!$A$2:$Q$73,MATCH(AD$12,資格者コード!$F$1:$Q$1,0)+5,FALSE) &amp; "",""),"")</f>
        <v/>
      </c>
      <c r="AE68" s="126" t="str">
        <f>IFERROR(IF('01申請書'!$O$28="○",VLOOKUP($T68,資格者コード!$A$2:$Q$73,MATCH(AE$12,資格者コード!$F$1:$Q$1,0)+5,FALSE) &amp; "",""),"")</f>
        <v/>
      </c>
      <c r="AF68" s="123" t="str">
        <f>IFERROR(IF('01申請書'!$B$32="●",VLOOKUP($T68,資格者コード!$A$2:$Q$73,MATCH(AF$12,資格者コード!$F$1:$Q$1,0)+5,FALSE) &amp; "",""),"")</f>
        <v/>
      </c>
      <c r="AG68" s="124" t="str">
        <f>IFERROR(IF('01申請書'!$B$33="●",VLOOKUP($T68,資格者コード!$A$2:$Q$73,MATCH(AG$12,資格者コード!$F$1:$Q$1,0)+5,FALSE) &amp; "",""),"")</f>
        <v/>
      </c>
      <c r="AH68" s="125" t="str">
        <f>IFERROR(IF('01申請書'!$B$34="●",VLOOKUP($T68,資格者コード!$A$2:$Q$73,MATCH(AH$12,資格者コード!$F$1:$Q$1,0)+5,FALSE) &amp; "",""),"")</f>
        <v/>
      </c>
      <c r="AI68" s="126" t="str">
        <f>IFERROR(IF('01申請書'!$O$29="○",VLOOKUP($T68,資格者コード!$A$2:$Q$73,MATCH(AI$12,資格者コード!$F$1:$Q$1,0)+5,FALSE) &amp; "",""),"")</f>
        <v/>
      </c>
      <c r="AJ68" s="126" t="str">
        <f>IFERROR(IF('01申請書'!$O$30="○",VLOOKUP($T68,資格者コード!$A$2:$Q$73,MATCH(AJ$12,資格者コード!$F$1:$Q$1,0)+5,FALSE) &amp; "",""),"")</f>
        <v/>
      </c>
      <c r="AK68" s="340"/>
      <c r="AL68" s="340"/>
      <c r="AM68" s="340"/>
      <c r="AN68" s="340"/>
      <c r="AO68" s="340"/>
      <c r="AP68" s="340"/>
      <c r="AQ68" s="340"/>
      <c r="AR68" s="341"/>
      <c r="AS68" s="127"/>
    </row>
    <row r="69" spans="2:45" ht="24.95" customHeight="1">
      <c r="C69" s="331">
        <v>57</v>
      </c>
      <c r="D69" s="332"/>
      <c r="E69" s="333"/>
      <c r="F69" s="334"/>
      <c r="G69" s="334"/>
      <c r="H69" s="334"/>
      <c r="I69" s="334"/>
      <c r="J69" s="334"/>
      <c r="K69" s="334"/>
      <c r="L69" s="334"/>
      <c r="M69" s="334"/>
      <c r="N69" s="334"/>
      <c r="O69" s="334"/>
      <c r="P69" s="334"/>
      <c r="Q69" s="334"/>
      <c r="R69" s="334"/>
      <c r="S69" s="335"/>
      <c r="T69" s="336"/>
      <c r="U69" s="337"/>
      <c r="V69" s="337"/>
      <c r="W69" s="337"/>
      <c r="X69" s="346"/>
      <c r="Y69" s="123" t="str">
        <f>IFERROR(IF('01申請書'!$B$27="●",VLOOKUP($T69,資格者コード!$A$2:$Q$73,MATCH(Y$12,資格者コード!$F$1:$Q$1,0)+5,FALSE) &amp; "",""),"")</f>
        <v/>
      </c>
      <c r="Z69" s="124" t="str">
        <f>IFERROR(IF('01申請書'!$B$28="●",VLOOKUP($T69,資格者コード!$A$2:$Q$73,MATCH(Z$12,資格者コード!$F$1:$Q$1,0)+5,FALSE) &amp; "",""),"")</f>
        <v/>
      </c>
      <c r="AA69" s="124" t="str">
        <f>IFERROR(IF('01申請書'!$B$29="●",VLOOKUP($T69,資格者コード!$A$2:$Q$73,MATCH(AA$12,資格者コード!$F$1:$Q$1,0)+5,FALSE) &amp; "",""),"")</f>
        <v/>
      </c>
      <c r="AB69" s="124" t="str">
        <f>IFERROR(IF('01申請書'!$B$30="●",VLOOKUP($T69,資格者コード!$A$2:$Q$73,MATCH(AB$12,資格者コード!$F$1:$Q$1,0)+5,FALSE) &amp; "",""),"")</f>
        <v/>
      </c>
      <c r="AC69" s="125" t="str">
        <f>IFERROR(IF('01申請書'!$B$31="●",VLOOKUP($T69,資格者コード!$A$2:$Q$73,MATCH(AC$12,資格者コード!$F$1:$Q$1,0)+5,FALSE) &amp; "",""),"")</f>
        <v/>
      </c>
      <c r="AD69" s="126" t="str">
        <f>IFERROR(IF('01申請書'!$O$27="○",VLOOKUP($T69,資格者コード!$A$2:$Q$73,MATCH(AD$12,資格者コード!$F$1:$Q$1,0)+5,FALSE) &amp; "",""),"")</f>
        <v/>
      </c>
      <c r="AE69" s="126" t="str">
        <f>IFERROR(IF('01申請書'!$O$28="○",VLOOKUP($T69,資格者コード!$A$2:$Q$73,MATCH(AE$12,資格者コード!$F$1:$Q$1,0)+5,FALSE) &amp; "",""),"")</f>
        <v/>
      </c>
      <c r="AF69" s="123" t="str">
        <f>IFERROR(IF('01申請書'!$B$32="●",VLOOKUP($T69,資格者コード!$A$2:$Q$73,MATCH(AF$12,資格者コード!$F$1:$Q$1,0)+5,FALSE) &amp; "",""),"")</f>
        <v/>
      </c>
      <c r="AG69" s="124" t="str">
        <f>IFERROR(IF('01申請書'!$B$33="●",VLOOKUP($T69,資格者コード!$A$2:$Q$73,MATCH(AG$12,資格者コード!$F$1:$Q$1,0)+5,FALSE) &amp; "",""),"")</f>
        <v/>
      </c>
      <c r="AH69" s="125" t="str">
        <f>IFERROR(IF('01申請書'!$B$34="●",VLOOKUP($T69,資格者コード!$A$2:$Q$73,MATCH(AH$12,資格者コード!$F$1:$Q$1,0)+5,FALSE) &amp; "",""),"")</f>
        <v/>
      </c>
      <c r="AI69" s="126" t="str">
        <f>IFERROR(IF('01申請書'!$O$29="○",VLOOKUP($T69,資格者コード!$A$2:$Q$73,MATCH(AI$12,資格者コード!$F$1:$Q$1,0)+5,FALSE) &amp; "",""),"")</f>
        <v/>
      </c>
      <c r="AJ69" s="126" t="str">
        <f>IFERROR(IF('01申請書'!$O$30="○",VLOOKUP($T69,資格者コード!$A$2:$Q$73,MATCH(AJ$12,資格者コード!$F$1:$Q$1,0)+5,FALSE) &amp; "",""),"")</f>
        <v/>
      </c>
      <c r="AK69" s="340"/>
      <c r="AL69" s="340"/>
      <c r="AM69" s="340"/>
      <c r="AN69" s="340"/>
      <c r="AO69" s="340"/>
      <c r="AP69" s="340"/>
      <c r="AQ69" s="340"/>
      <c r="AR69" s="341"/>
    </row>
    <row r="70" spans="2:45" ht="24.95" customHeight="1">
      <c r="C70" s="331">
        <v>58</v>
      </c>
      <c r="D70" s="332"/>
      <c r="E70" s="333"/>
      <c r="F70" s="334"/>
      <c r="G70" s="334"/>
      <c r="H70" s="334"/>
      <c r="I70" s="334"/>
      <c r="J70" s="334"/>
      <c r="K70" s="334"/>
      <c r="L70" s="334"/>
      <c r="M70" s="334"/>
      <c r="N70" s="334"/>
      <c r="O70" s="334"/>
      <c r="P70" s="334"/>
      <c r="Q70" s="334"/>
      <c r="R70" s="334"/>
      <c r="S70" s="335"/>
      <c r="T70" s="336"/>
      <c r="U70" s="337"/>
      <c r="V70" s="337"/>
      <c r="W70" s="337"/>
      <c r="X70" s="346"/>
      <c r="Y70" s="123" t="str">
        <f>IFERROR(IF('01申請書'!$B$27="●",VLOOKUP($T70,資格者コード!$A$2:$Q$73,MATCH(Y$12,資格者コード!$F$1:$Q$1,0)+5,FALSE) &amp; "",""),"")</f>
        <v/>
      </c>
      <c r="Z70" s="124" t="str">
        <f>IFERROR(IF('01申請書'!$B$28="●",VLOOKUP($T70,資格者コード!$A$2:$Q$73,MATCH(Z$12,資格者コード!$F$1:$Q$1,0)+5,FALSE) &amp; "",""),"")</f>
        <v/>
      </c>
      <c r="AA70" s="124" t="str">
        <f>IFERROR(IF('01申請書'!$B$29="●",VLOOKUP($T70,資格者コード!$A$2:$Q$73,MATCH(AA$12,資格者コード!$F$1:$Q$1,0)+5,FALSE) &amp; "",""),"")</f>
        <v/>
      </c>
      <c r="AB70" s="124" t="str">
        <f>IFERROR(IF('01申請書'!$B$30="●",VLOOKUP($T70,資格者コード!$A$2:$Q$73,MATCH(AB$12,資格者コード!$F$1:$Q$1,0)+5,FALSE) &amp; "",""),"")</f>
        <v/>
      </c>
      <c r="AC70" s="125" t="str">
        <f>IFERROR(IF('01申請書'!$B$31="●",VLOOKUP($T70,資格者コード!$A$2:$Q$73,MATCH(AC$12,資格者コード!$F$1:$Q$1,0)+5,FALSE) &amp; "",""),"")</f>
        <v/>
      </c>
      <c r="AD70" s="126" t="str">
        <f>IFERROR(IF('01申請書'!$O$27="○",VLOOKUP($T70,資格者コード!$A$2:$Q$73,MATCH(AD$12,資格者コード!$F$1:$Q$1,0)+5,FALSE) &amp; "",""),"")</f>
        <v/>
      </c>
      <c r="AE70" s="126" t="str">
        <f>IFERROR(IF('01申請書'!$O$28="○",VLOOKUP($T70,資格者コード!$A$2:$Q$73,MATCH(AE$12,資格者コード!$F$1:$Q$1,0)+5,FALSE) &amp; "",""),"")</f>
        <v/>
      </c>
      <c r="AF70" s="123" t="str">
        <f>IFERROR(IF('01申請書'!$B$32="●",VLOOKUP($T70,資格者コード!$A$2:$Q$73,MATCH(AF$12,資格者コード!$F$1:$Q$1,0)+5,FALSE) &amp; "",""),"")</f>
        <v/>
      </c>
      <c r="AG70" s="124" t="str">
        <f>IFERROR(IF('01申請書'!$B$33="●",VLOOKUP($T70,資格者コード!$A$2:$Q$73,MATCH(AG$12,資格者コード!$F$1:$Q$1,0)+5,FALSE) &amp; "",""),"")</f>
        <v/>
      </c>
      <c r="AH70" s="125" t="str">
        <f>IFERROR(IF('01申請書'!$B$34="●",VLOOKUP($T70,資格者コード!$A$2:$Q$73,MATCH(AH$12,資格者コード!$F$1:$Q$1,0)+5,FALSE) &amp; "",""),"")</f>
        <v/>
      </c>
      <c r="AI70" s="126" t="str">
        <f>IFERROR(IF('01申請書'!$O$29="○",VLOOKUP($T70,資格者コード!$A$2:$Q$73,MATCH(AI$12,資格者コード!$F$1:$Q$1,0)+5,FALSE) &amp; "",""),"")</f>
        <v/>
      </c>
      <c r="AJ70" s="126" t="str">
        <f>IFERROR(IF('01申請書'!$O$30="○",VLOOKUP($T70,資格者コード!$A$2:$Q$73,MATCH(AJ$12,資格者コード!$F$1:$Q$1,0)+5,FALSE) &amp; "",""),"")</f>
        <v/>
      </c>
      <c r="AK70" s="340"/>
      <c r="AL70" s="340"/>
      <c r="AM70" s="340"/>
      <c r="AN70" s="340"/>
      <c r="AO70" s="340"/>
      <c r="AP70" s="340"/>
      <c r="AQ70" s="340"/>
      <c r="AR70" s="341"/>
    </row>
    <row r="71" spans="2:45" ht="24.95" customHeight="1">
      <c r="C71" s="331">
        <v>59</v>
      </c>
      <c r="D71" s="332"/>
      <c r="E71" s="333"/>
      <c r="F71" s="334"/>
      <c r="G71" s="334"/>
      <c r="H71" s="334"/>
      <c r="I71" s="334"/>
      <c r="J71" s="334"/>
      <c r="K71" s="334"/>
      <c r="L71" s="334"/>
      <c r="M71" s="334"/>
      <c r="N71" s="334"/>
      <c r="O71" s="334"/>
      <c r="P71" s="334"/>
      <c r="Q71" s="334"/>
      <c r="R71" s="334"/>
      <c r="S71" s="335"/>
      <c r="T71" s="336"/>
      <c r="U71" s="337"/>
      <c r="V71" s="337"/>
      <c r="W71" s="337"/>
      <c r="X71" s="346"/>
      <c r="Y71" s="123" t="str">
        <f>IFERROR(IF('01申請書'!$B$27="●",VLOOKUP($T71,資格者コード!$A$2:$Q$73,MATCH(Y$12,資格者コード!$F$1:$Q$1,0)+5,FALSE) &amp; "",""),"")</f>
        <v/>
      </c>
      <c r="Z71" s="124" t="str">
        <f>IFERROR(IF('01申請書'!$B$28="●",VLOOKUP($T71,資格者コード!$A$2:$Q$73,MATCH(Z$12,資格者コード!$F$1:$Q$1,0)+5,FALSE) &amp; "",""),"")</f>
        <v/>
      </c>
      <c r="AA71" s="124" t="str">
        <f>IFERROR(IF('01申請書'!$B$29="●",VLOOKUP($T71,資格者コード!$A$2:$Q$73,MATCH(AA$12,資格者コード!$F$1:$Q$1,0)+5,FALSE) &amp; "",""),"")</f>
        <v/>
      </c>
      <c r="AB71" s="124" t="str">
        <f>IFERROR(IF('01申請書'!$B$30="●",VLOOKUP($T71,資格者コード!$A$2:$Q$73,MATCH(AB$12,資格者コード!$F$1:$Q$1,0)+5,FALSE) &amp; "",""),"")</f>
        <v/>
      </c>
      <c r="AC71" s="125" t="str">
        <f>IFERROR(IF('01申請書'!$B$31="●",VLOOKUP($T71,資格者コード!$A$2:$Q$73,MATCH(AC$12,資格者コード!$F$1:$Q$1,0)+5,FALSE) &amp; "",""),"")</f>
        <v/>
      </c>
      <c r="AD71" s="126" t="str">
        <f>IFERROR(IF('01申請書'!$O$27="○",VLOOKUP($T71,資格者コード!$A$2:$Q$73,MATCH(AD$12,資格者コード!$F$1:$Q$1,0)+5,FALSE) &amp; "",""),"")</f>
        <v/>
      </c>
      <c r="AE71" s="126" t="str">
        <f>IFERROR(IF('01申請書'!$O$28="○",VLOOKUP($T71,資格者コード!$A$2:$Q$73,MATCH(AE$12,資格者コード!$F$1:$Q$1,0)+5,FALSE) &amp; "",""),"")</f>
        <v/>
      </c>
      <c r="AF71" s="123" t="str">
        <f>IFERROR(IF('01申請書'!$B$32="●",VLOOKUP($T71,資格者コード!$A$2:$Q$73,MATCH(AF$12,資格者コード!$F$1:$Q$1,0)+5,FALSE) &amp; "",""),"")</f>
        <v/>
      </c>
      <c r="AG71" s="124" t="str">
        <f>IFERROR(IF('01申請書'!$B$33="●",VLOOKUP($T71,資格者コード!$A$2:$Q$73,MATCH(AG$12,資格者コード!$F$1:$Q$1,0)+5,FALSE) &amp; "",""),"")</f>
        <v/>
      </c>
      <c r="AH71" s="125" t="str">
        <f>IFERROR(IF('01申請書'!$B$34="●",VLOOKUP($T71,資格者コード!$A$2:$Q$73,MATCH(AH$12,資格者コード!$F$1:$Q$1,0)+5,FALSE) &amp; "",""),"")</f>
        <v/>
      </c>
      <c r="AI71" s="126" t="str">
        <f>IFERROR(IF('01申請書'!$O$29="○",VLOOKUP($T71,資格者コード!$A$2:$Q$73,MATCH(AI$12,資格者コード!$F$1:$Q$1,0)+5,FALSE) &amp; "",""),"")</f>
        <v/>
      </c>
      <c r="AJ71" s="126" t="str">
        <f>IFERROR(IF('01申請書'!$O$30="○",VLOOKUP($T71,資格者コード!$A$2:$Q$73,MATCH(AJ$12,資格者コード!$F$1:$Q$1,0)+5,FALSE) &amp; "",""),"")</f>
        <v/>
      </c>
      <c r="AK71" s="340"/>
      <c r="AL71" s="340"/>
      <c r="AM71" s="340"/>
      <c r="AN71" s="340"/>
      <c r="AO71" s="340"/>
      <c r="AP71" s="340"/>
      <c r="AQ71" s="340"/>
      <c r="AR71" s="341"/>
    </row>
    <row r="72" spans="2:45" ht="24.95" customHeight="1">
      <c r="C72" s="331">
        <v>60</v>
      </c>
      <c r="D72" s="332"/>
      <c r="E72" s="333"/>
      <c r="F72" s="334"/>
      <c r="G72" s="334"/>
      <c r="H72" s="334"/>
      <c r="I72" s="334"/>
      <c r="J72" s="334"/>
      <c r="K72" s="334"/>
      <c r="L72" s="334"/>
      <c r="M72" s="334"/>
      <c r="N72" s="334"/>
      <c r="O72" s="334"/>
      <c r="P72" s="334"/>
      <c r="Q72" s="334"/>
      <c r="R72" s="334"/>
      <c r="S72" s="335"/>
      <c r="T72" s="336"/>
      <c r="U72" s="337"/>
      <c r="V72" s="337"/>
      <c r="W72" s="337"/>
      <c r="X72" s="346"/>
      <c r="Y72" s="123" t="str">
        <f>IFERROR(IF('01申請書'!$B$27="●",VLOOKUP($T72,資格者コード!$A$2:$Q$73,MATCH(Y$12,資格者コード!$F$1:$Q$1,0)+5,FALSE) &amp; "",""),"")</f>
        <v/>
      </c>
      <c r="Z72" s="124" t="str">
        <f>IFERROR(IF('01申請書'!$B$28="●",VLOOKUP($T72,資格者コード!$A$2:$Q$73,MATCH(Z$12,資格者コード!$F$1:$Q$1,0)+5,FALSE) &amp; "",""),"")</f>
        <v/>
      </c>
      <c r="AA72" s="124" t="str">
        <f>IFERROR(IF('01申請書'!$B$29="●",VLOOKUP($T72,資格者コード!$A$2:$Q$73,MATCH(AA$12,資格者コード!$F$1:$Q$1,0)+5,FALSE) &amp; "",""),"")</f>
        <v/>
      </c>
      <c r="AB72" s="124" t="str">
        <f>IFERROR(IF('01申請書'!$B$30="●",VLOOKUP($T72,資格者コード!$A$2:$Q$73,MATCH(AB$12,資格者コード!$F$1:$Q$1,0)+5,FALSE) &amp; "",""),"")</f>
        <v/>
      </c>
      <c r="AC72" s="125" t="str">
        <f>IFERROR(IF('01申請書'!$B$31="●",VLOOKUP($T72,資格者コード!$A$2:$Q$73,MATCH(AC$12,資格者コード!$F$1:$Q$1,0)+5,FALSE) &amp; "",""),"")</f>
        <v/>
      </c>
      <c r="AD72" s="126" t="str">
        <f>IFERROR(IF('01申請書'!$O$27="○",VLOOKUP($T72,資格者コード!$A$2:$Q$73,MATCH(AD$12,資格者コード!$F$1:$Q$1,0)+5,FALSE) &amp; "",""),"")</f>
        <v/>
      </c>
      <c r="AE72" s="126" t="str">
        <f>IFERROR(IF('01申請書'!$O$28="○",VLOOKUP($T72,資格者コード!$A$2:$Q$73,MATCH(AE$12,資格者コード!$F$1:$Q$1,0)+5,FALSE) &amp; "",""),"")</f>
        <v/>
      </c>
      <c r="AF72" s="123" t="str">
        <f>IFERROR(IF('01申請書'!$B$32="●",VLOOKUP($T72,資格者コード!$A$2:$Q$73,MATCH(AF$12,資格者コード!$F$1:$Q$1,0)+5,FALSE) &amp; "",""),"")</f>
        <v/>
      </c>
      <c r="AG72" s="124" t="str">
        <f>IFERROR(IF('01申請書'!$B$33="●",VLOOKUP($T72,資格者コード!$A$2:$Q$73,MATCH(AG$12,資格者コード!$F$1:$Q$1,0)+5,FALSE) &amp; "",""),"")</f>
        <v/>
      </c>
      <c r="AH72" s="125" t="str">
        <f>IFERROR(IF('01申請書'!$B$34="●",VLOOKUP($T72,資格者コード!$A$2:$Q$73,MATCH(AH$12,資格者コード!$F$1:$Q$1,0)+5,FALSE) &amp; "",""),"")</f>
        <v/>
      </c>
      <c r="AI72" s="126" t="str">
        <f>IFERROR(IF('01申請書'!$O$29="○",VLOOKUP($T72,資格者コード!$A$2:$Q$73,MATCH(AI$12,資格者コード!$F$1:$Q$1,0)+5,FALSE) &amp; "",""),"")</f>
        <v/>
      </c>
      <c r="AJ72" s="126" t="str">
        <f>IFERROR(IF('01申請書'!$O$30="○",VLOOKUP($T72,資格者コード!$A$2:$Q$73,MATCH(AJ$12,資格者コード!$F$1:$Q$1,0)+5,FALSE) &amp; "",""),"")</f>
        <v/>
      </c>
      <c r="AK72" s="340"/>
      <c r="AL72" s="340"/>
      <c r="AM72" s="340"/>
      <c r="AN72" s="340"/>
      <c r="AO72" s="340"/>
      <c r="AP72" s="340"/>
      <c r="AQ72" s="340"/>
      <c r="AR72" s="341"/>
    </row>
    <row r="73" spans="2:45" ht="24.95" customHeight="1">
      <c r="C73" s="331">
        <v>61</v>
      </c>
      <c r="D73" s="332"/>
      <c r="E73" s="333"/>
      <c r="F73" s="334"/>
      <c r="G73" s="334"/>
      <c r="H73" s="334"/>
      <c r="I73" s="334"/>
      <c r="J73" s="334"/>
      <c r="K73" s="334"/>
      <c r="L73" s="334"/>
      <c r="M73" s="334"/>
      <c r="N73" s="334"/>
      <c r="O73" s="334"/>
      <c r="P73" s="334"/>
      <c r="Q73" s="334"/>
      <c r="R73" s="334"/>
      <c r="S73" s="335"/>
      <c r="T73" s="336"/>
      <c r="U73" s="337"/>
      <c r="V73" s="337"/>
      <c r="W73" s="337"/>
      <c r="X73" s="346"/>
      <c r="Y73" s="123" t="str">
        <f>IFERROR(IF('01申請書'!$B$27="●",VLOOKUP($T73,資格者コード!$A$2:$Q$73,MATCH(Y$12,資格者コード!$F$1:$Q$1,0)+5,FALSE) &amp; "",""),"")</f>
        <v/>
      </c>
      <c r="Z73" s="124" t="str">
        <f>IFERROR(IF('01申請書'!$B$28="●",VLOOKUP($T73,資格者コード!$A$2:$Q$73,MATCH(Z$12,資格者コード!$F$1:$Q$1,0)+5,FALSE) &amp; "",""),"")</f>
        <v/>
      </c>
      <c r="AA73" s="124" t="str">
        <f>IFERROR(IF('01申請書'!$B$29="●",VLOOKUP($T73,資格者コード!$A$2:$Q$73,MATCH(AA$12,資格者コード!$F$1:$Q$1,0)+5,FALSE) &amp; "",""),"")</f>
        <v/>
      </c>
      <c r="AB73" s="124" t="str">
        <f>IFERROR(IF('01申請書'!$B$30="●",VLOOKUP($T73,資格者コード!$A$2:$Q$73,MATCH(AB$12,資格者コード!$F$1:$Q$1,0)+5,FALSE) &amp; "",""),"")</f>
        <v/>
      </c>
      <c r="AC73" s="125" t="str">
        <f>IFERROR(IF('01申請書'!$B$31="●",VLOOKUP($T73,資格者コード!$A$2:$Q$73,MATCH(AC$12,資格者コード!$F$1:$Q$1,0)+5,FALSE) &amp; "",""),"")</f>
        <v/>
      </c>
      <c r="AD73" s="126" t="str">
        <f>IFERROR(IF('01申請書'!$O$27="○",VLOOKUP($T73,資格者コード!$A$2:$Q$73,MATCH(AD$12,資格者コード!$F$1:$Q$1,0)+5,FALSE) &amp; "",""),"")</f>
        <v/>
      </c>
      <c r="AE73" s="126" t="str">
        <f>IFERROR(IF('01申請書'!$O$28="○",VLOOKUP($T73,資格者コード!$A$2:$Q$73,MATCH(AE$12,資格者コード!$F$1:$Q$1,0)+5,FALSE) &amp; "",""),"")</f>
        <v/>
      </c>
      <c r="AF73" s="123" t="str">
        <f>IFERROR(IF('01申請書'!$B$32="●",VLOOKUP($T73,資格者コード!$A$2:$Q$73,MATCH(AF$12,資格者コード!$F$1:$Q$1,0)+5,FALSE) &amp; "",""),"")</f>
        <v/>
      </c>
      <c r="AG73" s="124" t="str">
        <f>IFERROR(IF('01申請書'!$B$33="●",VLOOKUP($T73,資格者コード!$A$2:$Q$73,MATCH(AG$12,資格者コード!$F$1:$Q$1,0)+5,FALSE) &amp; "",""),"")</f>
        <v/>
      </c>
      <c r="AH73" s="125" t="str">
        <f>IFERROR(IF('01申請書'!$B$34="●",VLOOKUP($T73,資格者コード!$A$2:$Q$73,MATCH(AH$12,資格者コード!$F$1:$Q$1,0)+5,FALSE) &amp; "",""),"")</f>
        <v/>
      </c>
      <c r="AI73" s="126" t="str">
        <f>IFERROR(IF('01申請書'!$O$29="○",VLOOKUP($T73,資格者コード!$A$2:$Q$73,MATCH(AI$12,資格者コード!$F$1:$Q$1,0)+5,FALSE) &amp; "",""),"")</f>
        <v/>
      </c>
      <c r="AJ73" s="126" t="str">
        <f>IFERROR(IF('01申請書'!$O$30="○",VLOOKUP($T73,資格者コード!$A$2:$Q$73,MATCH(AJ$12,資格者コード!$F$1:$Q$1,0)+5,FALSE) &amp; "",""),"")</f>
        <v/>
      </c>
      <c r="AK73" s="340"/>
      <c r="AL73" s="340"/>
      <c r="AM73" s="340"/>
      <c r="AN73" s="340"/>
      <c r="AO73" s="340"/>
      <c r="AP73" s="340"/>
      <c r="AQ73" s="340"/>
      <c r="AR73" s="341"/>
    </row>
    <row r="74" spans="2:45" ht="24.95" customHeight="1">
      <c r="C74" s="331">
        <v>62</v>
      </c>
      <c r="D74" s="332"/>
      <c r="E74" s="333"/>
      <c r="F74" s="334"/>
      <c r="G74" s="334"/>
      <c r="H74" s="334"/>
      <c r="I74" s="334"/>
      <c r="J74" s="334"/>
      <c r="K74" s="334"/>
      <c r="L74" s="334"/>
      <c r="M74" s="334"/>
      <c r="N74" s="334"/>
      <c r="O74" s="334"/>
      <c r="P74" s="334"/>
      <c r="Q74" s="334"/>
      <c r="R74" s="334"/>
      <c r="S74" s="335"/>
      <c r="T74" s="336"/>
      <c r="U74" s="337"/>
      <c r="V74" s="337"/>
      <c r="W74" s="337"/>
      <c r="X74" s="346"/>
      <c r="Y74" s="123" t="str">
        <f>IFERROR(IF('01申請書'!$B$27="●",VLOOKUP($T74,資格者コード!$A$2:$Q$73,MATCH(Y$12,資格者コード!$F$1:$Q$1,0)+5,FALSE) &amp; "",""),"")</f>
        <v/>
      </c>
      <c r="Z74" s="124" t="str">
        <f>IFERROR(IF('01申請書'!$B$28="●",VLOOKUP($T74,資格者コード!$A$2:$Q$73,MATCH(Z$12,資格者コード!$F$1:$Q$1,0)+5,FALSE) &amp; "",""),"")</f>
        <v/>
      </c>
      <c r="AA74" s="124" t="str">
        <f>IFERROR(IF('01申請書'!$B$29="●",VLOOKUP($T74,資格者コード!$A$2:$Q$73,MATCH(AA$12,資格者コード!$F$1:$Q$1,0)+5,FALSE) &amp; "",""),"")</f>
        <v/>
      </c>
      <c r="AB74" s="124" t="str">
        <f>IFERROR(IF('01申請書'!$B$30="●",VLOOKUP($T74,資格者コード!$A$2:$Q$73,MATCH(AB$12,資格者コード!$F$1:$Q$1,0)+5,FALSE) &amp; "",""),"")</f>
        <v/>
      </c>
      <c r="AC74" s="125" t="str">
        <f>IFERROR(IF('01申請書'!$B$31="●",VLOOKUP($T74,資格者コード!$A$2:$Q$73,MATCH(AC$12,資格者コード!$F$1:$Q$1,0)+5,FALSE) &amp; "",""),"")</f>
        <v/>
      </c>
      <c r="AD74" s="126" t="str">
        <f>IFERROR(IF('01申請書'!$O$27="○",VLOOKUP($T74,資格者コード!$A$2:$Q$73,MATCH(AD$12,資格者コード!$F$1:$Q$1,0)+5,FALSE) &amp; "",""),"")</f>
        <v/>
      </c>
      <c r="AE74" s="126" t="str">
        <f>IFERROR(IF('01申請書'!$O$28="○",VLOOKUP($T74,資格者コード!$A$2:$Q$73,MATCH(AE$12,資格者コード!$F$1:$Q$1,0)+5,FALSE) &amp; "",""),"")</f>
        <v/>
      </c>
      <c r="AF74" s="123" t="str">
        <f>IFERROR(IF('01申請書'!$B$32="●",VLOOKUP($T74,資格者コード!$A$2:$Q$73,MATCH(AF$12,資格者コード!$F$1:$Q$1,0)+5,FALSE) &amp; "",""),"")</f>
        <v/>
      </c>
      <c r="AG74" s="124" t="str">
        <f>IFERROR(IF('01申請書'!$B$33="●",VLOOKUP($T74,資格者コード!$A$2:$Q$73,MATCH(AG$12,資格者コード!$F$1:$Q$1,0)+5,FALSE) &amp; "",""),"")</f>
        <v/>
      </c>
      <c r="AH74" s="125" t="str">
        <f>IFERROR(IF('01申請書'!$B$34="●",VLOOKUP($T74,資格者コード!$A$2:$Q$73,MATCH(AH$12,資格者コード!$F$1:$Q$1,0)+5,FALSE) &amp; "",""),"")</f>
        <v/>
      </c>
      <c r="AI74" s="126" t="str">
        <f>IFERROR(IF('01申請書'!$O$29="○",VLOOKUP($T74,資格者コード!$A$2:$Q$73,MATCH(AI$12,資格者コード!$F$1:$Q$1,0)+5,FALSE) &amp; "",""),"")</f>
        <v/>
      </c>
      <c r="AJ74" s="126" t="str">
        <f>IFERROR(IF('01申請書'!$O$30="○",VLOOKUP($T74,資格者コード!$A$2:$Q$73,MATCH(AJ$12,資格者コード!$F$1:$Q$1,0)+5,FALSE) &amp; "",""),"")</f>
        <v/>
      </c>
      <c r="AK74" s="340"/>
      <c r="AL74" s="340"/>
      <c r="AM74" s="340"/>
      <c r="AN74" s="340"/>
      <c r="AO74" s="340"/>
      <c r="AP74" s="340"/>
      <c r="AQ74" s="340"/>
      <c r="AR74" s="341"/>
    </row>
    <row r="75" spans="2:45" ht="24.95" customHeight="1">
      <c r="C75" s="331">
        <v>63</v>
      </c>
      <c r="D75" s="332"/>
      <c r="E75" s="333"/>
      <c r="F75" s="334"/>
      <c r="G75" s="334"/>
      <c r="H75" s="334"/>
      <c r="I75" s="334"/>
      <c r="J75" s="334"/>
      <c r="K75" s="334"/>
      <c r="L75" s="334"/>
      <c r="M75" s="334"/>
      <c r="N75" s="334"/>
      <c r="O75" s="334"/>
      <c r="P75" s="334"/>
      <c r="Q75" s="334"/>
      <c r="R75" s="334"/>
      <c r="S75" s="335"/>
      <c r="T75" s="336"/>
      <c r="U75" s="337"/>
      <c r="V75" s="337"/>
      <c r="W75" s="337"/>
      <c r="X75" s="346"/>
      <c r="Y75" s="123" t="str">
        <f>IFERROR(IF('01申請書'!$B$27="●",VLOOKUP($T75,資格者コード!$A$2:$Q$73,MATCH(Y$12,資格者コード!$F$1:$Q$1,0)+5,FALSE) &amp; "",""),"")</f>
        <v/>
      </c>
      <c r="Z75" s="124" t="str">
        <f>IFERROR(IF('01申請書'!$B$28="●",VLOOKUP($T75,資格者コード!$A$2:$Q$73,MATCH(Z$12,資格者コード!$F$1:$Q$1,0)+5,FALSE) &amp; "",""),"")</f>
        <v/>
      </c>
      <c r="AA75" s="124" t="str">
        <f>IFERROR(IF('01申請書'!$B$29="●",VLOOKUP($T75,資格者コード!$A$2:$Q$73,MATCH(AA$12,資格者コード!$F$1:$Q$1,0)+5,FALSE) &amp; "",""),"")</f>
        <v/>
      </c>
      <c r="AB75" s="124" t="str">
        <f>IFERROR(IF('01申請書'!$B$30="●",VLOOKUP($T75,資格者コード!$A$2:$Q$73,MATCH(AB$12,資格者コード!$F$1:$Q$1,0)+5,FALSE) &amp; "",""),"")</f>
        <v/>
      </c>
      <c r="AC75" s="125" t="str">
        <f>IFERROR(IF('01申請書'!$B$31="●",VLOOKUP($T75,資格者コード!$A$2:$Q$73,MATCH(AC$12,資格者コード!$F$1:$Q$1,0)+5,FALSE) &amp; "",""),"")</f>
        <v/>
      </c>
      <c r="AD75" s="126" t="str">
        <f>IFERROR(IF('01申請書'!$O$27="○",VLOOKUP($T75,資格者コード!$A$2:$Q$73,MATCH(AD$12,資格者コード!$F$1:$Q$1,0)+5,FALSE) &amp; "",""),"")</f>
        <v/>
      </c>
      <c r="AE75" s="126" t="str">
        <f>IFERROR(IF('01申請書'!$O$28="○",VLOOKUP($T75,資格者コード!$A$2:$Q$73,MATCH(AE$12,資格者コード!$F$1:$Q$1,0)+5,FALSE) &amp; "",""),"")</f>
        <v/>
      </c>
      <c r="AF75" s="123" t="str">
        <f>IFERROR(IF('01申請書'!$B$32="●",VLOOKUP($T75,資格者コード!$A$2:$Q$73,MATCH(AF$12,資格者コード!$F$1:$Q$1,0)+5,FALSE) &amp; "",""),"")</f>
        <v/>
      </c>
      <c r="AG75" s="124" t="str">
        <f>IFERROR(IF('01申請書'!$B$33="●",VLOOKUP($T75,資格者コード!$A$2:$Q$73,MATCH(AG$12,資格者コード!$F$1:$Q$1,0)+5,FALSE) &amp; "",""),"")</f>
        <v/>
      </c>
      <c r="AH75" s="125" t="str">
        <f>IFERROR(IF('01申請書'!$B$34="●",VLOOKUP($T75,資格者コード!$A$2:$Q$73,MATCH(AH$12,資格者コード!$F$1:$Q$1,0)+5,FALSE) &amp; "",""),"")</f>
        <v/>
      </c>
      <c r="AI75" s="126" t="str">
        <f>IFERROR(IF('01申請書'!$O$29="○",VLOOKUP($T75,資格者コード!$A$2:$Q$73,MATCH(AI$12,資格者コード!$F$1:$Q$1,0)+5,FALSE) &amp; "",""),"")</f>
        <v/>
      </c>
      <c r="AJ75" s="126" t="str">
        <f>IFERROR(IF('01申請書'!$O$30="○",VLOOKUP($T75,資格者コード!$A$2:$Q$73,MATCH(AJ$12,資格者コード!$F$1:$Q$1,0)+5,FALSE) &amp; "",""),"")</f>
        <v/>
      </c>
      <c r="AK75" s="340"/>
      <c r="AL75" s="340"/>
      <c r="AM75" s="340"/>
      <c r="AN75" s="340"/>
      <c r="AO75" s="340"/>
      <c r="AP75" s="340"/>
      <c r="AQ75" s="340"/>
      <c r="AR75" s="341"/>
    </row>
    <row r="76" spans="2:45" ht="24.95" customHeight="1">
      <c r="C76" s="331">
        <v>64</v>
      </c>
      <c r="D76" s="332"/>
      <c r="E76" s="333"/>
      <c r="F76" s="334"/>
      <c r="G76" s="334"/>
      <c r="H76" s="334"/>
      <c r="I76" s="334"/>
      <c r="J76" s="334"/>
      <c r="K76" s="334"/>
      <c r="L76" s="334"/>
      <c r="M76" s="334"/>
      <c r="N76" s="334"/>
      <c r="O76" s="334"/>
      <c r="P76" s="334"/>
      <c r="Q76" s="334"/>
      <c r="R76" s="334"/>
      <c r="S76" s="335"/>
      <c r="T76" s="336"/>
      <c r="U76" s="337"/>
      <c r="V76" s="337"/>
      <c r="W76" s="337"/>
      <c r="X76" s="346"/>
      <c r="Y76" s="123" t="str">
        <f>IFERROR(IF('01申請書'!$B$27="●",VLOOKUP($T76,資格者コード!$A$2:$Q$73,MATCH(Y$12,資格者コード!$F$1:$Q$1,0)+5,FALSE) &amp; "",""),"")</f>
        <v/>
      </c>
      <c r="Z76" s="124" t="str">
        <f>IFERROR(IF('01申請書'!$B$28="●",VLOOKUP($T76,資格者コード!$A$2:$Q$73,MATCH(Z$12,資格者コード!$F$1:$Q$1,0)+5,FALSE) &amp; "",""),"")</f>
        <v/>
      </c>
      <c r="AA76" s="124" t="str">
        <f>IFERROR(IF('01申請書'!$B$29="●",VLOOKUP($T76,資格者コード!$A$2:$Q$73,MATCH(AA$12,資格者コード!$F$1:$Q$1,0)+5,FALSE) &amp; "",""),"")</f>
        <v/>
      </c>
      <c r="AB76" s="124" t="str">
        <f>IFERROR(IF('01申請書'!$B$30="●",VLOOKUP($T76,資格者コード!$A$2:$Q$73,MATCH(AB$12,資格者コード!$F$1:$Q$1,0)+5,FALSE) &amp; "",""),"")</f>
        <v/>
      </c>
      <c r="AC76" s="125" t="str">
        <f>IFERROR(IF('01申請書'!$B$31="●",VLOOKUP($T76,資格者コード!$A$2:$Q$73,MATCH(AC$12,資格者コード!$F$1:$Q$1,0)+5,FALSE) &amp; "",""),"")</f>
        <v/>
      </c>
      <c r="AD76" s="126" t="str">
        <f>IFERROR(IF('01申請書'!$O$27="○",VLOOKUP($T76,資格者コード!$A$2:$Q$73,MATCH(AD$12,資格者コード!$F$1:$Q$1,0)+5,FALSE) &amp; "",""),"")</f>
        <v/>
      </c>
      <c r="AE76" s="126" t="str">
        <f>IFERROR(IF('01申請書'!$O$28="○",VLOOKUP($T76,資格者コード!$A$2:$Q$73,MATCH(AE$12,資格者コード!$F$1:$Q$1,0)+5,FALSE) &amp; "",""),"")</f>
        <v/>
      </c>
      <c r="AF76" s="123" t="str">
        <f>IFERROR(IF('01申請書'!$B$32="●",VLOOKUP($T76,資格者コード!$A$2:$Q$73,MATCH(AF$12,資格者コード!$F$1:$Q$1,0)+5,FALSE) &amp; "",""),"")</f>
        <v/>
      </c>
      <c r="AG76" s="124" t="str">
        <f>IFERROR(IF('01申請書'!$B$33="●",VLOOKUP($T76,資格者コード!$A$2:$Q$73,MATCH(AG$12,資格者コード!$F$1:$Q$1,0)+5,FALSE) &amp; "",""),"")</f>
        <v/>
      </c>
      <c r="AH76" s="125" t="str">
        <f>IFERROR(IF('01申請書'!$B$34="●",VLOOKUP($T76,資格者コード!$A$2:$Q$73,MATCH(AH$12,資格者コード!$F$1:$Q$1,0)+5,FALSE) &amp; "",""),"")</f>
        <v/>
      </c>
      <c r="AI76" s="126" t="str">
        <f>IFERROR(IF('01申請書'!$O$29="○",VLOOKUP($T76,資格者コード!$A$2:$Q$73,MATCH(AI$12,資格者コード!$F$1:$Q$1,0)+5,FALSE) &amp; "",""),"")</f>
        <v/>
      </c>
      <c r="AJ76" s="126" t="str">
        <f>IFERROR(IF('01申請書'!$O$30="○",VLOOKUP($T76,資格者コード!$A$2:$Q$73,MATCH(AJ$12,資格者コード!$F$1:$Q$1,0)+5,FALSE) &amp; "",""),"")</f>
        <v/>
      </c>
      <c r="AK76" s="340"/>
      <c r="AL76" s="340"/>
      <c r="AM76" s="340"/>
      <c r="AN76" s="340"/>
      <c r="AO76" s="340"/>
      <c r="AP76" s="340"/>
      <c r="AQ76" s="340"/>
      <c r="AR76" s="341"/>
    </row>
    <row r="77" spans="2:45" ht="24.95" customHeight="1">
      <c r="C77" s="331">
        <v>65</v>
      </c>
      <c r="D77" s="332"/>
      <c r="E77" s="333"/>
      <c r="F77" s="334"/>
      <c r="G77" s="334"/>
      <c r="H77" s="334"/>
      <c r="I77" s="334"/>
      <c r="J77" s="334"/>
      <c r="K77" s="334"/>
      <c r="L77" s="334"/>
      <c r="M77" s="334"/>
      <c r="N77" s="334"/>
      <c r="O77" s="334"/>
      <c r="P77" s="334"/>
      <c r="Q77" s="334"/>
      <c r="R77" s="334"/>
      <c r="S77" s="335"/>
      <c r="T77" s="336"/>
      <c r="U77" s="337"/>
      <c r="V77" s="337"/>
      <c r="W77" s="337"/>
      <c r="X77" s="346"/>
      <c r="Y77" s="123" t="str">
        <f>IFERROR(IF('01申請書'!$B$27="●",VLOOKUP($T77,資格者コード!$A$2:$Q$73,MATCH(Y$12,資格者コード!$F$1:$Q$1,0)+5,FALSE) &amp; "",""),"")</f>
        <v/>
      </c>
      <c r="Z77" s="124" t="str">
        <f>IFERROR(IF('01申請書'!$B$28="●",VLOOKUP($T77,資格者コード!$A$2:$Q$73,MATCH(Z$12,資格者コード!$F$1:$Q$1,0)+5,FALSE) &amp; "",""),"")</f>
        <v/>
      </c>
      <c r="AA77" s="124" t="str">
        <f>IFERROR(IF('01申請書'!$B$29="●",VLOOKUP($T77,資格者コード!$A$2:$Q$73,MATCH(AA$12,資格者コード!$F$1:$Q$1,0)+5,FALSE) &amp; "",""),"")</f>
        <v/>
      </c>
      <c r="AB77" s="124" t="str">
        <f>IFERROR(IF('01申請書'!$B$30="●",VLOOKUP($T77,資格者コード!$A$2:$Q$73,MATCH(AB$12,資格者コード!$F$1:$Q$1,0)+5,FALSE) &amp; "",""),"")</f>
        <v/>
      </c>
      <c r="AC77" s="125" t="str">
        <f>IFERROR(IF('01申請書'!$B$31="●",VLOOKUP($T77,資格者コード!$A$2:$Q$73,MATCH(AC$12,資格者コード!$F$1:$Q$1,0)+5,FALSE) &amp; "",""),"")</f>
        <v/>
      </c>
      <c r="AD77" s="126" t="str">
        <f>IFERROR(IF('01申請書'!$O$27="○",VLOOKUP($T77,資格者コード!$A$2:$Q$73,MATCH(AD$12,資格者コード!$F$1:$Q$1,0)+5,FALSE) &amp; "",""),"")</f>
        <v/>
      </c>
      <c r="AE77" s="126" t="str">
        <f>IFERROR(IF('01申請書'!$O$28="○",VLOOKUP($T77,資格者コード!$A$2:$Q$73,MATCH(AE$12,資格者コード!$F$1:$Q$1,0)+5,FALSE) &amp; "",""),"")</f>
        <v/>
      </c>
      <c r="AF77" s="123" t="str">
        <f>IFERROR(IF('01申請書'!$B$32="●",VLOOKUP($T77,資格者コード!$A$2:$Q$73,MATCH(AF$12,資格者コード!$F$1:$Q$1,0)+5,FALSE) &amp; "",""),"")</f>
        <v/>
      </c>
      <c r="AG77" s="124" t="str">
        <f>IFERROR(IF('01申請書'!$B$33="●",VLOOKUP($T77,資格者コード!$A$2:$Q$73,MATCH(AG$12,資格者コード!$F$1:$Q$1,0)+5,FALSE) &amp; "",""),"")</f>
        <v/>
      </c>
      <c r="AH77" s="125" t="str">
        <f>IFERROR(IF('01申請書'!$B$34="●",VLOOKUP($T77,資格者コード!$A$2:$Q$73,MATCH(AH$12,資格者コード!$F$1:$Q$1,0)+5,FALSE) &amp; "",""),"")</f>
        <v/>
      </c>
      <c r="AI77" s="126" t="str">
        <f>IFERROR(IF('01申請書'!$O$29="○",VLOOKUP($T77,資格者コード!$A$2:$Q$73,MATCH(AI$12,資格者コード!$F$1:$Q$1,0)+5,FALSE) &amp; "",""),"")</f>
        <v/>
      </c>
      <c r="AJ77" s="126" t="str">
        <f>IFERROR(IF('01申請書'!$O$30="○",VLOOKUP($T77,資格者コード!$A$2:$Q$73,MATCH(AJ$12,資格者コード!$F$1:$Q$1,0)+5,FALSE) &amp; "",""),"")</f>
        <v/>
      </c>
      <c r="AK77" s="340"/>
      <c r="AL77" s="340"/>
      <c r="AM77" s="340"/>
      <c r="AN77" s="340"/>
      <c r="AO77" s="340"/>
      <c r="AP77" s="340"/>
      <c r="AQ77" s="340"/>
      <c r="AR77" s="341"/>
    </row>
    <row r="78" spans="2:45" ht="24.95" customHeight="1">
      <c r="C78" s="331">
        <v>66</v>
      </c>
      <c r="D78" s="332"/>
      <c r="E78" s="333"/>
      <c r="F78" s="334"/>
      <c r="G78" s="334"/>
      <c r="H78" s="334"/>
      <c r="I78" s="334"/>
      <c r="J78" s="334"/>
      <c r="K78" s="334"/>
      <c r="L78" s="334"/>
      <c r="M78" s="334"/>
      <c r="N78" s="334"/>
      <c r="O78" s="334"/>
      <c r="P78" s="334"/>
      <c r="Q78" s="334"/>
      <c r="R78" s="334"/>
      <c r="S78" s="335"/>
      <c r="T78" s="336"/>
      <c r="U78" s="337"/>
      <c r="V78" s="337"/>
      <c r="W78" s="337"/>
      <c r="X78" s="346"/>
      <c r="Y78" s="123" t="str">
        <f>IFERROR(IF('01申請書'!$B$27="●",VLOOKUP($T78,資格者コード!$A$2:$Q$73,MATCH(Y$12,資格者コード!$F$1:$Q$1,0)+5,FALSE) &amp; "",""),"")</f>
        <v/>
      </c>
      <c r="Z78" s="124" t="str">
        <f>IFERROR(IF('01申請書'!$B$28="●",VLOOKUP($T78,資格者コード!$A$2:$Q$73,MATCH(Z$12,資格者コード!$F$1:$Q$1,0)+5,FALSE) &amp; "",""),"")</f>
        <v/>
      </c>
      <c r="AA78" s="124" t="str">
        <f>IFERROR(IF('01申請書'!$B$29="●",VLOOKUP($T78,資格者コード!$A$2:$Q$73,MATCH(AA$12,資格者コード!$F$1:$Q$1,0)+5,FALSE) &amp; "",""),"")</f>
        <v/>
      </c>
      <c r="AB78" s="124" t="str">
        <f>IFERROR(IF('01申請書'!$B$30="●",VLOOKUP($T78,資格者コード!$A$2:$Q$73,MATCH(AB$12,資格者コード!$F$1:$Q$1,0)+5,FALSE) &amp; "",""),"")</f>
        <v/>
      </c>
      <c r="AC78" s="125" t="str">
        <f>IFERROR(IF('01申請書'!$B$31="●",VLOOKUP($T78,資格者コード!$A$2:$Q$73,MATCH(AC$12,資格者コード!$F$1:$Q$1,0)+5,FALSE) &amp; "",""),"")</f>
        <v/>
      </c>
      <c r="AD78" s="126" t="str">
        <f>IFERROR(IF('01申請書'!$O$27="○",VLOOKUP($T78,資格者コード!$A$2:$Q$73,MATCH(AD$12,資格者コード!$F$1:$Q$1,0)+5,FALSE) &amp; "",""),"")</f>
        <v/>
      </c>
      <c r="AE78" s="126" t="str">
        <f>IFERROR(IF('01申請書'!$O$28="○",VLOOKUP($T78,資格者コード!$A$2:$Q$73,MATCH(AE$12,資格者コード!$F$1:$Q$1,0)+5,FALSE) &amp; "",""),"")</f>
        <v/>
      </c>
      <c r="AF78" s="123" t="str">
        <f>IFERROR(IF('01申請書'!$B$32="●",VLOOKUP($T78,資格者コード!$A$2:$Q$73,MATCH(AF$12,資格者コード!$F$1:$Q$1,0)+5,FALSE) &amp; "",""),"")</f>
        <v/>
      </c>
      <c r="AG78" s="124" t="str">
        <f>IFERROR(IF('01申請書'!$B$33="●",VLOOKUP($T78,資格者コード!$A$2:$Q$73,MATCH(AG$12,資格者コード!$F$1:$Q$1,0)+5,FALSE) &amp; "",""),"")</f>
        <v/>
      </c>
      <c r="AH78" s="125" t="str">
        <f>IFERROR(IF('01申請書'!$B$34="●",VLOOKUP($T78,資格者コード!$A$2:$Q$73,MATCH(AH$12,資格者コード!$F$1:$Q$1,0)+5,FALSE) &amp; "",""),"")</f>
        <v/>
      </c>
      <c r="AI78" s="126" t="str">
        <f>IFERROR(IF('01申請書'!$O$29="○",VLOOKUP($T78,資格者コード!$A$2:$Q$73,MATCH(AI$12,資格者コード!$F$1:$Q$1,0)+5,FALSE) &amp; "",""),"")</f>
        <v/>
      </c>
      <c r="AJ78" s="126" t="str">
        <f>IFERROR(IF('01申請書'!$O$30="○",VLOOKUP($T78,資格者コード!$A$2:$Q$73,MATCH(AJ$12,資格者コード!$F$1:$Q$1,0)+5,FALSE) &amp; "",""),"")</f>
        <v/>
      </c>
      <c r="AK78" s="340"/>
      <c r="AL78" s="340"/>
      <c r="AM78" s="340"/>
      <c r="AN78" s="340"/>
      <c r="AO78" s="340"/>
      <c r="AP78" s="340"/>
      <c r="AQ78" s="340"/>
      <c r="AR78" s="341"/>
    </row>
    <row r="79" spans="2:45" ht="24.95" customHeight="1">
      <c r="C79" s="331">
        <v>67</v>
      </c>
      <c r="D79" s="332"/>
      <c r="E79" s="333"/>
      <c r="F79" s="334"/>
      <c r="G79" s="334"/>
      <c r="H79" s="334"/>
      <c r="I79" s="334"/>
      <c r="J79" s="334"/>
      <c r="K79" s="334"/>
      <c r="L79" s="334"/>
      <c r="M79" s="334"/>
      <c r="N79" s="334"/>
      <c r="O79" s="334"/>
      <c r="P79" s="334"/>
      <c r="Q79" s="334"/>
      <c r="R79" s="334"/>
      <c r="S79" s="335"/>
      <c r="T79" s="336"/>
      <c r="U79" s="337"/>
      <c r="V79" s="337"/>
      <c r="W79" s="337"/>
      <c r="X79" s="346"/>
      <c r="Y79" s="123" t="str">
        <f>IFERROR(IF('01申請書'!$B$27="●",VLOOKUP($T79,資格者コード!$A$2:$Q$73,MATCH(Y$12,資格者コード!$F$1:$Q$1,0)+5,FALSE) &amp; "",""),"")</f>
        <v/>
      </c>
      <c r="Z79" s="124" t="str">
        <f>IFERROR(IF('01申請書'!$B$28="●",VLOOKUP($T79,資格者コード!$A$2:$Q$73,MATCH(Z$12,資格者コード!$F$1:$Q$1,0)+5,FALSE) &amp; "",""),"")</f>
        <v/>
      </c>
      <c r="AA79" s="124" t="str">
        <f>IFERROR(IF('01申請書'!$B$29="●",VLOOKUP($T79,資格者コード!$A$2:$Q$73,MATCH(AA$12,資格者コード!$F$1:$Q$1,0)+5,FALSE) &amp; "",""),"")</f>
        <v/>
      </c>
      <c r="AB79" s="124" t="str">
        <f>IFERROR(IF('01申請書'!$B$30="●",VLOOKUP($T79,資格者コード!$A$2:$Q$73,MATCH(AB$12,資格者コード!$F$1:$Q$1,0)+5,FALSE) &amp; "",""),"")</f>
        <v/>
      </c>
      <c r="AC79" s="125" t="str">
        <f>IFERROR(IF('01申請書'!$B$31="●",VLOOKUP($T79,資格者コード!$A$2:$Q$73,MATCH(AC$12,資格者コード!$F$1:$Q$1,0)+5,FALSE) &amp; "",""),"")</f>
        <v/>
      </c>
      <c r="AD79" s="126" t="str">
        <f>IFERROR(IF('01申請書'!$O$27="○",VLOOKUP($T79,資格者コード!$A$2:$Q$73,MATCH(AD$12,資格者コード!$F$1:$Q$1,0)+5,FALSE) &amp; "",""),"")</f>
        <v/>
      </c>
      <c r="AE79" s="126" t="str">
        <f>IFERROR(IF('01申請書'!$O$28="○",VLOOKUP($T79,資格者コード!$A$2:$Q$73,MATCH(AE$12,資格者コード!$F$1:$Q$1,0)+5,FALSE) &amp; "",""),"")</f>
        <v/>
      </c>
      <c r="AF79" s="123" t="str">
        <f>IFERROR(IF('01申請書'!$B$32="●",VLOOKUP($T79,資格者コード!$A$2:$Q$73,MATCH(AF$12,資格者コード!$F$1:$Q$1,0)+5,FALSE) &amp; "",""),"")</f>
        <v/>
      </c>
      <c r="AG79" s="124" t="str">
        <f>IFERROR(IF('01申請書'!$B$33="●",VLOOKUP($T79,資格者コード!$A$2:$Q$73,MATCH(AG$12,資格者コード!$F$1:$Q$1,0)+5,FALSE) &amp; "",""),"")</f>
        <v/>
      </c>
      <c r="AH79" s="125" t="str">
        <f>IFERROR(IF('01申請書'!$B$34="●",VLOOKUP($T79,資格者コード!$A$2:$Q$73,MATCH(AH$12,資格者コード!$F$1:$Q$1,0)+5,FALSE) &amp; "",""),"")</f>
        <v/>
      </c>
      <c r="AI79" s="126" t="str">
        <f>IFERROR(IF('01申請書'!$O$29="○",VLOOKUP($T79,資格者コード!$A$2:$Q$73,MATCH(AI$12,資格者コード!$F$1:$Q$1,0)+5,FALSE) &amp; "",""),"")</f>
        <v/>
      </c>
      <c r="AJ79" s="126" t="str">
        <f>IFERROR(IF('01申請書'!$O$30="○",VLOOKUP($T79,資格者コード!$A$2:$Q$73,MATCH(AJ$12,資格者コード!$F$1:$Q$1,0)+5,FALSE) &amp; "",""),"")</f>
        <v/>
      </c>
      <c r="AK79" s="340"/>
      <c r="AL79" s="340"/>
      <c r="AM79" s="340"/>
      <c r="AN79" s="340"/>
      <c r="AO79" s="340"/>
      <c r="AP79" s="340"/>
      <c r="AQ79" s="340"/>
      <c r="AR79" s="341"/>
    </row>
    <row r="80" spans="2:45" ht="24.95" customHeight="1">
      <c r="B80" s="127" t="s">
        <v>174</v>
      </c>
      <c r="C80" s="331">
        <v>68</v>
      </c>
      <c r="D80" s="332"/>
      <c r="E80" s="333"/>
      <c r="F80" s="334"/>
      <c r="G80" s="334"/>
      <c r="H80" s="334"/>
      <c r="I80" s="334"/>
      <c r="J80" s="334"/>
      <c r="K80" s="334"/>
      <c r="L80" s="334"/>
      <c r="M80" s="334"/>
      <c r="N80" s="334"/>
      <c r="O80" s="334"/>
      <c r="P80" s="334"/>
      <c r="Q80" s="334"/>
      <c r="R80" s="334"/>
      <c r="S80" s="335"/>
      <c r="T80" s="336"/>
      <c r="U80" s="337"/>
      <c r="V80" s="337"/>
      <c r="W80" s="337"/>
      <c r="X80" s="346"/>
      <c r="Y80" s="123" t="str">
        <f>IFERROR(IF('01申請書'!$B$27="●",VLOOKUP($T80,資格者コード!$A$2:$Q$73,MATCH(Y$12,資格者コード!$F$1:$Q$1,0)+5,FALSE) &amp; "",""),"")</f>
        <v/>
      </c>
      <c r="Z80" s="124" t="str">
        <f>IFERROR(IF('01申請書'!$B$28="●",VLOOKUP($T80,資格者コード!$A$2:$Q$73,MATCH(Z$12,資格者コード!$F$1:$Q$1,0)+5,FALSE) &amp; "",""),"")</f>
        <v/>
      </c>
      <c r="AA80" s="124" t="str">
        <f>IFERROR(IF('01申請書'!$B$29="●",VLOOKUP($T80,資格者コード!$A$2:$Q$73,MATCH(AA$12,資格者コード!$F$1:$Q$1,0)+5,FALSE) &amp; "",""),"")</f>
        <v/>
      </c>
      <c r="AB80" s="124" t="str">
        <f>IFERROR(IF('01申請書'!$B$30="●",VLOOKUP($T80,資格者コード!$A$2:$Q$73,MATCH(AB$12,資格者コード!$F$1:$Q$1,0)+5,FALSE) &amp; "",""),"")</f>
        <v/>
      </c>
      <c r="AC80" s="125" t="str">
        <f>IFERROR(IF('01申請書'!$B$31="●",VLOOKUP($T80,資格者コード!$A$2:$Q$73,MATCH(AC$12,資格者コード!$F$1:$Q$1,0)+5,FALSE) &amp; "",""),"")</f>
        <v/>
      </c>
      <c r="AD80" s="126" t="str">
        <f>IFERROR(IF('01申請書'!$O$27="○",VLOOKUP($T80,資格者コード!$A$2:$Q$73,MATCH(AD$12,資格者コード!$F$1:$Q$1,0)+5,FALSE) &amp; "",""),"")</f>
        <v/>
      </c>
      <c r="AE80" s="126" t="str">
        <f>IFERROR(IF('01申請書'!$O$28="○",VLOOKUP($T80,資格者コード!$A$2:$Q$73,MATCH(AE$12,資格者コード!$F$1:$Q$1,0)+5,FALSE) &amp; "",""),"")</f>
        <v/>
      </c>
      <c r="AF80" s="123" t="str">
        <f>IFERROR(IF('01申請書'!$B$32="●",VLOOKUP($T80,資格者コード!$A$2:$Q$73,MATCH(AF$12,資格者コード!$F$1:$Q$1,0)+5,FALSE) &amp; "",""),"")</f>
        <v/>
      </c>
      <c r="AG80" s="124" t="str">
        <f>IFERROR(IF('01申請書'!$B$33="●",VLOOKUP($T80,資格者コード!$A$2:$Q$73,MATCH(AG$12,資格者コード!$F$1:$Q$1,0)+5,FALSE) &amp; "",""),"")</f>
        <v/>
      </c>
      <c r="AH80" s="125" t="str">
        <f>IFERROR(IF('01申請書'!$B$34="●",VLOOKUP($T80,資格者コード!$A$2:$Q$73,MATCH(AH$12,資格者コード!$F$1:$Q$1,0)+5,FALSE) &amp; "",""),"")</f>
        <v/>
      </c>
      <c r="AI80" s="126" t="str">
        <f>IFERROR(IF('01申請書'!$O$29="○",VLOOKUP($T80,資格者コード!$A$2:$Q$73,MATCH(AI$12,資格者コード!$F$1:$Q$1,0)+5,FALSE) &amp; "",""),"")</f>
        <v/>
      </c>
      <c r="AJ80" s="126" t="str">
        <f>IFERROR(IF('01申請書'!$O$30="○",VLOOKUP($T80,資格者コード!$A$2:$Q$73,MATCH(AJ$12,資格者コード!$F$1:$Q$1,0)+5,FALSE) &amp; "",""),"")</f>
        <v/>
      </c>
      <c r="AK80" s="340"/>
      <c r="AL80" s="340"/>
      <c r="AM80" s="340"/>
      <c r="AN80" s="340"/>
      <c r="AO80" s="340"/>
      <c r="AP80" s="340"/>
      <c r="AQ80" s="340"/>
      <c r="AR80" s="341"/>
      <c r="AS80" s="127"/>
    </row>
    <row r="81" spans="2:45" ht="24.95" customHeight="1">
      <c r="C81" s="331">
        <v>69</v>
      </c>
      <c r="D81" s="332"/>
      <c r="E81" s="333"/>
      <c r="F81" s="334"/>
      <c r="G81" s="334"/>
      <c r="H81" s="334"/>
      <c r="I81" s="334"/>
      <c r="J81" s="334"/>
      <c r="K81" s="334"/>
      <c r="L81" s="334"/>
      <c r="M81" s="334"/>
      <c r="N81" s="334"/>
      <c r="O81" s="334"/>
      <c r="P81" s="334"/>
      <c r="Q81" s="334"/>
      <c r="R81" s="334"/>
      <c r="S81" s="335"/>
      <c r="T81" s="336"/>
      <c r="U81" s="337"/>
      <c r="V81" s="337"/>
      <c r="W81" s="337"/>
      <c r="X81" s="346"/>
      <c r="Y81" s="123" t="str">
        <f>IFERROR(IF('01申請書'!$B$27="●",VLOOKUP($T81,資格者コード!$A$2:$Q$73,MATCH(Y$12,資格者コード!$F$1:$Q$1,0)+5,FALSE) &amp; "",""),"")</f>
        <v/>
      </c>
      <c r="Z81" s="124" t="str">
        <f>IFERROR(IF('01申請書'!$B$28="●",VLOOKUP($T81,資格者コード!$A$2:$Q$73,MATCH(Z$12,資格者コード!$F$1:$Q$1,0)+5,FALSE) &amp; "",""),"")</f>
        <v/>
      </c>
      <c r="AA81" s="124" t="str">
        <f>IFERROR(IF('01申請書'!$B$29="●",VLOOKUP($T81,資格者コード!$A$2:$Q$73,MATCH(AA$12,資格者コード!$F$1:$Q$1,0)+5,FALSE) &amp; "",""),"")</f>
        <v/>
      </c>
      <c r="AB81" s="124" t="str">
        <f>IFERROR(IF('01申請書'!$B$30="●",VLOOKUP($T81,資格者コード!$A$2:$Q$73,MATCH(AB$12,資格者コード!$F$1:$Q$1,0)+5,FALSE) &amp; "",""),"")</f>
        <v/>
      </c>
      <c r="AC81" s="125" t="str">
        <f>IFERROR(IF('01申請書'!$B$31="●",VLOOKUP($T81,資格者コード!$A$2:$Q$73,MATCH(AC$12,資格者コード!$F$1:$Q$1,0)+5,FALSE) &amp; "",""),"")</f>
        <v/>
      </c>
      <c r="AD81" s="126" t="str">
        <f>IFERROR(IF('01申請書'!$O$27="○",VLOOKUP($T81,資格者コード!$A$2:$Q$73,MATCH(AD$12,資格者コード!$F$1:$Q$1,0)+5,FALSE) &amp; "",""),"")</f>
        <v/>
      </c>
      <c r="AE81" s="126" t="str">
        <f>IFERROR(IF('01申請書'!$O$28="○",VLOOKUP($T81,資格者コード!$A$2:$Q$73,MATCH(AE$12,資格者コード!$F$1:$Q$1,0)+5,FALSE) &amp; "",""),"")</f>
        <v/>
      </c>
      <c r="AF81" s="123" t="str">
        <f>IFERROR(IF('01申請書'!$B$32="●",VLOOKUP($T81,資格者コード!$A$2:$Q$73,MATCH(AF$12,資格者コード!$F$1:$Q$1,0)+5,FALSE) &amp; "",""),"")</f>
        <v/>
      </c>
      <c r="AG81" s="124" t="str">
        <f>IFERROR(IF('01申請書'!$B$33="●",VLOOKUP($T81,資格者コード!$A$2:$Q$73,MATCH(AG$12,資格者コード!$F$1:$Q$1,0)+5,FALSE) &amp; "",""),"")</f>
        <v/>
      </c>
      <c r="AH81" s="125" t="str">
        <f>IFERROR(IF('01申請書'!$B$34="●",VLOOKUP($T81,資格者コード!$A$2:$Q$73,MATCH(AH$12,資格者コード!$F$1:$Q$1,0)+5,FALSE) &amp; "",""),"")</f>
        <v/>
      </c>
      <c r="AI81" s="126" t="str">
        <f>IFERROR(IF('01申請書'!$O$29="○",VLOOKUP($T81,資格者コード!$A$2:$Q$73,MATCH(AI$12,資格者コード!$F$1:$Q$1,0)+5,FALSE) &amp; "",""),"")</f>
        <v/>
      </c>
      <c r="AJ81" s="126" t="str">
        <f>IFERROR(IF('01申請書'!$O$30="○",VLOOKUP($T81,資格者コード!$A$2:$Q$73,MATCH(AJ$12,資格者コード!$F$1:$Q$1,0)+5,FALSE) &amp; "",""),"")</f>
        <v/>
      </c>
      <c r="AK81" s="340"/>
      <c r="AL81" s="340"/>
      <c r="AM81" s="340"/>
      <c r="AN81" s="340"/>
      <c r="AO81" s="340"/>
      <c r="AP81" s="340"/>
      <c r="AQ81" s="340"/>
      <c r="AR81" s="341"/>
    </row>
    <row r="82" spans="2:45" ht="24.95" customHeight="1">
      <c r="C82" s="331">
        <v>70</v>
      </c>
      <c r="D82" s="332"/>
      <c r="E82" s="333"/>
      <c r="F82" s="334"/>
      <c r="G82" s="334"/>
      <c r="H82" s="334"/>
      <c r="I82" s="334"/>
      <c r="J82" s="334"/>
      <c r="K82" s="334"/>
      <c r="L82" s="334"/>
      <c r="M82" s="334"/>
      <c r="N82" s="334"/>
      <c r="O82" s="334"/>
      <c r="P82" s="334"/>
      <c r="Q82" s="334"/>
      <c r="R82" s="334"/>
      <c r="S82" s="335"/>
      <c r="T82" s="336"/>
      <c r="U82" s="337"/>
      <c r="V82" s="337"/>
      <c r="W82" s="337"/>
      <c r="X82" s="346"/>
      <c r="Y82" s="123" t="str">
        <f>IFERROR(IF('01申請書'!$B$27="●",VLOOKUP($T82,資格者コード!$A$2:$Q$73,MATCH(Y$12,資格者コード!$F$1:$Q$1,0)+5,FALSE) &amp; "",""),"")</f>
        <v/>
      </c>
      <c r="Z82" s="124" t="str">
        <f>IFERROR(IF('01申請書'!$B$28="●",VLOOKUP($T82,資格者コード!$A$2:$Q$73,MATCH(Z$12,資格者コード!$F$1:$Q$1,0)+5,FALSE) &amp; "",""),"")</f>
        <v/>
      </c>
      <c r="AA82" s="124" t="str">
        <f>IFERROR(IF('01申請書'!$B$29="●",VLOOKUP($T82,資格者コード!$A$2:$Q$73,MATCH(AA$12,資格者コード!$F$1:$Q$1,0)+5,FALSE) &amp; "",""),"")</f>
        <v/>
      </c>
      <c r="AB82" s="124" t="str">
        <f>IFERROR(IF('01申請書'!$B$30="●",VLOOKUP($T82,資格者コード!$A$2:$Q$73,MATCH(AB$12,資格者コード!$F$1:$Q$1,0)+5,FALSE) &amp; "",""),"")</f>
        <v/>
      </c>
      <c r="AC82" s="125" t="str">
        <f>IFERROR(IF('01申請書'!$B$31="●",VLOOKUP($T82,資格者コード!$A$2:$Q$73,MATCH(AC$12,資格者コード!$F$1:$Q$1,0)+5,FALSE) &amp; "",""),"")</f>
        <v/>
      </c>
      <c r="AD82" s="126" t="str">
        <f>IFERROR(IF('01申請書'!$O$27="○",VLOOKUP($T82,資格者コード!$A$2:$Q$73,MATCH(AD$12,資格者コード!$F$1:$Q$1,0)+5,FALSE) &amp; "",""),"")</f>
        <v/>
      </c>
      <c r="AE82" s="126" t="str">
        <f>IFERROR(IF('01申請書'!$O$28="○",VLOOKUP($T82,資格者コード!$A$2:$Q$73,MATCH(AE$12,資格者コード!$F$1:$Q$1,0)+5,FALSE) &amp; "",""),"")</f>
        <v/>
      </c>
      <c r="AF82" s="123" t="str">
        <f>IFERROR(IF('01申請書'!$B$32="●",VLOOKUP($T82,資格者コード!$A$2:$Q$73,MATCH(AF$12,資格者コード!$F$1:$Q$1,0)+5,FALSE) &amp; "",""),"")</f>
        <v/>
      </c>
      <c r="AG82" s="124" t="str">
        <f>IFERROR(IF('01申請書'!$B$33="●",VLOOKUP($T82,資格者コード!$A$2:$Q$73,MATCH(AG$12,資格者コード!$F$1:$Q$1,0)+5,FALSE) &amp; "",""),"")</f>
        <v/>
      </c>
      <c r="AH82" s="125" t="str">
        <f>IFERROR(IF('01申請書'!$B$34="●",VLOOKUP($T82,資格者コード!$A$2:$Q$73,MATCH(AH$12,資格者コード!$F$1:$Q$1,0)+5,FALSE) &amp; "",""),"")</f>
        <v/>
      </c>
      <c r="AI82" s="126" t="str">
        <f>IFERROR(IF('01申請書'!$O$29="○",VLOOKUP($T82,資格者コード!$A$2:$Q$73,MATCH(AI$12,資格者コード!$F$1:$Q$1,0)+5,FALSE) &amp; "",""),"")</f>
        <v/>
      </c>
      <c r="AJ82" s="126" t="str">
        <f>IFERROR(IF('01申請書'!$O$30="○",VLOOKUP($T82,資格者コード!$A$2:$Q$73,MATCH(AJ$12,資格者コード!$F$1:$Q$1,0)+5,FALSE) &amp; "",""),"")</f>
        <v/>
      </c>
      <c r="AK82" s="340"/>
      <c r="AL82" s="340"/>
      <c r="AM82" s="340"/>
      <c r="AN82" s="340"/>
      <c r="AO82" s="340"/>
      <c r="AP82" s="340"/>
      <c r="AQ82" s="340"/>
      <c r="AR82" s="341"/>
    </row>
    <row r="83" spans="2:45" ht="24.95" customHeight="1">
      <c r="C83" s="331">
        <v>71</v>
      </c>
      <c r="D83" s="332"/>
      <c r="E83" s="333"/>
      <c r="F83" s="334"/>
      <c r="G83" s="334"/>
      <c r="H83" s="334"/>
      <c r="I83" s="334"/>
      <c r="J83" s="334"/>
      <c r="K83" s="334"/>
      <c r="L83" s="334"/>
      <c r="M83" s="334"/>
      <c r="N83" s="334"/>
      <c r="O83" s="334"/>
      <c r="P83" s="334"/>
      <c r="Q83" s="334"/>
      <c r="R83" s="334"/>
      <c r="S83" s="335"/>
      <c r="T83" s="336"/>
      <c r="U83" s="337"/>
      <c r="V83" s="337"/>
      <c r="W83" s="337"/>
      <c r="X83" s="346"/>
      <c r="Y83" s="123" t="str">
        <f>IFERROR(IF('01申請書'!$B$27="●",VLOOKUP($T83,資格者コード!$A$2:$Q$73,MATCH(Y$12,資格者コード!$F$1:$Q$1,0)+5,FALSE) &amp; "",""),"")</f>
        <v/>
      </c>
      <c r="Z83" s="124" t="str">
        <f>IFERROR(IF('01申請書'!$B$28="●",VLOOKUP($T83,資格者コード!$A$2:$Q$73,MATCH(Z$12,資格者コード!$F$1:$Q$1,0)+5,FALSE) &amp; "",""),"")</f>
        <v/>
      </c>
      <c r="AA83" s="124" t="str">
        <f>IFERROR(IF('01申請書'!$B$29="●",VLOOKUP($T83,資格者コード!$A$2:$Q$73,MATCH(AA$12,資格者コード!$F$1:$Q$1,0)+5,FALSE) &amp; "",""),"")</f>
        <v/>
      </c>
      <c r="AB83" s="124" t="str">
        <f>IFERROR(IF('01申請書'!$B$30="●",VLOOKUP($T83,資格者コード!$A$2:$Q$73,MATCH(AB$12,資格者コード!$F$1:$Q$1,0)+5,FALSE) &amp; "",""),"")</f>
        <v/>
      </c>
      <c r="AC83" s="125" t="str">
        <f>IFERROR(IF('01申請書'!$B$31="●",VLOOKUP($T83,資格者コード!$A$2:$Q$73,MATCH(AC$12,資格者コード!$F$1:$Q$1,0)+5,FALSE) &amp; "",""),"")</f>
        <v/>
      </c>
      <c r="AD83" s="126" t="str">
        <f>IFERROR(IF('01申請書'!$O$27="○",VLOOKUP($T83,資格者コード!$A$2:$Q$73,MATCH(AD$12,資格者コード!$F$1:$Q$1,0)+5,FALSE) &amp; "",""),"")</f>
        <v/>
      </c>
      <c r="AE83" s="126" t="str">
        <f>IFERROR(IF('01申請書'!$O$28="○",VLOOKUP($T83,資格者コード!$A$2:$Q$73,MATCH(AE$12,資格者コード!$F$1:$Q$1,0)+5,FALSE) &amp; "",""),"")</f>
        <v/>
      </c>
      <c r="AF83" s="123" t="str">
        <f>IFERROR(IF('01申請書'!$B$32="●",VLOOKUP($T83,資格者コード!$A$2:$Q$73,MATCH(AF$12,資格者コード!$F$1:$Q$1,0)+5,FALSE) &amp; "",""),"")</f>
        <v/>
      </c>
      <c r="AG83" s="124" t="str">
        <f>IFERROR(IF('01申請書'!$B$33="●",VLOOKUP($T83,資格者コード!$A$2:$Q$73,MATCH(AG$12,資格者コード!$F$1:$Q$1,0)+5,FALSE) &amp; "",""),"")</f>
        <v/>
      </c>
      <c r="AH83" s="125" t="str">
        <f>IFERROR(IF('01申請書'!$B$34="●",VLOOKUP($T83,資格者コード!$A$2:$Q$73,MATCH(AH$12,資格者コード!$F$1:$Q$1,0)+5,FALSE) &amp; "",""),"")</f>
        <v/>
      </c>
      <c r="AI83" s="126" t="str">
        <f>IFERROR(IF('01申請書'!$O$29="○",VLOOKUP($T83,資格者コード!$A$2:$Q$73,MATCH(AI$12,資格者コード!$F$1:$Q$1,0)+5,FALSE) &amp; "",""),"")</f>
        <v/>
      </c>
      <c r="AJ83" s="126" t="str">
        <f>IFERROR(IF('01申請書'!$O$30="○",VLOOKUP($T83,資格者コード!$A$2:$Q$73,MATCH(AJ$12,資格者コード!$F$1:$Q$1,0)+5,FALSE) &amp; "",""),"")</f>
        <v/>
      </c>
      <c r="AK83" s="340"/>
      <c r="AL83" s="340"/>
      <c r="AM83" s="340"/>
      <c r="AN83" s="340"/>
      <c r="AO83" s="340"/>
      <c r="AP83" s="340"/>
      <c r="AQ83" s="340"/>
      <c r="AR83" s="341"/>
    </row>
    <row r="84" spans="2:45" ht="24.95" customHeight="1">
      <c r="C84" s="331">
        <v>72</v>
      </c>
      <c r="D84" s="332"/>
      <c r="E84" s="333"/>
      <c r="F84" s="334"/>
      <c r="G84" s="334"/>
      <c r="H84" s="334"/>
      <c r="I84" s="334"/>
      <c r="J84" s="334"/>
      <c r="K84" s="334"/>
      <c r="L84" s="334"/>
      <c r="M84" s="334"/>
      <c r="N84" s="334"/>
      <c r="O84" s="334"/>
      <c r="P84" s="334"/>
      <c r="Q84" s="334"/>
      <c r="R84" s="334"/>
      <c r="S84" s="335"/>
      <c r="T84" s="336"/>
      <c r="U84" s="337"/>
      <c r="V84" s="337"/>
      <c r="W84" s="337"/>
      <c r="X84" s="346"/>
      <c r="Y84" s="123" t="str">
        <f>IFERROR(IF('01申請書'!$B$27="●",VLOOKUP($T84,資格者コード!$A$2:$Q$73,MATCH(Y$12,資格者コード!$F$1:$Q$1,0)+5,FALSE) &amp; "",""),"")</f>
        <v/>
      </c>
      <c r="Z84" s="124" t="str">
        <f>IFERROR(IF('01申請書'!$B$28="●",VLOOKUP($T84,資格者コード!$A$2:$Q$73,MATCH(Z$12,資格者コード!$F$1:$Q$1,0)+5,FALSE) &amp; "",""),"")</f>
        <v/>
      </c>
      <c r="AA84" s="124" t="str">
        <f>IFERROR(IF('01申請書'!$B$29="●",VLOOKUP($T84,資格者コード!$A$2:$Q$73,MATCH(AA$12,資格者コード!$F$1:$Q$1,0)+5,FALSE) &amp; "",""),"")</f>
        <v/>
      </c>
      <c r="AB84" s="124" t="str">
        <f>IFERROR(IF('01申請書'!$B$30="●",VLOOKUP($T84,資格者コード!$A$2:$Q$73,MATCH(AB$12,資格者コード!$F$1:$Q$1,0)+5,FALSE) &amp; "",""),"")</f>
        <v/>
      </c>
      <c r="AC84" s="125" t="str">
        <f>IFERROR(IF('01申請書'!$B$31="●",VLOOKUP($T84,資格者コード!$A$2:$Q$73,MATCH(AC$12,資格者コード!$F$1:$Q$1,0)+5,FALSE) &amp; "",""),"")</f>
        <v/>
      </c>
      <c r="AD84" s="126" t="str">
        <f>IFERROR(IF('01申請書'!$O$27="○",VLOOKUP($T84,資格者コード!$A$2:$Q$73,MATCH(AD$12,資格者コード!$F$1:$Q$1,0)+5,FALSE) &amp; "",""),"")</f>
        <v/>
      </c>
      <c r="AE84" s="126" t="str">
        <f>IFERROR(IF('01申請書'!$O$28="○",VLOOKUP($T84,資格者コード!$A$2:$Q$73,MATCH(AE$12,資格者コード!$F$1:$Q$1,0)+5,FALSE) &amp; "",""),"")</f>
        <v/>
      </c>
      <c r="AF84" s="123" t="str">
        <f>IFERROR(IF('01申請書'!$B$32="●",VLOOKUP($T84,資格者コード!$A$2:$Q$73,MATCH(AF$12,資格者コード!$F$1:$Q$1,0)+5,FALSE) &amp; "",""),"")</f>
        <v/>
      </c>
      <c r="AG84" s="124" t="str">
        <f>IFERROR(IF('01申請書'!$B$33="●",VLOOKUP($T84,資格者コード!$A$2:$Q$73,MATCH(AG$12,資格者コード!$F$1:$Q$1,0)+5,FALSE) &amp; "",""),"")</f>
        <v/>
      </c>
      <c r="AH84" s="125" t="str">
        <f>IFERROR(IF('01申請書'!$B$34="●",VLOOKUP($T84,資格者コード!$A$2:$Q$73,MATCH(AH$12,資格者コード!$F$1:$Q$1,0)+5,FALSE) &amp; "",""),"")</f>
        <v/>
      </c>
      <c r="AI84" s="126" t="str">
        <f>IFERROR(IF('01申請書'!$O$29="○",VLOOKUP($T84,資格者コード!$A$2:$Q$73,MATCH(AI$12,資格者コード!$F$1:$Q$1,0)+5,FALSE) &amp; "",""),"")</f>
        <v/>
      </c>
      <c r="AJ84" s="126" t="str">
        <f>IFERROR(IF('01申請書'!$O$30="○",VLOOKUP($T84,資格者コード!$A$2:$Q$73,MATCH(AJ$12,資格者コード!$F$1:$Q$1,0)+5,FALSE) &amp; "",""),"")</f>
        <v/>
      </c>
      <c r="AK84" s="340"/>
      <c r="AL84" s="340"/>
      <c r="AM84" s="340"/>
      <c r="AN84" s="340"/>
      <c r="AO84" s="340"/>
      <c r="AP84" s="340"/>
      <c r="AQ84" s="340"/>
      <c r="AR84" s="341"/>
    </row>
    <row r="85" spans="2:45" ht="24.95" customHeight="1">
      <c r="C85" s="331">
        <v>73</v>
      </c>
      <c r="D85" s="332"/>
      <c r="E85" s="333"/>
      <c r="F85" s="334"/>
      <c r="G85" s="334"/>
      <c r="H85" s="334"/>
      <c r="I85" s="334"/>
      <c r="J85" s="334"/>
      <c r="K85" s="334"/>
      <c r="L85" s="334"/>
      <c r="M85" s="334"/>
      <c r="N85" s="334"/>
      <c r="O85" s="334"/>
      <c r="P85" s="334"/>
      <c r="Q85" s="334"/>
      <c r="R85" s="334"/>
      <c r="S85" s="335"/>
      <c r="T85" s="336"/>
      <c r="U85" s="337"/>
      <c r="V85" s="337"/>
      <c r="W85" s="337"/>
      <c r="X85" s="346"/>
      <c r="Y85" s="123" t="str">
        <f>IFERROR(IF('01申請書'!$B$27="●",VLOOKUP($T85,資格者コード!$A$2:$Q$73,MATCH(Y$12,資格者コード!$F$1:$Q$1,0)+5,FALSE) &amp; "",""),"")</f>
        <v/>
      </c>
      <c r="Z85" s="124" t="str">
        <f>IFERROR(IF('01申請書'!$B$28="●",VLOOKUP($T85,資格者コード!$A$2:$Q$73,MATCH(Z$12,資格者コード!$F$1:$Q$1,0)+5,FALSE) &amp; "",""),"")</f>
        <v/>
      </c>
      <c r="AA85" s="124" t="str">
        <f>IFERROR(IF('01申請書'!$B$29="●",VLOOKUP($T85,資格者コード!$A$2:$Q$73,MATCH(AA$12,資格者コード!$F$1:$Q$1,0)+5,FALSE) &amp; "",""),"")</f>
        <v/>
      </c>
      <c r="AB85" s="124" t="str">
        <f>IFERROR(IF('01申請書'!$B$30="●",VLOOKUP($T85,資格者コード!$A$2:$Q$73,MATCH(AB$12,資格者コード!$F$1:$Q$1,0)+5,FALSE) &amp; "",""),"")</f>
        <v/>
      </c>
      <c r="AC85" s="125" t="str">
        <f>IFERROR(IF('01申請書'!$B$31="●",VLOOKUP($T85,資格者コード!$A$2:$Q$73,MATCH(AC$12,資格者コード!$F$1:$Q$1,0)+5,FALSE) &amp; "",""),"")</f>
        <v/>
      </c>
      <c r="AD85" s="126" t="str">
        <f>IFERROR(IF('01申請書'!$O$27="○",VLOOKUP($T85,資格者コード!$A$2:$Q$73,MATCH(AD$12,資格者コード!$F$1:$Q$1,0)+5,FALSE) &amp; "",""),"")</f>
        <v/>
      </c>
      <c r="AE85" s="126" t="str">
        <f>IFERROR(IF('01申請書'!$O$28="○",VLOOKUP($T85,資格者コード!$A$2:$Q$73,MATCH(AE$12,資格者コード!$F$1:$Q$1,0)+5,FALSE) &amp; "",""),"")</f>
        <v/>
      </c>
      <c r="AF85" s="123" t="str">
        <f>IFERROR(IF('01申請書'!$B$32="●",VLOOKUP($T85,資格者コード!$A$2:$Q$73,MATCH(AF$12,資格者コード!$F$1:$Q$1,0)+5,FALSE) &amp; "",""),"")</f>
        <v/>
      </c>
      <c r="AG85" s="124" t="str">
        <f>IFERROR(IF('01申請書'!$B$33="●",VLOOKUP($T85,資格者コード!$A$2:$Q$73,MATCH(AG$12,資格者コード!$F$1:$Q$1,0)+5,FALSE) &amp; "",""),"")</f>
        <v/>
      </c>
      <c r="AH85" s="125" t="str">
        <f>IFERROR(IF('01申請書'!$B$34="●",VLOOKUP($T85,資格者コード!$A$2:$Q$73,MATCH(AH$12,資格者コード!$F$1:$Q$1,0)+5,FALSE) &amp; "",""),"")</f>
        <v/>
      </c>
      <c r="AI85" s="126" t="str">
        <f>IFERROR(IF('01申請書'!$O$29="○",VLOOKUP($T85,資格者コード!$A$2:$Q$73,MATCH(AI$12,資格者コード!$F$1:$Q$1,0)+5,FALSE) &amp; "",""),"")</f>
        <v/>
      </c>
      <c r="AJ85" s="126" t="str">
        <f>IFERROR(IF('01申請書'!$O$30="○",VLOOKUP($T85,資格者コード!$A$2:$Q$73,MATCH(AJ$12,資格者コード!$F$1:$Q$1,0)+5,FALSE) &amp; "",""),"")</f>
        <v/>
      </c>
      <c r="AK85" s="340"/>
      <c r="AL85" s="340"/>
      <c r="AM85" s="340"/>
      <c r="AN85" s="340"/>
      <c r="AO85" s="340"/>
      <c r="AP85" s="340"/>
      <c r="AQ85" s="340"/>
      <c r="AR85" s="341"/>
    </row>
    <row r="86" spans="2:45" ht="24.95" customHeight="1">
      <c r="C86" s="331">
        <v>74</v>
      </c>
      <c r="D86" s="332"/>
      <c r="E86" s="333"/>
      <c r="F86" s="334"/>
      <c r="G86" s="334"/>
      <c r="H86" s="334"/>
      <c r="I86" s="334"/>
      <c r="J86" s="334"/>
      <c r="K86" s="334"/>
      <c r="L86" s="334"/>
      <c r="M86" s="334"/>
      <c r="N86" s="334"/>
      <c r="O86" s="334"/>
      <c r="P86" s="334"/>
      <c r="Q86" s="334"/>
      <c r="R86" s="334"/>
      <c r="S86" s="335"/>
      <c r="T86" s="336"/>
      <c r="U86" s="337"/>
      <c r="V86" s="337"/>
      <c r="W86" s="337"/>
      <c r="X86" s="346"/>
      <c r="Y86" s="123" t="str">
        <f>IFERROR(IF('01申請書'!$B$27="●",VLOOKUP($T86,資格者コード!$A$2:$Q$73,MATCH(Y$12,資格者コード!$F$1:$Q$1,0)+5,FALSE) &amp; "",""),"")</f>
        <v/>
      </c>
      <c r="Z86" s="124" t="str">
        <f>IFERROR(IF('01申請書'!$B$28="●",VLOOKUP($T86,資格者コード!$A$2:$Q$73,MATCH(Z$12,資格者コード!$F$1:$Q$1,0)+5,FALSE) &amp; "",""),"")</f>
        <v/>
      </c>
      <c r="AA86" s="124" t="str">
        <f>IFERROR(IF('01申請書'!$B$29="●",VLOOKUP($T86,資格者コード!$A$2:$Q$73,MATCH(AA$12,資格者コード!$F$1:$Q$1,0)+5,FALSE) &amp; "",""),"")</f>
        <v/>
      </c>
      <c r="AB86" s="124" t="str">
        <f>IFERROR(IF('01申請書'!$B$30="●",VLOOKUP($T86,資格者コード!$A$2:$Q$73,MATCH(AB$12,資格者コード!$F$1:$Q$1,0)+5,FALSE) &amp; "",""),"")</f>
        <v/>
      </c>
      <c r="AC86" s="125" t="str">
        <f>IFERROR(IF('01申請書'!$B$31="●",VLOOKUP($T86,資格者コード!$A$2:$Q$73,MATCH(AC$12,資格者コード!$F$1:$Q$1,0)+5,FALSE) &amp; "",""),"")</f>
        <v/>
      </c>
      <c r="AD86" s="126" t="str">
        <f>IFERROR(IF('01申請書'!$O$27="○",VLOOKUP($T86,資格者コード!$A$2:$Q$73,MATCH(AD$12,資格者コード!$F$1:$Q$1,0)+5,FALSE) &amp; "",""),"")</f>
        <v/>
      </c>
      <c r="AE86" s="126" t="str">
        <f>IFERROR(IF('01申請書'!$O$28="○",VLOOKUP($T86,資格者コード!$A$2:$Q$73,MATCH(AE$12,資格者コード!$F$1:$Q$1,0)+5,FALSE) &amp; "",""),"")</f>
        <v/>
      </c>
      <c r="AF86" s="123" t="str">
        <f>IFERROR(IF('01申請書'!$B$32="●",VLOOKUP($T86,資格者コード!$A$2:$Q$73,MATCH(AF$12,資格者コード!$F$1:$Q$1,0)+5,FALSE) &amp; "",""),"")</f>
        <v/>
      </c>
      <c r="AG86" s="124" t="str">
        <f>IFERROR(IF('01申請書'!$B$33="●",VLOOKUP($T86,資格者コード!$A$2:$Q$73,MATCH(AG$12,資格者コード!$F$1:$Q$1,0)+5,FALSE) &amp; "",""),"")</f>
        <v/>
      </c>
      <c r="AH86" s="125" t="str">
        <f>IFERROR(IF('01申請書'!$B$34="●",VLOOKUP($T86,資格者コード!$A$2:$Q$73,MATCH(AH$12,資格者コード!$F$1:$Q$1,0)+5,FALSE) &amp; "",""),"")</f>
        <v/>
      </c>
      <c r="AI86" s="126" t="str">
        <f>IFERROR(IF('01申請書'!$O$29="○",VLOOKUP($T86,資格者コード!$A$2:$Q$73,MATCH(AI$12,資格者コード!$F$1:$Q$1,0)+5,FALSE) &amp; "",""),"")</f>
        <v/>
      </c>
      <c r="AJ86" s="126" t="str">
        <f>IFERROR(IF('01申請書'!$O$30="○",VLOOKUP($T86,資格者コード!$A$2:$Q$73,MATCH(AJ$12,資格者コード!$F$1:$Q$1,0)+5,FALSE) &amp; "",""),"")</f>
        <v/>
      </c>
      <c r="AK86" s="340"/>
      <c r="AL86" s="340"/>
      <c r="AM86" s="340"/>
      <c r="AN86" s="340"/>
      <c r="AO86" s="340"/>
      <c r="AP86" s="340"/>
      <c r="AQ86" s="340"/>
      <c r="AR86" s="341"/>
    </row>
    <row r="87" spans="2:45" ht="24.95" customHeight="1">
      <c r="C87" s="331">
        <v>75</v>
      </c>
      <c r="D87" s="332"/>
      <c r="E87" s="333"/>
      <c r="F87" s="334"/>
      <c r="G87" s="334"/>
      <c r="H87" s="334"/>
      <c r="I87" s="334"/>
      <c r="J87" s="334"/>
      <c r="K87" s="334"/>
      <c r="L87" s="334"/>
      <c r="M87" s="334"/>
      <c r="N87" s="334"/>
      <c r="O87" s="334"/>
      <c r="P87" s="334"/>
      <c r="Q87" s="334"/>
      <c r="R87" s="334"/>
      <c r="S87" s="335"/>
      <c r="T87" s="336"/>
      <c r="U87" s="337"/>
      <c r="V87" s="337"/>
      <c r="W87" s="337"/>
      <c r="X87" s="346"/>
      <c r="Y87" s="123" t="str">
        <f>IFERROR(IF('01申請書'!$B$27="●",VLOOKUP($T87,資格者コード!$A$2:$Q$73,MATCH(Y$12,資格者コード!$F$1:$Q$1,0)+5,FALSE) &amp; "",""),"")</f>
        <v/>
      </c>
      <c r="Z87" s="124" t="str">
        <f>IFERROR(IF('01申請書'!$B$28="●",VLOOKUP($T87,資格者コード!$A$2:$Q$73,MATCH(Z$12,資格者コード!$F$1:$Q$1,0)+5,FALSE) &amp; "",""),"")</f>
        <v/>
      </c>
      <c r="AA87" s="124" t="str">
        <f>IFERROR(IF('01申請書'!$B$29="●",VLOOKUP($T87,資格者コード!$A$2:$Q$73,MATCH(AA$12,資格者コード!$F$1:$Q$1,0)+5,FALSE) &amp; "",""),"")</f>
        <v/>
      </c>
      <c r="AB87" s="124" t="str">
        <f>IFERROR(IF('01申請書'!$B$30="●",VLOOKUP($T87,資格者コード!$A$2:$Q$73,MATCH(AB$12,資格者コード!$F$1:$Q$1,0)+5,FALSE) &amp; "",""),"")</f>
        <v/>
      </c>
      <c r="AC87" s="125" t="str">
        <f>IFERROR(IF('01申請書'!$B$31="●",VLOOKUP($T87,資格者コード!$A$2:$Q$73,MATCH(AC$12,資格者コード!$F$1:$Q$1,0)+5,FALSE) &amp; "",""),"")</f>
        <v/>
      </c>
      <c r="AD87" s="126" t="str">
        <f>IFERROR(IF('01申請書'!$O$27="○",VLOOKUP($T87,資格者コード!$A$2:$Q$73,MATCH(AD$12,資格者コード!$F$1:$Q$1,0)+5,FALSE) &amp; "",""),"")</f>
        <v/>
      </c>
      <c r="AE87" s="126" t="str">
        <f>IFERROR(IF('01申請書'!$O$28="○",VLOOKUP($T87,資格者コード!$A$2:$Q$73,MATCH(AE$12,資格者コード!$F$1:$Q$1,0)+5,FALSE) &amp; "",""),"")</f>
        <v/>
      </c>
      <c r="AF87" s="123" t="str">
        <f>IFERROR(IF('01申請書'!$B$32="●",VLOOKUP($T87,資格者コード!$A$2:$Q$73,MATCH(AF$12,資格者コード!$F$1:$Q$1,0)+5,FALSE) &amp; "",""),"")</f>
        <v/>
      </c>
      <c r="AG87" s="124" t="str">
        <f>IFERROR(IF('01申請書'!$B$33="●",VLOOKUP($T87,資格者コード!$A$2:$Q$73,MATCH(AG$12,資格者コード!$F$1:$Q$1,0)+5,FALSE) &amp; "",""),"")</f>
        <v/>
      </c>
      <c r="AH87" s="125" t="str">
        <f>IFERROR(IF('01申請書'!$B$34="●",VLOOKUP($T87,資格者コード!$A$2:$Q$73,MATCH(AH$12,資格者コード!$F$1:$Q$1,0)+5,FALSE) &amp; "",""),"")</f>
        <v/>
      </c>
      <c r="AI87" s="126" t="str">
        <f>IFERROR(IF('01申請書'!$O$29="○",VLOOKUP($T87,資格者コード!$A$2:$Q$73,MATCH(AI$12,資格者コード!$F$1:$Q$1,0)+5,FALSE) &amp; "",""),"")</f>
        <v/>
      </c>
      <c r="AJ87" s="126" t="str">
        <f>IFERROR(IF('01申請書'!$O$30="○",VLOOKUP($T87,資格者コード!$A$2:$Q$73,MATCH(AJ$12,資格者コード!$F$1:$Q$1,0)+5,FALSE) &amp; "",""),"")</f>
        <v/>
      </c>
      <c r="AK87" s="340"/>
      <c r="AL87" s="340"/>
      <c r="AM87" s="340"/>
      <c r="AN87" s="340"/>
      <c r="AO87" s="340"/>
      <c r="AP87" s="340"/>
      <c r="AQ87" s="340"/>
      <c r="AR87" s="341"/>
    </row>
    <row r="88" spans="2:45" ht="24.95" customHeight="1">
      <c r="C88" s="331">
        <v>76</v>
      </c>
      <c r="D88" s="332"/>
      <c r="E88" s="333"/>
      <c r="F88" s="334"/>
      <c r="G88" s="334"/>
      <c r="H88" s="334"/>
      <c r="I88" s="334"/>
      <c r="J88" s="334"/>
      <c r="K88" s="334"/>
      <c r="L88" s="334"/>
      <c r="M88" s="334"/>
      <c r="N88" s="334"/>
      <c r="O88" s="334"/>
      <c r="P88" s="334"/>
      <c r="Q88" s="334"/>
      <c r="R88" s="334"/>
      <c r="S88" s="335"/>
      <c r="T88" s="336"/>
      <c r="U88" s="337"/>
      <c r="V88" s="337"/>
      <c r="W88" s="337"/>
      <c r="X88" s="346"/>
      <c r="Y88" s="123" t="str">
        <f>IFERROR(IF('01申請書'!$B$27="●",VLOOKUP($T88,資格者コード!$A$2:$Q$73,MATCH(Y$12,資格者コード!$F$1:$Q$1,0)+5,FALSE) &amp; "",""),"")</f>
        <v/>
      </c>
      <c r="Z88" s="124" t="str">
        <f>IFERROR(IF('01申請書'!$B$28="●",VLOOKUP($T88,資格者コード!$A$2:$Q$73,MATCH(Z$12,資格者コード!$F$1:$Q$1,0)+5,FALSE) &amp; "",""),"")</f>
        <v/>
      </c>
      <c r="AA88" s="124" t="str">
        <f>IFERROR(IF('01申請書'!$B$29="●",VLOOKUP($T88,資格者コード!$A$2:$Q$73,MATCH(AA$12,資格者コード!$F$1:$Q$1,0)+5,FALSE) &amp; "",""),"")</f>
        <v/>
      </c>
      <c r="AB88" s="124" t="str">
        <f>IFERROR(IF('01申請書'!$B$30="●",VLOOKUP($T88,資格者コード!$A$2:$Q$73,MATCH(AB$12,資格者コード!$F$1:$Q$1,0)+5,FALSE) &amp; "",""),"")</f>
        <v/>
      </c>
      <c r="AC88" s="125" t="str">
        <f>IFERROR(IF('01申請書'!$B$31="●",VLOOKUP($T88,資格者コード!$A$2:$Q$73,MATCH(AC$12,資格者コード!$F$1:$Q$1,0)+5,FALSE) &amp; "",""),"")</f>
        <v/>
      </c>
      <c r="AD88" s="126" t="str">
        <f>IFERROR(IF('01申請書'!$O$27="○",VLOOKUP($T88,資格者コード!$A$2:$Q$73,MATCH(AD$12,資格者コード!$F$1:$Q$1,0)+5,FALSE) &amp; "",""),"")</f>
        <v/>
      </c>
      <c r="AE88" s="126" t="str">
        <f>IFERROR(IF('01申請書'!$O$28="○",VLOOKUP($T88,資格者コード!$A$2:$Q$73,MATCH(AE$12,資格者コード!$F$1:$Q$1,0)+5,FALSE) &amp; "",""),"")</f>
        <v/>
      </c>
      <c r="AF88" s="123" t="str">
        <f>IFERROR(IF('01申請書'!$B$32="●",VLOOKUP($T88,資格者コード!$A$2:$Q$73,MATCH(AF$12,資格者コード!$F$1:$Q$1,0)+5,FALSE) &amp; "",""),"")</f>
        <v/>
      </c>
      <c r="AG88" s="124" t="str">
        <f>IFERROR(IF('01申請書'!$B$33="●",VLOOKUP($T88,資格者コード!$A$2:$Q$73,MATCH(AG$12,資格者コード!$F$1:$Q$1,0)+5,FALSE) &amp; "",""),"")</f>
        <v/>
      </c>
      <c r="AH88" s="125" t="str">
        <f>IFERROR(IF('01申請書'!$B$34="●",VLOOKUP($T88,資格者コード!$A$2:$Q$73,MATCH(AH$12,資格者コード!$F$1:$Q$1,0)+5,FALSE) &amp; "",""),"")</f>
        <v/>
      </c>
      <c r="AI88" s="126" t="str">
        <f>IFERROR(IF('01申請書'!$O$29="○",VLOOKUP($T88,資格者コード!$A$2:$Q$73,MATCH(AI$12,資格者コード!$F$1:$Q$1,0)+5,FALSE) &amp; "",""),"")</f>
        <v/>
      </c>
      <c r="AJ88" s="126" t="str">
        <f>IFERROR(IF('01申請書'!$O$30="○",VLOOKUP($T88,資格者コード!$A$2:$Q$73,MATCH(AJ$12,資格者コード!$F$1:$Q$1,0)+5,FALSE) &amp; "",""),"")</f>
        <v/>
      </c>
      <c r="AK88" s="340"/>
      <c r="AL88" s="340"/>
      <c r="AM88" s="340"/>
      <c r="AN88" s="340"/>
      <c r="AO88" s="340"/>
      <c r="AP88" s="340"/>
      <c r="AQ88" s="340"/>
      <c r="AR88" s="341"/>
    </row>
    <row r="89" spans="2:45" ht="24.95" customHeight="1">
      <c r="C89" s="331">
        <v>77</v>
      </c>
      <c r="D89" s="332"/>
      <c r="E89" s="333"/>
      <c r="F89" s="334"/>
      <c r="G89" s="334"/>
      <c r="H89" s="334"/>
      <c r="I89" s="334"/>
      <c r="J89" s="334"/>
      <c r="K89" s="334"/>
      <c r="L89" s="334"/>
      <c r="M89" s="334"/>
      <c r="N89" s="334"/>
      <c r="O89" s="334"/>
      <c r="P89" s="334"/>
      <c r="Q89" s="334"/>
      <c r="R89" s="334"/>
      <c r="S89" s="335"/>
      <c r="T89" s="336"/>
      <c r="U89" s="337"/>
      <c r="V89" s="337"/>
      <c r="W89" s="337"/>
      <c r="X89" s="346"/>
      <c r="Y89" s="123" t="str">
        <f>IFERROR(IF('01申請書'!$B$27="●",VLOOKUP($T89,資格者コード!$A$2:$Q$73,MATCH(Y$12,資格者コード!$F$1:$Q$1,0)+5,FALSE) &amp; "",""),"")</f>
        <v/>
      </c>
      <c r="Z89" s="124" t="str">
        <f>IFERROR(IF('01申請書'!$B$28="●",VLOOKUP($T89,資格者コード!$A$2:$Q$73,MATCH(Z$12,資格者コード!$F$1:$Q$1,0)+5,FALSE) &amp; "",""),"")</f>
        <v/>
      </c>
      <c r="AA89" s="124" t="str">
        <f>IFERROR(IF('01申請書'!$B$29="●",VLOOKUP($T89,資格者コード!$A$2:$Q$73,MATCH(AA$12,資格者コード!$F$1:$Q$1,0)+5,FALSE) &amp; "",""),"")</f>
        <v/>
      </c>
      <c r="AB89" s="124" t="str">
        <f>IFERROR(IF('01申請書'!$B$30="●",VLOOKUP($T89,資格者コード!$A$2:$Q$73,MATCH(AB$12,資格者コード!$F$1:$Q$1,0)+5,FALSE) &amp; "",""),"")</f>
        <v/>
      </c>
      <c r="AC89" s="125" t="str">
        <f>IFERROR(IF('01申請書'!$B$31="●",VLOOKUP($T89,資格者コード!$A$2:$Q$73,MATCH(AC$12,資格者コード!$F$1:$Q$1,0)+5,FALSE) &amp; "",""),"")</f>
        <v/>
      </c>
      <c r="AD89" s="126" t="str">
        <f>IFERROR(IF('01申請書'!$O$27="○",VLOOKUP($T89,資格者コード!$A$2:$Q$73,MATCH(AD$12,資格者コード!$F$1:$Q$1,0)+5,FALSE) &amp; "",""),"")</f>
        <v/>
      </c>
      <c r="AE89" s="126" t="str">
        <f>IFERROR(IF('01申請書'!$O$28="○",VLOOKUP($T89,資格者コード!$A$2:$Q$73,MATCH(AE$12,資格者コード!$F$1:$Q$1,0)+5,FALSE) &amp; "",""),"")</f>
        <v/>
      </c>
      <c r="AF89" s="123" t="str">
        <f>IFERROR(IF('01申請書'!$B$32="●",VLOOKUP($T89,資格者コード!$A$2:$Q$73,MATCH(AF$12,資格者コード!$F$1:$Q$1,0)+5,FALSE) &amp; "",""),"")</f>
        <v/>
      </c>
      <c r="AG89" s="124" t="str">
        <f>IFERROR(IF('01申請書'!$B$33="●",VLOOKUP($T89,資格者コード!$A$2:$Q$73,MATCH(AG$12,資格者コード!$F$1:$Q$1,0)+5,FALSE) &amp; "",""),"")</f>
        <v/>
      </c>
      <c r="AH89" s="125" t="str">
        <f>IFERROR(IF('01申請書'!$B$34="●",VLOOKUP($T89,資格者コード!$A$2:$Q$73,MATCH(AH$12,資格者コード!$F$1:$Q$1,0)+5,FALSE) &amp; "",""),"")</f>
        <v/>
      </c>
      <c r="AI89" s="126" t="str">
        <f>IFERROR(IF('01申請書'!$O$29="○",VLOOKUP($T89,資格者コード!$A$2:$Q$73,MATCH(AI$12,資格者コード!$F$1:$Q$1,0)+5,FALSE) &amp; "",""),"")</f>
        <v/>
      </c>
      <c r="AJ89" s="126" t="str">
        <f>IFERROR(IF('01申請書'!$O$30="○",VLOOKUP($T89,資格者コード!$A$2:$Q$73,MATCH(AJ$12,資格者コード!$F$1:$Q$1,0)+5,FALSE) &amp; "",""),"")</f>
        <v/>
      </c>
      <c r="AK89" s="340"/>
      <c r="AL89" s="340"/>
      <c r="AM89" s="340"/>
      <c r="AN89" s="340"/>
      <c r="AO89" s="340"/>
      <c r="AP89" s="340"/>
      <c r="AQ89" s="340"/>
      <c r="AR89" s="341"/>
    </row>
    <row r="90" spans="2:45" ht="24.95" customHeight="1">
      <c r="C90" s="331">
        <v>78</v>
      </c>
      <c r="D90" s="332"/>
      <c r="E90" s="333"/>
      <c r="F90" s="334"/>
      <c r="G90" s="334"/>
      <c r="H90" s="334"/>
      <c r="I90" s="334"/>
      <c r="J90" s="334"/>
      <c r="K90" s="334"/>
      <c r="L90" s="334"/>
      <c r="M90" s="334"/>
      <c r="N90" s="334"/>
      <c r="O90" s="334"/>
      <c r="P90" s="334"/>
      <c r="Q90" s="334"/>
      <c r="R90" s="334"/>
      <c r="S90" s="335"/>
      <c r="T90" s="336"/>
      <c r="U90" s="337"/>
      <c r="V90" s="337"/>
      <c r="W90" s="337"/>
      <c r="X90" s="346"/>
      <c r="Y90" s="123" t="str">
        <f>IFERROR(IF('01申請書'!$B$27="●",VLOOKUP($T90,資格者コード!$A$2:$Q$73,MATCH(Y$12,資格者コード!$F$1:$Q$1,0)+5,FALSE) &amp; "",""),"")</f>
        <v/>
      </c>
      <c r="Z90" s="124" t="str">
        <f>IFERROR(IF('01申請書'!$B$28="●",VLOOKUP($T90,資格者コード!$A$2:$Q$73,MATCH(Z$12,資格者コード!$F$1:$Q$1,0)+5,FALSE) &amp; "",""),"")</f>
        <v/>
      </c>
      <c r="AA90" s="124" t="str">
        <f>IFERROR(IF('01申請書'!$B$29="●",VLOOKUP($T90,資格者コード!$A$2:$Q$73,MATCH(AA$12,資格者コード!$F$1:$Q$1,0)+5,FALSE) &amp; "",""),"")</f>
        <v/>
      </c>
      <c r="AB90" s="124" t="str">
        <f>IFERROR(IF('01申請書'!$B$30="●",VLOOKUP($T90,資格者コード!$A$2:$Q$73,MATCH(AB$12,資格者コード!$F$1:$Q$1,0)+5,FALSE) &amp; "",""),"")</f>
        <v/>
      </c>
      <c r="AC90" s="125" t="str">
        <f>IFERROR(IF('01申請書'!$B$31="●",VLOOKUP($T90,資格者コード!$A$2:$Q$73,MATCH(AC$12,資格者コード!$F$1:$Q$1,0)+5,FALSE) &amp; "",""),"")</f>
        <v/>
      </c>
      <c r="AD90" s="126" t="str">
        <f>IFERROR(IF('01申請書'!$O$27="○",VLOOKUP($T90,資格者コード!$A$2:$Q$73,MATCH(AD$12,資格者コード!$F$1:$Q$1,0)+5,FALSE) &amp; "",""),"")</f>
        <v/>
      </c>
      <c r="AE90" s="126" t="str">
        <f>IFERROR(IF('01申請書'!$O$28="○",VLOOKUP($T90,資格者コード!$A$2:$Q$73,MATCH(AE$12,資格者コード!$F$1:$Q$1,0)+5,FALSE) &amp; "",""),"")</f>
        <v/>
      </c>
      <c r="AF90" s="123" t="str">
        <f>IFERROR(IF('01申請書'!$B$32="●",VLOOKUP($T90,資格者コード!$A$2:$Q$73,MATCH(AF$12,資格者コード!$F$1:$Q$1,0)+5,FALSE) &amp; "",""),"")</f>
        <v/>
      </c>
      <c r="AG90" s="124" t="str">
        <f>IFERROR(IF('01申請書'!$B$33="●",VLOOKUP($T90,資格者コード!$A$2:$Q$73,MATCH(AG$12,資格者コード!$F$1:$Q$1,0)+5,FALSE) &amp; "",""),"")</f>
        <v/>
      </c>
      <c r="AH90" s="125" t="str">
        <f>IFERROR(IF('01申請書'!$B$34="●",VLOOKUP($T90,資格者コード!$A$2:$Q$73,MATCH(AH$12,資格者コード!$F$1:$Q$1,0)+5,FALSE) &amp; "",""),"")</f>
        <v/>
      </c>
      <c r="AI90" s="126" t="str">
        <f>IFERROR(IF('01申請書'!$O$29="○",VLOOKUP($T90,資格者コード!$A$2:$Q$73,MATCH(AI$12,資格者コード!$F$1:$Q$1,0)+5,FALSE) &amp; "",""),"")</f>
        <v/>
      </c>
      <c r="AJ90" s="126" t="str">
        <f>IFERROR(IF('01申請書'!$O$30="○",VLOOKUP($T90,資格者コード!$A$2:$Q$73,MATCH(AJ$12,資格者コード!$F$1:$Q$1,0)+5,FALSE) &amp; "",""),"")</f>
        <v/>
      </c>
      <c r="AK90" s="340"/>
      <c r="AL90" s="340"/>
      <c r="AM90" s="340"/>
      <c r="AN90" s="340"/>
      <c r="AO90" s="340"/>
      <c r="AP90" s="340"/>
      <c r="AQ90" s="340"/>
      <c r="AR90" s="341"/>
    </row>
    <row r="91" spans="2:45" ht="24.95" customHeight="1">
      <c r="C91" s="331">
        <v>79</v>
      </c>
      <c r="D91" s="332"/>
      <c r="E91" s="333"/>
      <c r="F91" s="334"/>
      <c r="G91" s="334"/>
      <c r="H91" s="334"/>
      <c r="I91" s="334"/>
      <c r="J91" s="334"/>
      <c r="K91" s="334"/>
      <c r="L91" s="334"/>
      <c r="M91" s="334"/>
      <c r="N91" s="334"/>
      <c r="O91" s="334"/>
      <c r="P91" s="334"/>
      <c r="Q91" s="334"/>
      <c r="R91" s="334"/>
      <c r="S91" s="335"/>
      <c r="T91" s="336"/>
      <c r="U91" s="337"/>
      <c r="V91" s="337"/>
      <c r="W91" s="337"/>
      <c r="X91" s="346"/>
      <c r="Y91" s="123" t="str">
        <f>IFERROR(IF('01申請書'!$B$27="●",VLOOKUP($T91,資格者コード!$A$2:$Q$73,MATCH(Y$12,資格者コード!$F$1:$Q$1,0)+5,FALSE) &amp; "",""),"")</f>
        <v/>
      </c>
      <c r="Z91" s="124" t="str">
        <f>IFERROR(IF('01申請書'!$B$28="●",VLOOKUP($T91,資格者コード!$A$2:$Q$73,MATCH(Z$12,資格者コード!$F$1:$Q$1,0)+5,FALSE) &amp; "",""),"")</f>
        <v/>
      </c>
      <c r="AA91" s="124" t="str">
        <f>IFERROR(IF('01申請書'!$B$29="●",VLOOKUP($T91,資格者コード!$A$2:$Q$73,MATCH(AA$12,資格者コード!$F$1:$Q$1,0)+5,FALSE) &amp; "",""),"")</f>
        <v/>
      </c>
      <c r="AB91" s="124" t="str">
        <f>IFERROR(IF('01申請書'!$B$30="●",VLOOKUP($T91,資格者コード!$A$2:$Q$73,MATCH(AB$12,資格者コード!$F$1:$Q$1,0)+5,FALSE) &amp; "",""),"")</f>
        <v/>
      </c>
      <c r="AC91" s="125" t="str">
        <f>IFERROR(IF('01申請書'!$B$31="●",VLOOKUP($T91,資格者コード!$A$2:$Q$73,MATCH(AC$12,資格者コード!$F$1:$Q$1,0)+5,FALSE) &amp; "",""),"")</f>
        <v/>
      </c>
      <c r="AD91" s="126" t="str">
        <f>IFERROR(IF('01申請書'!$O$27="○",VLOOKUP($T91,資格者コード!$A$2:$Q$73,MATCH(AD$12,資格者コード!$F$1:$Q$1,0)+5,FALSE) &amp; "",""),"")</f>
        <v/>
      </c>
      <c r="AE91" s="126" t="str">
        <f>IFERROR(IF('01申請書'!$O$28="○",VLOOKUP($T91,資格者コード!$A$2:$Q$73,MATCH(AE$12,資格者コード!$F$1:$Q$1,0)+5,FALSE) &amp; "",""),"")</f>
        <v/>
      </c>
      <c r="AF91" s="123" t="str">
        <f>IFERROR(IF('01申請書'!$B$32="●",VLOOKUP($T91,資格者コード!$A$2:$Q$73,MATCH(AF$12,資格者コード!$F$1:$Q$1,0)+5,FALSE) &amp; "",""),"")</f>
        <v/>
      </c>
      <c r="AG91" s="124" t="str">
        <f>IFERROR(IF('01申請書'!$B$33="●",VLOOKUP($T91,資格者コード!$A$2:$Q$73,MATCH(AG$12,資格者コード!$F$1:$Q$1,0)+5,FALSE) &amp; "",""),"")</f>
        <v/>
      </c>
      <c r="AH91" s="125" t="str">
        <f>IFERROR(IF('01申請書'!$B$34="●",VLOOKUP($T91,資格者コード!$A$2:$Q$73,MATCH(AH$12,資格者コード!$F$1:$Q$1,0)+5,FALSE) &amp; "",""),"")</f>
        <v/>
      </c>
      <c r="AI91" s="126" t="str">
        <f>IFERROR(IF('01申請書'!$O$29="○",VLOOKUP($T91,資格者コード!$A$2:$Q$73,MATCH(AI$12,資格者コード!$F$1:$Q$1,0)+5,FALSE) &amp; "",""),"")</f>
        <v/>
      </c>
      <c r="AJ91" s="126" t="str">
        <f>IFERROR(IF('01申請書'!$O$30="○",VLOOKUP($T91,資格者コード!$A$2:$Q$73,MATCH(AJ$12,資格者コード!$F$1:$Q$1,0)+5,FALSE) &amp; "",""),"")</f>
        <v/>
      </c>
      <c r="AK91" s="340"/>
      <c r="AL91" s="340"/>
      <c r="AM91" s="340"/>
      <c r="AN91" s="340"/>
      <c r="AO91" s="340"/>
      <c r="AP91" s="340"/>
      <c r="AQ91" s="340"/>
      <c r="AR91" s="341"/>
    </row>
    <row r="92" spans="2:45" ht="24.95" customHeight="1">
      <c r="C92" s="331">
        <v>80</v>
      </c>
      <c r="D92" s="332"/>
      <c r="E92" s="333"/>
      <c r="F92" s="334"/>
      <c r="G92" s="334"/>
      <c r="H92" s="334"/>
      <c r="I92" s="334"/>
      <c r="J92" s="334"/>
      <c r="K92" s="334"/>
      <c r="L92" s="334"/>
      <c r="M92" s="334"/>
      <c r="N92" s="334"/>
      <c r="O92" s="334"/>
      <c r="P92" s="334"/>
      <c r="Q92" s="334"/>
      <c r="R92" s="334"/>
      <c r="S92" s="335"/>
      <c r="T92" s="336"/>
      <c r="U92" s="337"/>
      <c r="V92" s="337"/>
      <c r="W92" s="337"/>
      <c r="X92" s="346"/>
      <c r="Y92" s="123" t="str">
        <f>IFERROR(IF('01申請書'!$B$27="●",VLOOKUP($T92,資格者コード!$A$2:$Q$73,MATCH(Y$12,資格者コード!$F$1:$Q$1,0)+5,FALSE) &amp; "",""),"")</f>
        <v/>
      </c>
      <c r="Z92" s="124" t="str">
        <f>IFERROR(IF('01申請書'!$B$28="●",VLOOKUP($T92,資格者コード!$A$2:$Q$73,MATCH(Z$12,資格者コード!$F$1:$Q$1,0)+5,FALSE) &amp; "",""),"")</f>
        <v/>
      </c>
      <c r="AA92" s="124" t="str">
        <f>IFERROR(IF('01申請書'!$B$29="●",VLOOKUP($T92,資格者コード!$A$2:$Q$73,MATCH(AA$12,資格者コード!$F$1:$Q$1,0)+5,FALSE) &amp; "",""),"")</f>
        <v/>
      </c>
      <c r="AB92" s="124" t="str">
        <f>IFERROR(IF('01申請書'!$B$30="●",VLOOKUP($T92,資格者コード!$A$2:$Q$73,MATCH(AB$12,資格者コード!$F$1:$Q$1,0)+5,FALSE) &amp; "",""),"")</f>
        <v/>
      </c>
      <c r="AC92" s="125" t="str">
        <f>IFERROR(IF('01申請書'!$B$31="●",VLOOKUP($T92,資格者コード!$A$2:$Q$73,MATCH(AC$12,資格者コード!$F$1:$Q$1,0)+5,FALSE) &amp; "",""),"")</f>
        <v/>
      </c>
      <c r="AD92" s="126" t="str">
        <f>IFERROR(IF('01申請書'!$O$27="○",VLOOKUP($T92,資格者コード!$A$2:$Q$73,MATCH(AD$12,資格者コード!$F$1:$Q$1,0)+5,FALSE) &amp; "",""),"")</f>
        <v/>
      </c>
      <c r="AE92" s="126" t="str">
        <f>IFERROR(IF('01申請書'!$O$28="○",VLOOKUP($T92,資格者コード!$A$2:$Q$73,MATCH(AE$12,資格者コード!$F$1:$Q$1,0)+5,FALSE) &amp; "",""),"")</f>
        <v/>
      </c>
      <c r="AF92" s="123" t="str">
        <f>IFERROR(IF('01申請書'!$B$32="●",VLOOKUP($T92,資格者コード!$A$2:$Q$73,MATCH(AF$12,資格者コード!$F$1:$Q$1,0)+5,FALSE) &amp; "",""),"")</f>
        <v/>
      </c>
      <c r="AG92" s="124" t="str">
        <f>IFERROR(IF('01申請書'!$B$33="●",VLOOKUP($T92,資格者コード!$A$2:$Q$73,MATCH(AG$12,資格者コード!$F$1:$Q$1,0)+5,FALSE) &amp; "",""),"")</f>
        <v/>
      </c>
      <c r="AH92" s="125" t="str">
        <f>IFERROR(IF('01申請書'!$B$34="●",VLOOKUP($T92,資格者コード!$A$2:$Q$73,MATCH(AH$12,資格者コード!$F$1:$Q$1,0)+5,FALSE) &amp; "",""),"")</f>
        <v/>
      </c>
      <c r="AI92" s="126" t="str">
        <f>IFERROR(IF('01申請書'!$O$29="○",VLOOKUP($T92,資格者コード!$A$2:$Q$73,MATCH(AI$12,資格者コード!$F$1:$Q$1,0)+5,FALSE) &amp; "",""),"")</f>
        <v/>
      </c>
      <c r="AJ92" s="126" t="str">
        <f>IFERROR(IF('01申請書'!$O$30="○",VLOOKUP($T92,資格者コード!$A$2:$Q$73,MATCH(AJ$12,資格者コード!$F$1:$Q$1,0)+5,FALSE) &amp; "",""),"")</f>
        <v/>
      </c>
      <c r="AK92" s="340"/>
      <c r="AL92" s="340"/>
      <c r="AM92" s="340"/>
      <c r="AN92" s="340"/>
      <c r="AO92" s="340"/>
      <c r="AP92" s="340"/>
      <c r="AQ92" s="340"/>
      <c r="AR92" s="341"/>
    </row>
    <row r="93" spans="2:45" ht="24.95" customHeight="1">
      <c r="B93" s="127" t="s">
        <v>174</v>
      </c>
      <c r="C93" s="331">
        <v>81</v>
      </c>
      <c r="D93" s="332"/>
      <c r="E93" s="333"/>
      <c r="F93" s="334"/>
      <c r="G93" s="334"/>
      <c r="H93" s="334"/>
      <c r="I93" s="334"/>
      <c r="J93" s="334"/>
      <c r="K93" s="334"/>
      <c r="L93" s="334"/>
      <c r="M93" s="334"/>
      <c r="N93" s="334"/>
      <c r="O93" s="334"/>
      <c r="P93" s="334"/>
      <c r="Q93" s="334"/>
      <c r="R93" s="334"/>
      <c r="S93" s="335"/>
      <c r="T93" s="336"/>
      <c r="U93" s="337"/>
      <c r="V93" s="337"/>
      <c r="W93" s="337"/>
      <c r="X93" s="346"/>
      <c r="Y93" s="123" t="str">
        <f>IFERROR(IF('01申請書'!$B$27="●",VLOOKUP($T93,資格者コード!$A$2:$Q$73,MATCH(Y$12,資格者コード!$F$1:$Q$1,0)+5,FALSE) &amp; "",""),"")</f>
        <v/>
      </c>
      <c r="Z93" s="124" t="str">
        <f>IFERROR(IF('01申請書'!$B$28="●",VLOOKUP($T93,資格者コード!$A$2:$Q$73,MATCH(Z$12,資格者コード!$F$1:$Q$1,0)+5,FALSE) &amp; "",""),"")</f>
        <v/>
      </c>
      <c r="AA93" s="124" t="str">
        <f>IFERROR(IF('01申請書'!$B$29="●",VLOOKUP($T93,資格者コード!$A$2:$Q$73,MATCH(AA$12,資格者コード!$F$1:$Q$1,0)+5,FALSE) &amp; "",""),"")</f>
        <v/>
      </c>
      <c r="AB93" s="124" t="str">
        <f>IFERROR(IF('01申請書'!$B$30="●",VLOOKUP($T93,資格者コード!$A$2:$Q$73,MATCH(AB$12,資格者コード!$F$1:$Q$1,0)+5,FALSE) &amp; "",""),"")</f>
        <v/>
      </c>
      <c r="AC93" s="125" t="str">
        <f>IFERROR(IF('01申請書'!$B$31="●",VLOOKUP($T93,資格者コード!$A$2:$Q$73,MATCH(AC$12,資格者コード!$F$1:$Q$1,0)+5,FALSE) &amp; "",""),"")</f>
        <v/>
      </c>
      <c r="AD93" s="126" t="str">
        <f>IFERROR(IF('01申請書'!$O$27="○",VLOOKUP($T93,資格者コード!$A$2:$Q$73,MATCH(AD$12,資格者コード!$F$1:$Q$1,0)+5,FALSE) &amp; "",""),"")</f>
        <v/>
      </c>
      <c r="AE93" s="126" t="str">
        <f>IFERROR(IF('01申請書'!$O$28="○",VLOOKUP($T93,資格者コード!$A$2:$Q$73,MATCH(AE$12,資格者コード!$F$1:$Q$1,0)+5,FALSE) &amp; "",""),"")</f>
        <v/>
      </c>
      <c r="AF93" s="123" t="str">
        <f>IFERROR(IF('01申請書'!$B$32="●",VLOOKUP($T93,資格者コード!$A$2:$Q$73,MATCH(AF$12,資格者コード!$F$1:$Q$1,0)+5,FALSE) &amp; "",""),"")</f>
        <v/>
      </c>
      <c r="AG93" s="124" t="str">
        <f>IFERROR(IF('01申請書'!$B$33="●",VLOOKUP($T93,資格者コード!$A$2:$Q$73,MATCH(AG$12,資格者コード!$F$1:$Q$1,0)+5,FALSE) &amp; "",""),"")</f>
        <v/>
      </c>
      <c r="AH93" s="125" t="str">
        <f>IFERROR(IF('01申請書'!$B$34="●",VLOOKUP($T93,資格者コード!$A$2:$Q$73,MATCH(AH$12,資格者コード!$F$1:$Q$1,0)+5,FALSE) &amp; "",""),"")</f>
        <v/>
      </c>
      <c r="AI93" s="126" t="str">
        <f>IFERROR(IF('01申請書'!$O$29="○",VLOOKUP($T93,資格者コード!$A$2:$Q$73,MATCH(AI$12,資格者コード!$F$1:$Q$1,0)+5,FALSE) &amp; "",""),"")</f>
        <v/>
      </c>
      <c r="AJ93" s="126" t="str">
        <f>IFERROR(IF('01申請書'!$O$30="○",VLOOKUP($T93,資格者コード!$A$2:$Q$73,MATCH(AJ$12,資格者コード!$F$1:$Q$1,0)+5,FALSE) &amp; "",""),"")</f>
        <v/>
      </c>
      <c r="AK93" s="340"/>
      <c r="AL93" s="340"/>
      <c r="AM93" s="340"/>
      <c r="AN93" s="340"/>
      <c r="AO93" s="340"/>
      <c r="AP93" s="340"/>
      <c r="AQ93" s="340"/>
      <c r="AR93" s="341"/>
      <c r="AS93" s="127"/>
    </row>
    <row r="94" spans="2:45" ht="24.95" customHeight="1">
      <c r="C94" s="331">
        <v>82</v>
      </c>
      <c r="D94" s="332"/>
      <c r="E94" s="333"/>
      <c r="F94" s="334"/>
      <c r="G94" s="334"/>
      <c r="H94" s="334"/>
      <c r="I94" s="334"/>
      <c r="J94" s="334"/>
      <c r="K94" s="334"/>
      <c r="L94" s="334"/>
      <c r="M94" s="334"/>
      <c r="N94" s="334"/>
      <c r="O94" s="334"/>
      <c r="P94" s="334"/>
      <c r="Q94" s="334"/>
      <c r="R94" s="334"/>
      <c r="S94" s="335"/>
      <c r="T94" s="336"/>
      <c r="U94" s="337"/>
      <c r="V94" s="337"/>
      <c r="W94" s="337"/>
      <c r="X94" s="346"/>
      <c r="Y94" s="123" t="str">
        <f>IFERROR(IF('01申請書'!$B$27="●",VLOOKUP($T94,資格者コード!$A$2:$Q$73,MATCH(Y$12,資格者コード!$F$1:$Q$1,0)+5,FALSE) &amp; "",""),"")</f>
        <v/>
      </c>
      <c r="Z94" s="124" t="str">
        <f>IFERROR(IF('01申請書'!$B$28="●",VLOOKUP($T94,資格者コード!$A$2:$Q$73,MATCH(Z$12,資格者コード!$F$1:$Q$1,0)+5,FALSE) &amp; "",""),"")</f>
        <v/>
      </c>
      <c r="AA94" s="124" t="str">
        <f>IFERROR(IF('01申請書'!$B$29="●",VLOOKUP($T94,資格者コード!$A$2:$Q$73,MATCH(AA$12,資格者コード!$F$1:$Q$1,0)+5,FALSE) &amp; "",""),"")</f>
        <v/>
      </c>
      <c r="AB94" s="124" t="str">
        <f>IFERROR(IF('01申請書'!$B$30="●",VLOOKUP($T94,資格者コード!$A$2:$Q$73,MATCH(AB$12,資格者コード!$F$1:$Q$1,0)+5,FALSE) &amp; "",""),"")</f>
        <v/>
      </c>
      <c r="AC94" s="125" t="str">
        <f>IFERROR(IF('01申請書'!$B$31="●",VLOOKUP($T94,資格者コード!$A$2:$Q$73,MATCH(AC$12,資格者コード!$F$1:$Q$1,0)+5,FALSE) &amp; "",""),"")</f>
        <v/>
      </c>
      <c r="AD94" s="126" t="str">
        <f>IFERROR(IF('01申請書'!$O$27="○",VLOOKUP($T94,資格者コード!$A$2:$Q$73,MATCH(AD$12,資格者コード!$F$1:$Q$1,0)+5,FALSE) &amp; "",""),"")</f>
        <v/>
      </c>
      <c r="AE94" s="126" t="str">
        <f>IFERROR(IF('01申請書'!$O$28="○",VLOOKUP($T94,資格者コード!$A$2:$Q$73,MATCH(AE$12,資格者コード!$F$1:$Q$1,0)+5,FALSE) &amp; "",""),"")</f>
        <v/>
      </c>
      <c r="AF94" s="123" t="str">
        <f>IFERROR(IF('01申請書'!$B$32="●",VLOOKUP($T94,資格者コード!$A$2:$Q$73,MATCH(AF$12,資格者コード!$F$1:$Q$1,0)+5,FALSE) &amp; "",""),"")</f>
        <v/>
      </c>
      <c r="AG94" s="124" t="str">
        <f>IFERROR(IF('01申請書'!$B$33="●",VLOOKUP($T94,資格者コード!$A$2:$Q$73,MATCH(AG$12,資格者コード!$F$1:$Q$1,0)+5,FALSE) &amp; "",""),"")</f>
        <v/>
      </c>
      <c r="AH94" s="125" t="str">
        <f>IFERROR(IF('01申請書'!$B$34="●",VLOOKUP($T94,資格者コード!$A$2:$Q$73,MATCH(AH$12,資格者コード!$F$1:$Q$1,0)+5,FALSE) &amp; "",""),"")</f>
        <v/>
      </c>
      <c r="AI94" s="126" t="str">
        <f>IFERROR(IF('01申請書'!$O$29="○",VLOOKUP($T94,資格者コード!$A$2:$Q$73,MATCH(AI$12,資格者コード!$F$1:$Q$1,0)+5,FALSE) &amp; "",""),"")</f>
        <v/>
      </c>
      <c r="AJ94" s="126" t="str">
        <f>IFERROR(IF('01申請書'!$O$30="○",VLOOKUP($T94,資格者コード!$A$2:$Q$73,MATCH(AJ$12,資格者コード!$F$1:$Q$1,0)+5,FALSE) &amp; "",""),"")</f>
        <v/>
      </c>
      <c r="AK94" s="340"/>
      <c r="AL94" s="340"/>
      <c r="AM94" s="340"/>
      <c r="AN94" s="340"/>
      <c r="AO94" s="340"/>
      <c r="AP94" s="340"/>
      <c r="AQ94" s="340"/>
      <c r="AR94" s="341"/>
    </row>
    <row r="95" spans="2:45" ht="24.95" customHeight="1">
      <c r="C95" s="331">
        <v>83</v>
      </c>
      <c r="D95" s="332"/>
      <c r="E95" s="333"/>
      <c r="F95" s="334"/>
      <c r="G95" s="334"/>
      <c r="H95" s="334"/>
      <c r="I95" s="334"/>
      <c r="J95" s="334"/>
      <c r="K95" s="334"/>
      <c r="L95" s="334"/>
      <c r="M95" s="334"/>
      <c r="N95" s="334"/>
      <c r="O95" s="334"/>
      <c r="P95" s="334"/>
      <c r="Q95" s="334"/>
      <c r="R95" s="334"/>
      <c r="S95" s="335"/>
      <c r="T95" s="336"/>
      <c r="U95" s="337"/>
      <c r="V95" s="337"/>
      <c r="W95" s="337"/>
      <c r="X95" s="346"/>
      <c r="Y95" s="123" t="str">
        <f>IFERROR(IF('01申請書'!$B$27="●",VLOOKUP($T95,資格者コード!$A$2:$Q$73,MATCH(Y$12,資格者コード!$F$1:$Q$1,0)+5,FALSE) &amp; "",""),"")</f>
        <v/>
      </c>
      <c r="Z95" s="124" t="str">
        <f>IFERROR(IF('01申請書'!$B$28="●",VLOOKUP($T95,資格者コード!$A$2:$Q$73,MATCH(Z$12,資格者コード!$F$1:$Q$1,0)+5,FALSE) &amp; "",""),"")</f>
        <v/>
      </c>
      <c r="AA95" s="124" t="str">
        <f>IFERROR(IF('01申請書'!$B$29="●",VLOOKUP($T95,資格者コード!$A$2:$Q$73,MATCH(AA$12,資格者コード!$F$1:$Q$1,0)+5,FALSE) &amp; "",""),"")</f>
        <v/>
      </c>
      <c r="AB95" s="124" t="str">
        <f>IFERROR(IF('01申請書'!$B$30="●",VLOOKUP($T95,資格者コード!$A$2:$Q$73,MATCH(AB$12,資格者コード!$F$1:$Q$1,0)+5,FALSE) &amp; "",""),"")</f>
        <v/>
      </c>
      <c r="AC95" s="125" t="str">
        <f>IFERROR(IF('01申請書'!$B$31="●",VLOOKUP($T95,資格者コード!$A$2:$Q$73,MATCH(AC$12,資格者コード!$F$1:$Q$1,0)+5,FALSE) &amp; "",""),"")</f>
        <v/>
      </c>
      <c r="AD95" s="126" t="str">
        <f>IFERROR(IF('01申請書'!$O$27="○",VLOOKUP($T95,資格者コード!$A$2:$Q$73,MATCH(AD$12,資格者コード!$F$1:$Q$1,0)+5,FALSE) &amp; "",""),"")</f>
        <v/>
      </c>
      <c r="AE95" s="126" t="str">
        <f>IFERROR(IF('01申請書'!$O$28="○",VLOOKUP($T95,資格者コード!$A$2:$Q$73,MATCH(AE$12,資格者コード!$F$1:$Q$1,0)+5,FALSE) &amp; "",""),"")</f>
        <v/>
      </c>
      <c r="AF95" s="123" t="str">
        <f>IFERROR(IF('01申請書'!$B$32="●",VLOOKUP($T95,資格者コード!$A$2:$Q$73,MATCH(AF$12,資格者コード!$F$1:$Q$1,0)+5,FALSE) &amp; "",""),"")</f>
        <v/>
      </c>
      <c r="AG95" s="124" t="str">
        <f>IFERROR(IF('01申請書'!$B$33="●",VLOOKUP($T95,資格者コード!$A$2:$Q$73,MATCH(AG$12,資格者コード!$F$1:$Q$1,0)+5,FALSE) &amp; "",""),"")</f>
        <v/>
      </c>
      <c r="AH95" s="125" t="str">
        <f>IFERROR(IF('01申請書'!$B$34="●",VLOOKUP($T95,資格者コード!$A$2:$Q$73,MATCH(AH$12,資格者コード!$F$1:$Q$1,0)+5,FALSE) &amp; "",""),"")</f>
        <v/>
      </c>
      <c r="AI95" s="126" t="str">
        <f>IFERROR(IF('01申請書'!$O$29="○",VLOOKUP($T95,資格者コード!$A$2:$Q$73,MATCH(AI$12,資格者コード!$F$1:$Q$1,0)+5,FALSE) &amp; "",""),"")</f>
        <v/>
      </c>
      <c r="AJ95" s="126" t="str">
        <f>IFERROR(IF('01申請書'!$O$30="○",VLOOKUP($T95,資格者コード!$A$2:$Q$73,MATCH(AJ$12,資格者コード!$F$1:$Q$1,0)+5,FALSE) &amp; "",""),"")</f>
        <v/>
      </c>
      <c r="AK95" s="340"/>
      <c r="AL95" s="340"/>
      <c r="AM95" s="340"/>
      <c r="AN95" s="340"/>
      <c r="AO95" s="340"/>
      <c r="AP95" s="340"/>
      <c r="AQ95" s="340"/>
      <c r="AR95" s="341"/>
    </row>
    <row r="96" spans="2:45" ht="24.95" customHeight="1">
      <c r="C96" s="331">
        <v>84</v>
      </c>
      <c r="D96" s="332"/>
      <c r="E96" s="333"/>
      <c r="F96" s="334"/>
      <c r="G96" s="334"/>
      <c r="H96" s="334"/>
      <c r="I96" s="334"/>
      <c r="J96" s="334"/>
      <c r="K96" s="334"/>
      <c r="L96" s="334"/>
      <c r="M96" s="334"/>
      <c r="N96" s="334"/>
      <c r="O96" s="334"/>
      <c r="P96" s="334"/>
      <c r="Q96" s="334"/>
      <c r="R96" s="334"/>
      <c r="S96" s="335"/>
      <c r="T96" s="336"/>
      <c r="U96" s="337"/>
      <c r="V96" s="337"/>
      <c r="W96" s="337"/>
      <c r="X96" s="346"/>
      <c r="Y96" s="123" t="str">
        <f>IFERROR(IF('01申請書'!$B$27="●",VLOOKUP($T96,資格者コード!$A$2:$Q$73,MATCH(Y$12,資格者コード!$F$1:$Q$1,0)+5,FALSE) &amp; "",""),"")</f>
        <v/>
      </c>
      <c r="Z96" s="124" t="str">
        <f>IFERROR(IF('01申請書'!$B$28="●",VLOOKUP($T96,資格者コード!$A$2:$Q$73,MATCH(Z$12,資格者コード!$F$1:$Q$1,0)+5,FALSE) &amp; "",""),"")</f>
        <v/>
      </c>
      <c r="AA96" s="124" t="str">
        <f>IFERROR(IF('01申請書'!$B$29="●",VLOOKUP($T96,資格者コード!$A$2:$Q$73,MATCH(AA$12,資格者コード!$F$1:$Q$1,0)+5,FALSE) &amp; "",""),"")</f>
        <v/>
      </c>
      <c r="AB96" s="124" t="str">
        <f>IFERROR(IF('01申請書'!$B$30="●",VLOOKUP($T96,資格者コード!$A$2:$Q$73,MATCH(AB$12,資格者コード!$F$1:$Q$1,0)+5,FALSE) &amp; "",""),"")</f>
        <v/>
      </c>
      <c r="AC96" s="125" t="str">
        <f>IFERROR(IF('01申請書'!$B$31="●",VLOOKUP($T96,資格者コード!$A$2:$Q$73,MATCH(AC$12,資格者コード!$F$1:$Q$1,0)+5,FALSE) &amp; "",""),"")</f>
        <v/>
      </c>
      <c r="AD96" s="126" t="str">
        <f>IFERROR(IF('01申請書'!$O$27="○",VLOOKUP($T96,資格者コード!$A$2:$Q$73,MATCH(AD$12,資格者コード!$F$1:$Q$1,0)+5,FALSE) &amp; "",""),"")</f>
        <v/>
      </c>
      <c r="AE96" s="126" t="str">
        <f>IFERROR(IF('01申請書'!$O$28="○",VLOOKUP($T96,資格者コード!$A$2:$Q$73,MATCH(AE$12,資格者コード!$F$1:$Q$1,0)+5,FALSE) &amp; "",""),"")</f>
        <v/>
      </c>
      <c r="AF96" s="123" t="str">
        <f>IFERROR(IF('01申請書'!$B$32="●",VLOOKUP($T96,資格者コード!$A$2:$Q$73,MATCH(AF$12,資格者コード!$F$1:$Q$1,0)+5,FALSE) &amp; "",""),"")</f>
        <v/>
      </c>
      <c r="AG96" s="124" t="str">
        <f>IFERROR(IF('01申請書'!$B$33="●",VLOOKUP($T96,資格者コード!$A$2:$Q$73,MATCH(AG$12,資格者コード!$F$1:$Q$1,0)+5,FALSE) &amp; "",""),"")</f>
        <v/>
      </c>
      <c r="AH96" s="125" t="str">
        <f>IFERROR(IF('01申請書'!$B$34="●",VLOOKUP($T96,資格者コード!$A$2:$Q$73,MATCH(AH$12,資格者コード!$F$1:$Q$1,0)+5,FALSE) &amp; "",""),"")</f>
        <v/>
      </c>
      <c r="AI96" s="126" t="str">
        <f>IFERROR(IF('01申請書'!$O$29="○",VLOOKUP($T96,資格者コード!$A$2:$Q$73,MATCH(AI$12,資格者コード!$F$1:$Q$1,0)+5,FALSE) &amp; "",""),"")</f>
        <v/>
      </c>
      <c r="AJ96" s="126" t="str">
        <f>IFERROR(IF('01申請書'!$O$30="○",VLOOKUP($T96,資格者コード!$A$2:$Q$73,MATCH(AJ$12,資格者コード!$F$1:$Q$1,0)+5,FALSE) &amp; "",""),"")</f>
        <v/>
      </c>
      <c r="AK96" s="340"/>
      <c r="AL96" s="340"/>
      <c r="AM96" s="340"/>
      <c r="AN96" s="340"/>
      <c r="AO96" s="340"/>
      <c r="AP96" s="340"/>
      <c r="AQ96" s="340"/>
      <c r="AR96" s="341"/>
    </row>
    <row r="97" spans="2:45" ht="24.95" customHeight="1">
      <c r="C97" s="331">
        <v>85</v>
      </c>
      <c r="D97" s="332"/>
      <c r="E97" s="333"/>
      <c r="F97" s="334"/>
      <c r="G97" s="334"/>
      <c r="H97" s="334"/>
      <c r="I97" s="334"/>
      <c r="J97" s="334"/>
      <c r="K97" s="334"/>
      <c r="L97" s="334"/>
      <c r="M97" s="334"/>
      <c r="N97" s="334"/>
      <c r="O97" s="334"/>
      <c r="P97" s="334"/>
      <c r="Q97" s="334"/>
      <c r="R97" s="334"/>
      <c r="S97" s="335"/>
      <c r="T97" s="336"/>
      <c r="U97" s="337"/>
      <c r="V97" s="337"/>
      <c r="W97" s="337"/>
      <c r="X97" s="346"/>
      <c r="Y97" s="123" t="str">
        <f>IFERROR(IF('01申請書'!$B$27="●",VLOOKUP($T97,資格者コード!$A$2:$Q$73,MATCH(Y$12,資格者コード!$F$1:$Q$1,0)+5,FALSE) &amp; "",""),"")</f>
        <v/>
      </c>
      <c r="Z97" s="124" t="str">
        <f>IFERROR(IF('01申請書'!$B$28="●",VLOOKUP($T97,資格者コード!$A$2:$Q$73,MATCH(Z$12,資格者コード!$F$1:$Q$1,0)+5,FALSE) &amp; "",""),"")</f>
        <v/>
      </c>
      <c r="AA97" s="124" t="str">
        <f>IFERROR(IF('01申請書'!$B$29="●",VLOOKUP($T97,資格者コード!$A$2:$Q$73,MATCH(AA$12,資格者コード!$F$1:$Q$1,0)+5,FALSE) &amp; "",""),"")</f>
        <v/>
      </c>
      <c r="AB97" s="124" t="str">
        <f>IFERROR(IF('01申請書'!$B$30="●",VLOOKUP($T97,資格者コード!$A$2:$Q$73,MATCH(AB$12,資格者コード!$F$1:$Q$1,0)+5,FALSE) &amp; "",""),"")</f>
        <v/>
      </c>
      <c r="AC97" s="125" t="str">
        <f>IFERROR(IF('01申請書'!$B$31="●",VLOOKUP($T97,資格者コード!$A$2:$Q$73,MATCH(AC$12,資格者コード!$F$1:$Q$1,0)+5,FALSE) &amp; "",""),"")</f>
        <v/>
      </c>
      <c r="AD97" s="126" t="str">
        <f>IFERROR(IF('01申請書'!$O$27="○",VLOOKUP($T97,資格者コード!$A$2:$Q$73,MATCH(AD$12,資格者コード!$F$1:$Q$1,0)+5,FALSE) &amp; "",""),"")</f>
        <v/>
      </c>
      <c r="AE97" s="126" t="str">
        <f>IFERROR(IF('01申請書'!$O$28="○",VLOOKUP($T97,資格者コード!$A$2:$Q$73,MATCH(AE$12,資格者コード!$F$1:$Q$1,0)+5,FALSE) &amp; "",""),"")</f>
        <v/>
      </c>
      <c r="AF97" s="123" t="str">
        <f>IFERROR(IF('01申請書'!$B$32="●",VLOOKUP($T97,資格者コード!$A$2:$Q$73,MATCH(AF$12,資格者コード!$F$1:$Q$1,0)+5,FALSE) &amp; "",""),"")</f>
        <v/>
      </c>
      <c r="AG97" s="124" t="str">
        <f>IFERROR(IF('01申請書'!$B$33="●",VLOOKUP($T97,資格者コード!$A$2:$Q$73,MATCH(AG$12,資格者コード!$F$1:$Q$1,0)+5,FALSE) &amp; "",""),"")</f>
        <v/>
      </c>
      <c r="AH97" s="125" t="str">
        <f>IFERROR(IF('01申請書'!$B$34="●",VLOOKUP($T97,資格者コード!$A$2:$Q$73,MATCH(AH$12,資格者コード!$F$1:$Q$1,0)+5,FALSE) &amp; "",""),"")</f>
        <v/>
      </c>
      <c r="AI97" s="126" t="str">
        <f>IFERROR(IF('01申請書'!$O$29="○",VLOOKUP($T97,資格者コード!$A$2:$Q$73,MATCH(AI$12,資格者コード!$F$1:$Q$1,0)+5,FALSE) &amp; "",""),"")</f>
        <v/>
      </c>
      <c r="AJ97" s="126" t="str">
        <f>IFERROR(IF('01申請書'!$O$30="○",VLOOKUP($T97,資格者コード!$A$2:$Q$73,MATCH(AJ$12,資格者コード!$F$1:$Q$1,0)+5,FALSE) &amp; "",""),"")</f>
        <v/>
      </c>
      <c r="AK97" s="340"/>
      <c r="AL97" s="340"/>
      <c r="AM97" s="340"/>
      <c r="AN97" s="340"/>
      <c r="AO97" s="340"/>
      <c r="AP97" s="340"/>
      <c r="AQ97" s="340"/>
      <c r="AR97" s="341"/>
    </row>
    <row r="98" spans="2:45" ht="24.95" customHeight="1">
      <c r="C98" s="331">
        <v>86</v>
      </c>
      <c r="D98" s="332"/>
      <c r="E98" s="333"/>
      <c r="F98" s="334"/>
      <c r="G98" s="334"/>
      <c r="H98" s="334"/>
      <c r="I98" s="334"/>
      <c r="J98" s="334"/>
      <c r="K98" s="334"/>
      <c r="L98" s="334"/>
      <c r="M98" s="334"/>
      <c r="N98" s="334"/>
      <c r="O98" s="334"/>
      <c r="P98" s="334"/>
      <c r="Q98" s="334"/>
      <c r="R98" s="334"/>
      <c r="S98" s="335"/>
      <c r="T98" s="336"/>
      <c r="U98" s="337"/>
      <c r="V98" s="337"/>
      <c r="W98" s="337"/>
      <c r="X98" s="346"/>
      <c r="Y98" s="123" t="str">
        <f>IFERROR(IF('01申請書'!$B$27="●",VLOOKUP($T98,資格者コード!$A$2:$Q$73,MATCH(Y$12,資格者コード!$F$1:$Q$1,0)+5,FALSE) &amp; "",""),"")</f>
        <v/>
      </c>
      <c r="Z98" s="124" t="str">
        <f>IFERROR(IF('01申請書'!$B$28="●",VLOOKUP($T98,資格者コード!$A$2:$Q$73,MATCH(Z$12,資格者コード!$F$1:$Q$1,0)+5,FALSE) &amp; "",""),"")</f>
        <v/>
      </c>
      <c r="AA98" s="124" t="str">
        <f>IFERROR(IF('01申請書'!$B$29="●",VLOOKUP($T98,資格者コード!$A$2:$Q$73,MATCH(AA$12,資格者コード!$F$1:$Q$1,0)+5,FALSE) &amp; "",""),"")</f>
        <v/>
      </c>
      <c r="AB98" s="124" t="str">
        <f>IFERROR(IF('01申請書'!$B$30="●",VLOOKUP($T98,資格者コード!$A$2:$Q$73,MATCH(AB$12,資格者コード!$F$1:$Q$1,0)+5,FALSE) &amp; "",""),"")</f>
        <v/>
      </c>
      <c r="AC98" s="125" t="str">
        <f>IFERROR(IF('01申請書'!$B$31="●",VLOOKUP($T98,資格者コード!$A$2:$Q$73,MATCH(AC$12,資格者コード!$F$1:$Q$1,0)+5,FALSE) &amp; "",""),"")</f>
        <v/>
      </c>
      <c r="AD98" s="126" t="str">
        <f>IFERROR(IF('01申請書'!$O$27="○",VLOOKUP($T98,資格者コード!$A$2:$Q$73,MATCH(AD$12,資格者コード!$F$1:$Q$1,0)+5,FALSE) &amp; "",""),"")</f>
        <v/>
      </c>
      <c r="AE98" s="126" t="str">
        <f>IFERROR(IF('01申請書'!$O$28="○",VLOOKUP($T98,資格者コード!$A$2:$Q$73,MATCH(AE$12,資格者コード!$F$1:$Q$1,0)+5,FALSE) &amp; "",""),"")</f>
        <v/>
      </c>
      <c r="AF98" s="123" t="str">
        <f>IFERROR(IF('01申請書'!$B$32="●",VLOOKUP($T98,資格者コード!$A$2:$Q$73,MATCH(AF$12,資格者コード!$F$1:$Q$1,0)+5,FALSE) &amp; "",""),"")</f>
        <v/>
      </c>
      <c r="AG98" s="124" t="str">
        <f>IFERROR(IF('01申請書'!$B$33="●",VLOOKUP($T98,資格者コード!$A$2:$Q$73,MATCH(AG$12,資格者コード!$F$1:$Q$1,0)+5,FALSE) &amp; "",""),"")</f>
        <v/>
      </c>
      <c r="AH98" s="125" t="str">
        <f>IFERROR(IF('01申請書'!$B$34="●",VLOOKUP($T98,資格者コード!$A$2:$Q$73,MATCH(AH$12,資格者コード!$F$1:$Q$1,0)+5,FALSE) &amp; "",""),"")</f>
        <v/>
      </c>
      <c r="AI98" s="126" t="str">
        <f>IFERROR(IF('01申請書'!$O$29="○",VLOOKUP($T98,資格者コード!$A$2:$Q$73,MATCH(AI$12,資格者コード!$F$1:$Q$1,0)+5,FALSE) &amp; "",""),"")</f>
        <v/>
      </c>
      <c r="AJ98" s="126" t="str">
        <f>IFERROR(IF('01申請書'!$O$30="○",VLOOKUP($T98,資格者コード!$A$2:$Q$73,MATCH(AJ$12,資格者コード!$F$1:$Q$1,0)+5,FALSE) &amp; "",""),"")</f>
        <v/>
      </c>
      <c r="AK98" s="340"/>
      <c r="AL98" s="340"/>
      <c r="AM98" s="340"/>
      <c r="AN98" s="340"/>
      <c r="AO98" s="340"/>
      <c r="AP98" s="340"/>
      <c r="AQ98" s="340"/>
      <c r="AR98" s="341"/>
    </row>
    <row r="99" spans="2:45" ht="24.95" customHeight="1">
      <c r="C99" s="331">
        <v>87</v>
      </c>
      <c r="D99" s="332"/>
      <c r="E99" s="333"/>
      <c r="F99" s="334"/>
      <c r="G99" s="334"/>
      <c r="H99" s="334"/>
      <c r="I99" s="334"/>
      <c r="J99" s="334"/>
      <c r="K99" s="334"/>
      <c r="L99" s="334"/>
      <c r="M99" s="334"/>
      <c r="N99" s="334"/>
      <c r="O99" s="334"/>
      <c r="P99" s="334"/>
      <c r="Q99" s="334"/>
      <c r="R99" s="334"/>
      <c r="S99" s="335"/>
      <c r="T99" s="336"/>
      <c r="U99" s="337"/>
      <c r="V99" s="337"/>
      <c r="W99" s="337"/>
      <c r="X99" s="346"/>
      <c r="Y99" s="123" t="str">
        <f>IFERROR(IF('01申請書'!$B$27="●",VLOOKUP($T99,資格者コード!$A$2:$Q$73,MATCH(Y$12,資格者コード!$F$1:$Q$1,0)+5,FALSE) &amp; "",""),"")</f>
        <v/>
      </c>
      <c r="Z99" s="124" t="str">
        <f>IFERROR(IF('01申請書'!$B$28="●",VLOOKUP($T99,資格者コード!$A$2:$Q$73,MATCH(Z$12,資格者コード!$F$1:$Q$1,0)+5,FALSE) &amp; "",""),"")</f>
        <v/>
      </c>
      <c r="AA99" s="124" t="str">
        <f>IFERROR(IF('01申請書'!$B$29="●",VLOOKUP($T99,資格者コード!$A$2:$Q$73,MATCH(AA$12,資格者コード!$F$1:$Q$1,0)+5,FALSE) &amp; "",""),"")</f>
        <v/>
      </c>
      <c r="AB99" s="124" t="str">
        <f>IFERROR(IF('01申請書'!$B$30="●",VLOOKUP($T99,資格者コード!$A$2:$Q$73,MATCH(AB$12,資格者コード!$F$1:$Q$1,0)+5,FALSE) &amp; "",""),"")</f>
        <v/>
      </c>
      <c r="AC99" s="125" t="str">
        <f>IFERROR(IF('01申請書'!$B$31="●",VLOOKUP($T99,資格者コード!$A$2:$Q$73,MATCH(AC$12,資格者コード!$F$1:$Q$1,0)+5,FALSE) &amp; "",""),"")</f>
        <v/>
      </c>
      <c r="AD99" s="126" t="str">
        <f>IFERROR(IF('01申請書'!$O$27="○",VLOOKUP($T99,資格者コード!$A$2:$Q$73,MATCH(AD$12,資格者コード!$F$1:$Q$1,0)+5,FALSE) &amp; "",""),"")</f>
        <v/>
      </c>
      <c r="AE99" s="126" t="str">
        <f>IFERROR(IF('01申請書'!$O$28="○",VLOOKUP($T99,資格者コード!$A$2:$Q$73,MATCH(AE$12,資格者コード!$F$1:$Q$1,0)+5,FALSE) &amp; "",""),"")</f>
        <v/>
      </c>
      <c r="AF99" s="123" t="str">
        <f>IFERROR(IF('01申請書'!$B$32="●",VLOOKUP($T99,資格者コード!$A$2:$Q$73,MATCH(AF$12,資格者コード!$F$1:$Q$1,0)+5,FALSE) &amp; "",""),"")</f>
        <v/>
      </c>
      <c r="AG99" s="124" t="str">
        <f>IFERROR(IF('01申請書'!$B$33="●",VLOOKUP($T99,資格者コード!$A$2:$Q$73,MATCH(AG$12,資格者コード!$F$1:$Q$1,0)+5,FALSE) &amp; "",""),"")</f>
        <v/>
      </c>
      <c r="AH99" s="125" t="str">
        <f>IFERROR(IF('01申請書'!$B$34="●",VLOOKUP($T99,資格者コード!$A$2:$Q$73,MATCH(AH$12,資格者コード!$F$1:$Q$1,0)+5,FALSE) &amp; "",""),"")</f>
        <v/>
      </c>
      <c r="AI99" s="126" t="str">
        <f>IFERROR(IF('01申請書'!$O$29="○",VLOOKUP($T99,資格者コード!$A$2:$Q$73,MATCH(AI$12,資格者コード!$F$1:$Q$1,0)+5,FALSE) &amp; "",""),"")</f>
        <v/>
      </c>
      <c r="AJ99" s="126" t="str">
        <f>IFERROR(IF('01申請書'!$O$30="○",VLOOKUP($T99,資格者コード!$A$2:$Q$73,MATCH(AJ$12,資格者コード!$F$1:$Q$1,0)+5,FALSE) &amp; "",""),"")</f>
        <v/>
      </c>
      <c r="AK99" s="340"/>
      <c r="AL99" s="340"/>
      <c r="AM99" s="340"/>
      <c r="AN99" s="340"/>
      <c r="AO99" s="340"/>
      <c r="AP99" s="340"/>
      <c r="AQ99" s="340"/>
      <c r="AR99" s="341"/>
    </row>
    <row r="100" spans="2:45" ht="24.95" customHeight="1">
      <c r="C100" s="331">
        <v>88</v>
      </c>
      <c r="D100" s="332"/>
      <c r="E100" s="333"/>
      <c r="F100" s="334"/>
      <c r="G100" s="334"/>
      <c r="H100" s="334"/>
      <c r="I100" s="334"/>
      <c r="J100" s="334"/>
      <c r="K100" s="334"/>
      <c r="L100" s="334"/>
      <c r="M100" s="334"/>
      <c r="N100" s="334"/>
      <c r="O100" s="334"/>
      <c r="P100" s="334"/>
      <c r="Q100" s="334"/>
      <c r="R100" s="334"/>
      <c r="S100" s="335"/>
      <c r="T100" s="336"/>
      <c r="U100" s="337"/>
      <c r="V100" s="337"/>
      <c r="W100" s="337"/>
      <c r="X100" s="346"/>
      <c r="Y100" s="123" t="str">
        <f>IFERROR(IF('01申請書'!$B$27="●",VLOOKUP($T100,資格者コード!$A$2:$Q$73,MATCH(Y$12,資格者コード!$F$1:$Q$1,0)+5,FALSE) &amp; "",""),"")</f>
        <v/>
      </c>
      <c r="Z100" s="124" t="str">
        <f>IFERROR(IF('01申請書'!$B$28="●",VLOOKUP($T100,資格者コード!$A$2:$Q$73,MATCH(Z$12,資格者コード!$F$1:$Q$1,0)+5,FALSE) &amp; "",""),"")</f>
        <v/>
      </c>
      <c r="AA100" s="124" t="str">
        <f>IFERROR(IF('01申請書'!$B$29="●",VLOOKUP($T100,資格者コード!$A$2:$Q$73,MATCH(AA$12,資格者コード!$F$1:$Q$1,0)+5,FALSE) &amp; "",""),"")</f>
        <v/>
      </c>
      <c r="AB100" s="124" t="str">
        <f>IFERROR(IF('01申請書'!$B$30="●",VLOOKUP($T100,資格者コード!$A$2:$Q$73,MATCH(AB$12,資格者コード!$F$1:$Q$1,0)+5,FALSE) &amp; "",""),"")</f>
        <v/>
      </c>
      <c r="AC100" s="125" t="str">
        <f>IFERROR(IF('01申請書'!$B$31="●",VLOOKUP($T100,資格者コード!$A$2:$Q$73,MATCH(AC$12,資格者コード!$F$1:$Q$1,0)+5,FALSE) &amp; "",""),"")</f>
        <v/>
      </c>
      <c r="AD100" s="126" t="str">
        <f>IFERROR(IF('01申請書'!$O$27="○",VLOOKUP($T100,資格者コード!$A$2:$Q$73,MATCH(AD$12,資格者コード!$F$1:$Q$1,0)+5,FALSE) &amp; "",""),"")</f>
        <v/>
      </c>
      <c r="AE100" s="126" t="str">
        <f>IFERROR(IF('01申請書'!$O$28="○",VLOOKUP($T100,資格者コード!$A$2:$Q$73,MATCH(AE$12,資格者コード!$F$1:$Q$1,0)+5,FALSE) &amp; "",""),"")</f>
        <v/>
      </c>
      <c r="AF100" s="123" t="str">
        <f>IFERROR(IF('01申請書'!$B$32="●",VLOOKUP($T100,資格者コード!$A$2:$Q$73,MATCH(AF$12,資格者コード!$F$1:$Q$1,0)+5,FALSE) &amp; "",""),"")</f>
        <v/>
      </c>
      <c r="AG100" s="124" t="str">
        <f>IFERROR(IF('01申請書'!$B$33="●",VLOOKUP($T100,資格者コード!$A$2:$Q$73,MATCH(AG$12,資格者コード!$F$1:$Q$1,0)+5,FALSE) &amp; "",""),"")</f>
        <v/>
      </c>
      <c r="AH100" s="125" t="str">
        <f>IFERROR(IF('01申請書'!$B$34="●",VLOOKUP($T100,資格者コード!$A$2:$Q$73,MATCH(AH$12,資格者コード!$F$1:$Q$1,0)+5,FALSE) &amp; "",""),"")</f>
        <v/>
      </c>
      <c r="AI100" s="126" t="str">
        <f>IFERROR(IF('01申請書'!$O$29="○",VLOOKUP($T100,資格者コード!$A$2:$Q$73,MATCH(AI$12,資格者コード!$F$1:$Q$1,0)+5,FALSE) &amp; "",""),"")</f>
        <v/>
      </c>
      <c r="AJ100" s="126" t="str">
        <f>IFERROR(IF('01申請書'!$O$30="○",VLOOKUP($T100,資格者コード!$A$2:$Q$73,MATCH(AJ$12,資格者コード!$F$1:$Q$1,0)+5,FALSE) &amp; "",""),"")</f>
        <v/>
      </c>
      <c r="AK100" s="340"/>
      <c r="AL100" s="340"/>
      <c r="AM100" s="340"/>
      <c r="AN100" s="340"/>
      <c r="AO100" s="340"/>
      <c r="AP100" s="340"/>
      <c r="AQ100" s="340"/>
      <c r="AR100" s="341"/>
    </row>
    <row r="101" spans="2:45" ht="24.95" customHeight="1">
      <c r="C101" s="331">
        <v>89</v>
      </c>
      <c r="D101" s="332"/>
      <c r="E101" s="333"/>
      <c r="F101" s="334"/>
      <c r="G101" s="334"/>
      <c r="H101" s="334"/>
      <c r="I101" s="334"/>
      <c r="J101" s="334"/>
      <c r="K101" s="334"/>
      <c r="L101" s="334"/>
      <c r="M101" s="334"/>
      <c r="N101" s="334"/>
      <c r="O101" s="334"/>
      <c r="P101" s="334"/>
      <c r="Q101" s="334"/>
      <c r="R101" s="334"/>
      <c r="S101" s="335"/>
      <c r="T101" s="336"/>
      <c r="U101" s="337"/>
      <c r="V101" s="337"/>
      <c r="W101" s="337"/>
      <c r="X101" s="346"/>
      <c r="Y101" s="123" t="str">
        <f>IFERROR(IF('01申請書'!$B$27="●",VLOOKUP($T101,資格者コード!$A$2:$Q$73,MATCH(Y$12,資格者コード!$F$1:$Q$1,0)+5,FALSE) &amp; "",""),"")</f>
        <v/>
      </c>
      <c r="Z101" s="124" t="str">
        <f>IFERROR(IF('01申請書'!$B$28="●",VLOOKUP($T101,資格者コード!$A$2:$Q$73,MATCH(Z$12,資格者コード!$F$1:$Q$1,0)+5,FALSE) &amp; "",""),"")</f>
        <v/>
      </c>
      <c r="AA101" s="124" t="str">
        <f>IFERROR(IF('01申請書'!$B$29="●",VLOOKUP($T101,資格者コード!$A$2:$Q$73,MATCH(AA$12,資格者コード!$F$1:$Q$1,0)+5,FALSE) &amp; "",""),"")</f>
        <v/>
      </c>
      <c r="AB101" s="124" t="str">
        <f>IFERROR(IF('01申請書'!$B$30="●",VLOOKUP($T101,資格者コード!$A$2:$Q$73,MATCH(AB$12,資格者コード!$F$1:$Q$1,0)+5,FALSE) &amp; "",""),"")</f>
        <v/>
      </c>
      <c r="AC101" s="125" t="str">
        <f>IFERROR(IF('01申請書'!$B$31="●",VLOOKUP($T101,資格者コード!$A$2:$Q$73,MATCH(AC$12,資格者コード!$F$1:$Q$1,0)+5,FALSE) &amp; "",""),"")</f>
        <v/>
      </c>
      <c r="AD101" s="126" t="str">
        <f>IFERROR(IF('01申請書'!$O$27="○",VLOOKUP($T101,資格者コード!$A$2:$Q$73,MATCH(AD$12,資格者コード!$F$1:$Q$1,0)+5,FALSE) &amp; "",""),"")</f>
        <v/>
      </c>
      <c r="AE101" s="126" t="str">
        <f>IFERROR(IF('01申請書'!$O$28="○",VLOOKUP($T101,資格者コード!$A$2:$Q$73,MATCH(AE$12,資格者コード!$F$1:$Q$1,0)+5,FALSE) &amp; "",""),"")</f>
        <v/>
      </c>
      <c r="AF101" s="123" t="str">
        <f>IFERROR(IF('01申請書'!$B$32="●",VLOOKUP($T101,資格者コード!$A$2:$Q$73,MATCH(AF$12,資格者コード!$F$1:$Q$1,0)+5,FALSE) &amp; "",""),"")</f>
        <v/>
      </c>
      <c r="AG101" s="124" t="str">
        <f>IFERROR(IF('01申請書'!$B$33="●",VLOOKUP($T101,資格者コード!$A$2:$Q$73,MATCH(AG$12,資格者コード!$F$1:$Q$1,0)+5,FALSE) &amp; "",""),"")</f>
        <v/>
      </c>
      <c r="AH101" s="125" t="str">
        <f>IFERROR(IF('01申請書'!$B$34="●",VLOOKUP($T101,資格者コード!$A$2:$Q$73,MATCH(AH$12,資格者コード!$F$1:$Q$1,0)+5,FALSE) &amp; "",""),"")</f>
        <v/>
      </c>
      <c r="AI101" s="126" t="str">
        <f>IFERROR(IF('01申請書'!$O$29="○",VLOOKUP($T101,資格者コード!$A$2:$Q$73,MATCH(AI$12,資格者コード!$F$1:$Q$1,0)+5,FALSE) &amp; "",""),"")</f>
        <v/>
      </c>
      <c r="AJ101" s="126" t="str">
        <f>IFERROR(IF('01申請書'!$O$30="○",VLOOKUP($T101,資格者コード!$A$2:$Q$73,MATCH(AJ$12,資格者コード!$F$1:$Q$1,0)+5,FALSE) &amp; "",""),"")</f>
        <v/>
      </c>
      <c r="AK101" s="340"/>
      <c r="AL101" s="340"/>
      <c r="AM101" s="340"/>
      <c r="AN101" s="340"/>
      <c r="AO101" s="340"/>
      <c r="AP101" s="340"/>
      <c r="AQ101" s="340"/>
      <c r="AR101" s="341"/>
    </row>
    <row r="102" spans="2:45" ht="24.95" customHeight="1">
      <c r="C102" s="331">
        <v>90</v>
      </c>
      <c r="D102" s="332"/>
      <c r="E102" s="333"/>
      <c r="F102" s="334"/>
      <c r="G102" s="334"/>
      <c r="H102" s="334"/>
      <c r="I102" s="334"/>
      <c r="J102" s="334"/>
      <c r="K102" s="334"/>
      <c r="L102" s="334"/>
      <c r="M102" s="334"/>
      <c r="N102" s="334"/>
      <c r="O102" s="334"/>
      <c r="P102" s="334"/>
      <c r="Q102" s="334"/>
      <c r="R102" s="334"/>
      <c r="S102" s="335"/>
      <c r="T102" s="336"/>
      <c r="U102" s="337"/>
      <c r="V102" s="337"/>
      <c r="W102" s="337"/>
      <c r="X102" s="346"/>
      <c r="Y102" s="123" t="str">
        <f>IFERROR(IF('01申請書'!$B$27="●",VLOOKUP($T102,資格者コード!$A$2:$Q$73,MATCH(Y$12,資格者コード!$F$1:$Q$1,0)+5,FALSE) &amp; "",""),"")</f>
        <v/>
      </c>
      <c r="Z102" s="124" t="str">
        <f>IFERROR(IF('01申請書'!$B$28="●",VLOOKUP($T102,資格者コード!$A$2:$Q$73,MATCH(Z$12,資格者コード!$F$1:$Q$1,0)+5,FALSE) &amp; "",""),"")</f>
        <v/>
      </c>
      <c r="AA102" s="124" t="str">
        <f>IFERROR(IF('01申請書'!$B$29="●",VLOOKUP($T102,資格者コード!$A$2:$Q$73,MATCH(AA$12,資格者コード!$F$1:$Q$1,0)+5,FALSE) &amp; "",""),"")</f>
        <v/>
      </c>
      <c r="AB102" s="124" t="str">
        <f>IFERROR(IF('01申請書'!$B$30="●",VLOOKUP($T102,資格者コード!$A$2:$Q$73,MATCH(AB$12,資格者コード!$F$1:$Q$1,0)+5,FALSE) &amp; "",""),"")</f>
        <v/>
      </c>
      <c r="AC102" s="125" t="str">
        <f>IFERROR(IF('01申請書'!$B$31="●",VLOOKUP($T102,資格者コード!$A$2:$Q$73,MATCH(AC$12,資格者コード!$F$1:$Q$1,0)+5,FALSE) &amp; "",""),"")</f>
        <v/>
      </c>
      <c r="AD102" s="126" t="str">
        <f>IFERROR(IF('01申請書'!$O$27="○",VLOOKUP($T102,資格者コード!$A$2:$Q$73,MATCH(AD$12,資格者コード!$F$1:$Q$1,0)+5,FALSE) &amp; "",""),"")</f>
        <v/>
      </c>
      <c r="AE102" s="126" t="str">
        <f>IFERROR(IF('01申請書'!$O$28="○",VLOOKUP($T102,資格者コード!$A$2:$Q$73,MATCH(AE$12,資格者コード!$F$1:$Q$1,0)+5,FALSE) &amp; "",""),"")</f>
        <v/>
      </c>
      <c r="AF102" s="123" t="str">
        <f>IFERROR(IF('01申請書'!$B$32="●",VLOOKUP($T102,資格者コード!$A$2:$Q$73,MATCH(AF$12,資格者コード!$F$1:$Q$1,0)+5,FALSE) &amp; "",""),"")</f>
        <v/>
      </c>
      <c r="AG102" s="124" t="str">
        <f>IFERROR(IF('01申請書'!$B$33="●",VLOOKUP($T102,資格者コード!$A$2:$Q$73,MATCH(AG$12,資格者コード!$F$1:$Q$1,0)+5,FALSE) &amp; "",""),"")</f>
        <v/>
      </c>
      <c r="AH102" s="125" t="str">
        <f>IFERROR(IF('01申請書'!$B$34="●",VLOOKUP($T102,資格者コード!$A$2:$Q$73,MATCH(AH$12,資格者コード!$F$1:$Q$1,0)+5,FALSE) &amp; "",""),"")</f>
        <v/>
      </c>
      <c r="AI102" s="126" t="str">
        <f>IFERROR(IF('01申請書'!$O$29="○",VLOOKUP($T102,資格者コード!$A$2:$Q$73,MATCH(AI$12,資格者コード!$F$1:$Q$1,0)+5,FALSE) &amp; "",""),"")</f>
        <v/>
      </c>
      <c r="AJ102" s="126" t="str">
        <f>IFERROR(IF('01申請書'!$O$30="○",VLOOKUP($T102,資格者コード!$A$2:$Q$73,MATCH(AJ$12,資格者コード!$F$1:$Q$1,0)+5,FALSE) &amp; "",""),"")</f>
        <v/>
      </c>
      <c r="AK102" s="340"/>
      <c r="AL102" s="340"/>
      <c r="AM102" s="340"/>
      <c r="AN102" s="340"/>
      <c r="AO102" s="340"/>
      <c r="AP102" s="340"/>
      <c r="AQ102" s="340"/>
      <c r="AR102" s="341"/>
    </row>
    <row r="103" spans="2:45" ht="24.95" customHeight="1">
      <c r="C103" s="331">
        <v>91</v>
      </c>
      <c r="D103" s="332"/>
      <c r="E103" s="333"/>
      <c r="F103" s="334"/>
      <c r="G103" s="334"/>
      <c r="H103" s="334"/>
      <c r="I103" s="334"/>
      <c r="J103" s="334"/>
      <c r="K103" s="334"/>
      <c r="L103" s="334"/>
      <c r="M103" s="334"/>
      <c r="N103" s="334"/>
      <c r="O103" s="334"/>
      <c r="P103" s="334"/>
      <c r="Q103" s="334"/>
      <c r="R103" s="334"/>
      <c r="S103" s="335"/>
      <c r="T103" s="336"/>
      <c r="U103" s="337"/>
      <c r="V103" s="337"/>
      <c r="W103" s="337"/>
      <c r="X103" s="346"/>
      <c r="Y103" s="123" t="str">
        <f>IFERROR(IF('01申請書'!$B$27="●",VLOOKUP($T103,資格者コード!$A$2:$Q$73,MATCH(Y$12,資格者コード!$F$1:$Q$1,0)+5,FALSE) &amp; "",""),"")</f>
        <v/>
      </c>
      <c r="Z103" s="124" t="str">
        <f>IFERROR(IF('01申請書'!$B$28="●",VLOOKUP($T103,資格者コード!$A$2:$Q$73,MATCH(Z$12,資格者コード!$F$1:$Q$1,0)+5,FALSE) &amp; "",""),"")</f>
        <v/>
      </c>
      <c r="AA103" s="124" t="str">
        <f>IFERROR(IF('01申請書'!$B$29="●",VLOOKUP($T103,資格者コード!$A$2:$Q$73,MATCH(AA$12,資格者コード!$F$1:$Q$1,0)+5,FALSE) &amp; "",""),"")</f>
        <v/>
      </c>
      <c r="AB103" s="124" t="str">
        <f>IFERROR(IF('01申請書'!$B$30="●",VLOOKUP($T103,資格者コード!$A$2:$Q$73,MATCH(AB$12,資格者コード!$F$1:$Q$1,0)+5,FALSE) &amp; "",""),"")</f>
        <v/>
      </c>
      <c r="AC103" s="125" t="str">
        <f>IFERROR(IF('01申請書'!$B$31="●",VLOOKUP($T103,資格者コード!$A$2:$Q$73,MATCH(AC$12,資格者コード!$F$1:$Q$1,0)+5,FALSE) &amp; "",""),"")</f>
        <v/>
      </c>
      <c r="AD103" s="126" t="str">
        <f>IFERROR(IF('01申請書'!$O$27="○",VLOOKUP($T103,資格者コード!$A$2:$Q$73,MATCH(AD$12,資格者コード!$F$1:$Q$1,0)+5,FALSE) &amp; "",""),"")</f>
        <v/>
      </c>
      <c r="AE103" s="126" t="str">
        <f>IFERROR(IF('01申請書'!$O$28="○",VLOOKUP($T103,資格者コード!$A$2:$Q$73,MATCH(AE$12,資格者コード!$F$1:$Q$1,0)+5,FALSE) &amp; "",""),"")</f>
        <v/>
      </c>
      <c r="AF103" s="123" t="str">
        <f>IFERROR(IF('01申請書'!$B$32="●",VLOOKUP($T103,資格者コード!$A$2:$Q$73,MATCH(AF$12,資格者コード!$F$1:$Q$1,0)+5,FALSE) &amp; "",""),"")</f>
        <v/>
      </c>
      <c r="AG103" s="124" t="str">
        <f>IFERROR(IF('01申請書'!$B$33="●",VLOOKUP($T103,資格者コード!$A$2:$Q$73,MATCH(AG$12,資格者コード!$F$1:$Q$1,0)+5,FALSE) &amp; "",""),"")</f>
        <v/>
      </c>
      <c r="AH103" s="125" t="str">
        <f>IFERROR(IF('01申請書'!$B$34="●",VLOOKUP($T103,資格者コード!$A$2:$Q$73,MATCH(AH$12,資格者コード!$F$1:$Q$1,0)+5,FALSE) &amp; "",""),"")</f>
        <v/>
      </c>
      <c r="AI103" s="126" t="str">
        <f>IFERROR(IF('01申請書'!$O$29="○",VLOOKUP($T103,資格者コード!$A$2:$Q$73,MATCH(AI$12,資格者コード!$F$1:$Q$1,0)+5,FALSE) &amp; "",""),"")</f>
        <v/>
      </c>
      <c r="AJ103" s="126" t="str">
        <f>IFERROR(IF('01申請書'!$O$30="○",VLOOKUP($T103,資格者コード!$A$2:$Q$73,MATCH(AJ$12,資格者コード!$F$1:$Q$1,0)+5,FALSE) &amp; "",""),"")</f>
        <v/>
      </c>
      <c r="AK103" s="340"/>
      <c r="AL103" s="340"/>
      <c r="AM103" s="340"/>
      <c r="AN103" s="340"/>
      <c r="AO103" s="340"/>
      <c r="AP103" s="340"/>
      <c r="AQ103" s="340"/>
      <c r="AR103" s="341"/>
    </row>
    <row r="104" spans="2:45" ht="24.95" customHeight="1">
      <c r="C104" s="331">
        <v>92</v>
      </c>
      <c r="D104" s="332"/>
      <c r="E104" s="333"/>
      <c r="F104" s="334"/>
      <c r="G104" s="334"/>
      <c r="H104" s="334"/>
      <c r="I104" s="334"/>
      <c r="J104" s="334"/>
      <c r="K104" s="334"/>
      <c r="L104" s="334"/>
      <c r="M104" s="334"/>
      <c r="N104" s="334"/>
      <c r="O104" s="334"/>
      <c r="P104" s="334"/>
      <c r="Q104" s="334"/>
      <c r="R104" s="334"/>
      <c r="S104" s="335"/>
      <c r="T104" s="336"/>
      <c r="U104" s="337"/>
      <c r="V104" s="337"/>
      <c r="W104" s="337"/>
      <c r="X104" s="346"/>
      <c r="Y104" s="123" t="str">
        <f>IFERROR(IF('01申請書'!$B$27="●",VLOOKUP($T104,資格者コード!$A$2:$Q$73,MATCH(Y$12,資格者コード!$F$1:$Q$1,0)+5,FALSE) &amp; "",""),"")</f>
        <v/>
      </c>
      <c r="Z104" s="124" t="str">
        <f>IFERROR(IF('01申請書'!$B$28="●",VLOOKUP($T104,資格者コード!$A$2:$Q$73,MATCH(Z$12,資格者コード!$F$1:$Q$1,0)+5,FALSE) &amp; "",""),"")</f>
        <v/>
      </c>
      <c r="AA104" s="124" t="str">
        <f>IFERROR(IF('01申請書'!$B$29="●",VLOOKUP($T104,資格者コード!$A$2:$Q$73,MATCH(AA$12,資格者コード!$F$1:$Q$1,0)+5,FALSE) &amp; "",""),"")</f>
        <v/>
      </c>
      <c r="AB104" s="124" t="str">
        <f>IFERROR(IF('01申請書'!$B$30="●",VLOOKUP($T104,資格者コード!$A$2:$Q$73,MATCH(AB$12,資格者コード!$F$1:$Q$1,0)+5,FALSE) &amp; "",""),"")</f>
        <v/>
      </c>
      <c r="AC104" s="125" t="str">
        <f>IFERROR(IF('01申請書'!$B$31="●",VLOOKUP($T104,資格者コード!$A$2:$Q$73,MATCH(AC$12,資格者コード!$F$1:$Q$1,0)+5,FALSE) &amp; "",""),"")</f>
        <v/>
      </c>
      <c r="AD104" s="126" t="str">
        <f>IFERROR(IF('01申請書'!$O$27="○",VLOOKUP($T104,資格者コード!$A$2:$Q$73,MATCH(AD$12,資格者コード!$F$1:$Q$1,0)+5,FALSE) &amp; "",""),"")</f>
        <v/>
      </c>
      <c r="AE104" s="126" t="str">
        <f>IFERROR(IF('01申請書'!$O$28="○",VLOOKUP($T104,資格者コード!$A$2:$Q$73,MATCH(AE$12,資格者コード!$F$1:$Q$1,0)+5,FALSE) &amp; "",""),"")</f>
        <v/>
      </c>
      <c r="AF104" s="123" t="str">
        <f>IFERROR(IF('01申請書'!$B$32="●",VLOOKUP($T104,資格者コード!$A$2:$Q$73,MATCH(AF$12,資格者コード!$F$1:$Q$1,0)+5,FALSE) &amp; "",""),"")</f>
        <v/>
      </c>
      <c r="AG104" s="124" t="str">
        <f>IFERROR(IF('01申請書'!$B$33="●",VLOOKUP($T104,資格者コード!$A$2:$Q$73,MATCH(AG$12,資格者コード!$F$1:$Q$1,0)+5,FALSE) &amp; "",""),"")</f>
        <v/>
      </c>
      <c r="AH104" s="125" t="str">
        <f>IFERROR(IF('01申請書'!$B$34="●",VLOOKUP($T104,資格者コード!$A$2:$Q$73,MATCH(AH$12,資格者コード!$F$1:$Q$1,0)+5,FALSE) &amp; "",""),"")</f>
        <v/>
      </c>
      <c r="AI104" s="126" t="str">
        <f>IFERROR(IF('01申請書'!$O$29="○",VLOOKUP($T104,資格者コード!$A$2:$Q$73,MATCH(AI$12,資格者コード!$F$1:$Q$1,0)+5,FALSE) &amp; "",""),"")</f>
        <v/>
      </c>
      <c r="AJ104" s="126" t="str">
        <f>IFERROR(IF('01申請書'!$O$30="○",VLOOKUP($T104,資格者コード!$A$2:$Q$73,MATCH(AJ$12,資格者コード!$F$1:$Q$1,0)+5,FALSE) &amp; "",""),"")</f>
        <v/>
      </c>
      <c r="AK104" s="340"/>
      <c r="AL104" s="340"/>
      <c r="AM104" s="340"/>
      <c r="AN104" s="340"/>
      <c r="AO104" s="340"/>
      <c r="AP104" s="340"/>
      <c r="AQ104" s="340"/>
      <c r="AR104" s="341"/>
    </row>
    <row r="105" spans="2:45" ht="24.95" customHeight="1">
      <c r="B105" s="127" t="s">
        <v>174</v>
      </c>
      <c r="C105" s="331">
        <v>93</v>
      </c>
      <c r="D105" s="332"/>
      <c r="E105" s="333"/>
      <c r="F105" s="334"/>
      <c r="G105" s="334"/>
      <c r="H105" s="334"/>
      <c r="I105" s="334"/>
      <c r="J105" s="334"/>
      <c r="K105" s="334"/>
      <c r="L105" s="334"/>
      <c r="M105" s="334"/>
      <c r="N105" s="334"/>
      <c r="O105" s="334"/>
      <c r="P105" s="334"/>
      <c r="Q105" s="334"/>
      <c r="R105" s="334"/>
      <c r="S105" s="335"/>
      <c r="T105" s="336"/>
      <c r="U105" s="337"/>
      <c r="V105" s="337"/>
      <c r="W105" s="337"/>
      <c r="X105" s="346"/>
      <c r="Y105" s="123" t="str">
        <f>IFERROR(IF('01申請書'!$B$27="●",VLOOKUP($T105,資格者コード!$A$2:$Q$73,MATCH(Y$12,資格者コード!$F$1:$Q$1,0)+5,FALSE) &amp; "",""),"")</f>
        <v/>
      </c>
      <c r="Z105" s="124" t="str">
        <f>IFERROR(IF('01申請書'!$B$28="●",VLOOKUP($T105,資格者コード!$A$2:$Q$73,MATCH(Z$12,資格者コード!$F$1:$Q$1,0)+5,FALSE) &amp; "",""),"")</f>
        <v/>
      </c>
      <c r="AA105" s="124" t="str">
        <f>IFERROR(IF('01申請書'!$B$29="●",VLOOKUP($T105,資格者コード!$A$2:$Q$73,MATCH(AA$12,資格者コード!$F$1:$Q$1,0)+5,FALSE) &amp; "",""),"")</f>
        <v/>
      </c>
      <c r="AB105" s="124" t="str">
        <f>IFERROR(IF('01申請書'!$B$30="●",VLOOKUP($T105,資格者コード!$A$2:$Q$73,MATCH(AB$12,資格者コード!$F$1:$Q$1,0)+5,FALSE) &amp; "",""),"")</f>
        <v/>
      </c>
      <c r="AC105" s="125" t="str">
        <f>IFERROR(IF('01申請書'!$B$31="●",VLOOKUP($T105,資格者コード!$A$2:$Q$73,MATCH(AC$12,資格者コード!$F$1:$Q$1,0)+5,FALSE) &amp; "",""),"")</f>
        <v/>
      </c>
      <c r="AD105" s="126" t="str">
        <f>IFERROR(IF('01申請書'!$O$27="○",VLOOKUP($T105,資格者コード!$A$2:$Q$73,MATCH(AD$12,資格者コード!$F$1:$Q$1,0)+5,FALSE) &amp; "",""),"")</f>
        <v/>
      </c>
      <c r="AE105" s="126" t="str">
        <f>IFERROR(IF('01申請書'!$O$28="○",VLOOKUP($T105,資格者コード!$A$2:$Q$73,MATCH(AE$12,資格者コード!$F$1:$Q$1,0)+5,FALSE) &amp; "",""),"")</f>
        <v/>
      </c>
      <c r="AF105" s="123" t="str">
        <f>IFERROR(IF('01申請書'!$B$32="●",VLOOKUP($T105,資格者コード!$A$2:$Q$73,MATCH(AF$12,資格者コード!$F$1:$Q$1,0)+5,FALSE) &amp; "",""),"")</f>
        <v/>
      </c>
      <c r="AG105" s="124" t="str">
        <f>IFERROR(IF('01申請書'!$B$33="●",VLOOKUP($T105,資格者コード!$A$2:$Q$73,MATCH(AG$12,資格者コード!$F$1:$Q$1,0)+5,FALSE) &amp; "",""),"")</f>
        <v/>
      </c>
      <c r="AH105" s="125" t="str">
        <f>IFERROR(IF('01申請書'!$B$34="●",VLOOKUP($T105,資格者コード!$A$2:$Q$73,MATCH(AH$12,資格者コード!$F$1:$Q$1,0)+5,FALSE) &amp; "",""),"")</f>
        <v/>
      </c>
      <c r="AI105" s="126" t="str">
        <f>IFERROR(IF('01申請書'!$O$29="○",VLOOKUP($T105,資格者コード!$A$2:$Q$73,MATCH(AI$12,資格者コード!$F$1:$Q$1,0)+5,FALSE) &amp; "",""),"")</f>
        <v/>
      </c>
      <c r="AJ105" s="126" t="str">
        <f>IFERROR(IF('01申請書'!$O$30="○",VLOOKUP($T105,資格者コード!$A$2:$Q$73,MATCH(AJ$12,資格者コード!$F$1:$Q$1,0)+5,FALSE) &amp; "",""),"")</f>
        <v/>
      </c>
      <c r="AK105" s="340"/>
      <c r="AL105" s="340"/>
      <c r="AM105" s="340"/>
      <c r="AN105" s="340"/>
      <c r="AO105" s="340"/>
      <c r="AP105" s="340"/>
      <c r="AQ105" s="340"/>
      <c r="AR105" s="341"/>
      <c r="AS105" s="127"/>
    </row>
    <row r="106" spans="2:45" ht="24.95" customHeight="1">
      <c r="C106" s="331">
        <v>94</v>
      </c>
      <c r="D106" s="332"/>
      <c r="E106" s="333"/>
      <c r="F106" s="334"/>
      <c r="G106" s="334"/>
      <c r="H106" s="334"/>
      <c r="I106" s="334"/>
      <c r="J106" s="334"/>
      <c r="K106" s="334"/>
      <c r="L106" s="334"/>
      <c r="M106" s="334"/>
      <c r="N106" s="334"/>
      <c r="O106" s="334"/>
      <c r="P106" s="334"/>
      <c r="Q106" s="334"/>
      <c r="R106" s="334"/>
      <c r="S106" s="335"/>
      <c r="T106" s="336"/>
      <c r="U106" s="337"/>
      <c r="V106" s="337"/>
      <c r="W106" s="337"/>
      <c r="X106" s="346"/>
      <c r="Y106" s="123" t="str">
        <f>IFERROR(IF('01申請書'!$B$27="●",VLOOKUP($T106,資格者コード!$A$2:$Q$73,MATCH(Y$12,資格者コード!$F$1:$Q$1,0)+5,FALSE) &amp; "",""),"")</f>
        <v/>
      </c>
      <c r="Z106" s="124" t="str">
        <f>IFERROR(IF('01申請書'!$B$28="●",VLOOKUP($T106,資格者コード!$A$2:$Q$73,MATCH(Z$12,資格者コード!$F$1:$Q$1,0)+5,FALSE) &amp; "",""),"")</f>
        <v/>
      </c>
      <c r="AA106" s="124" t="str">
        <f>IFERROR(IF('01申請書'!$B$29="●",VLOOKUP($T106,資格者コード!$A$2:$Q$73,MATCH(AA$12,資格者コード!$F$1:$Q$1,0)+5,FALSE) &amp; "",""),"")</f>
        <v/>
      </c>
      <c r="AB106" s="124" t="str">
        <f>IFERROR(IF('01申請書'!$B$30="●",VLOOKUP($T106,資格者コード!$A$2:$Q$73,MATCH(AB$12,資格者コード!$F$1:$Q$1,0)+5,FALSE) &amp; "",""),"")</f>
        <v/>
      </c>
      <c r="AC106" s="125" t="str">
        <f>IFERROR(IF('01申請書'!$B$31="●",VLOOKUP($T106,資格者コード!$A$2:$Q$73,MATCH(AC$12,資格者コード!$F$1:$Q$1,0)+5,FALSE) &amp; "",""),"")</f>
        <v/>
      </c>
      <c r="AD106" s="126" t="str">
        <f>IFERROR(IF('01申請書'!$O$27="○",VLOOKUP($T106,資格者コード!$A$2:$Q$73,MATCH(AD$12,資格者コード!$F$1:$Q$1,0)+5,FALSE) &amp; "",""),"")</f>
        <v/>
      </c>
      <c r="AE106" s="126" t="str">
        <f>IFERROR(IF('01申請書'!$O$28="○",VLOOKUP($T106,資格者コード!$A$2:$Q$73,MATCH(AE$12,資格者コード!$F$1:$Q$1,0)+5,FALSE) &amp; "",""),"")</f>
        <v/>
      </c>
      <c r="AF106" s="123" t="str">
        <f>IFERROR(IF('01申請書'!$B$32="●",VLOOKUP($T106,資格者コード!$A$2:$Q$73,MATCH(AF$12,資格者コード!$F$1:$Q$1,0)+5,FALSE) &amp; "",""),"")</f>
        <v/>
      </c>
      <c r="AG106" s="124" t="str">
        <f>IFERROR(IF('01申請書'!$B$33="●",VLOOKUP($T106,資格者コード!$A$2:$Q$73,MATCH(AG$12,資格者コード!$F$1:$Q$1,0)+5,FALSE) &amp; "",""),"")</f>
        <v/>
      </c>
      <c r="AH106" s="125" t="str">
        <f>IFERROR(IF('01申請書'!$B$34="●",VLOOKUP($T106,資格者コード!$A$2:$Q$73,MATCH(AH$12,資格者コード!$F$1:$Q$1,0)+5,FALSE) &amp; "",""),"")</f>
        <v/>
      </c>
      <c r="AI106" s="126" t="str">
        <f>IFERROR(IF('01申請書'!$O$29="○",VLOOKUP($T106,資格者コード!$A$2:$Q$73,MATCH(AI$12,資格者コード!$F$1:$Q$1,0)+5,FALSE) &amp; "",""),"")</f>
        <v/>
      </c>
      <c r="AJ106" s="126" t="str">
        <f>IFERROR(IF('01申請書'!$O$30="○",VLOOKUP($T106,資格者コード!$A$2:$Q$73,MATCH(AJ$12,資格者コード!$F$1:$Q$1,0)+5,FALSE) &amp; "",""),"")</f>
        <v/>
      </c>
      <c r="AK106" s="340"/>
      <c r="AL106" s="340"/>
      <c r="AM106" s="340"/>
      <c r="AN106" s="340"/>
      <c r="AO106" s="340"/>
      <c r="AP106" s="340"/>
      <c r="AQ106" s="340"/>
      <c r="AR106" s="341"/>
    </row>
    <row r="107" spans="2:45" ht="24.95" customHeight="1">
      <c r="C107" s="331">
        <v>95</v>
      </c>
      <c r="D107" s="332"/>
      <c r="E107" s="333"/>
      <c r="F107" s="334"/>
      <c r="G107" s="334"/>
      <c r="H107" s="334"/>
      <c r="I107" s="334"/>
      <c r="J107" s="334"/>
      <c r="K107" s="334"/>
      <c r="L107" s="334"/>
      <c r="M107" s="334"/>
      <c r="N107" s="334"/>
      <c r="O107" s="334"/>
      <c r="P107" s="334"/>
      <c r="Q107" s="334"/>
      <c r="R107" s="334"/>
      <c r="S107" s="335"/>
      <c r="T107" s="336"/>
      <c r="U107" s="337"/>
      <c r="V107" s="337"/>
      <c r="W107" s="337"/>
      <c r="X107" s="346"/>
      <c r="Y107" s="123" t="str">
        <f>IFERROR(IF('01申請書'!$B$27="●",VLOOKUP($T107,資格者コード!$A$2:$Q$73,MATCH(Y$12,資格者コード!$F$1:$Q$1,0)+5,FALSE) &amp; "",""),"")</f>
        <v/>
      </c>
      <c r="Z107" s="124" t="str">
        <f>IFERROR(IF('01申請書'!$B$28="●",VLOOKUP($T107,資格者コード!$A$2:$Q$73,MATCH(Z$12,資格者コード!$F$1:$Q$1,0)+5,FALSE) &amp; "",""),"")</f>
        <v/>
      </c>
      <c r="AA107" s="124" t="str">
        <f>IFERROR(IF('01申請書'!$B$29="●",VLOOKUP($T107,資格者コード!$A$2:$Q$73,MATCH(AA$12,資格者コード!$F$1:$Q$1,0)+5,FALSE) &amp; "",""),"")</f>
        <v/>
      </c>
      <c r="AB107" s="124" t="str">
        <f>IFERROR(IF('01申請書'!$B$30="●",VLOOKUP($T107,資格者コード!$A$2:$Q$73,MATCH(AB$12,資格者コード!$F$1:$Q$1,0)+5,FALSE) &amp; "",""),"")</f>
        <v/>
      </c>
      <c r="AC107" s="125" t="str">
        <f>IFERROR(IF('01申請書'!$B$31="●",VLOOKUP($T107,資格者コード!$A$2:$Q$73,MATCH(AC$12,資格者コード!$F$1:$Q$1,0)+5,FALSE) &amp; "",""),"")</f>
        <v/>
      </c>
      <c r="AD107" s="126" t="str">
        <f>IFERROR(IF('01申請書'!$O$27="○",VLOOKUP($T107,資格者コード!$A$2:$Q$73,MATCH(AD$12,資格者コード!$F$1:$Q$1,0)+5,FALSE) &amp; "",""),"")</f>
        <v/>
      </c>
      <c r="AE107" s="126" t="str">
        <f>IFERROR(IF('01申請書'!$O$28="○",VLOOKUP($T107,資格者コード!$A$2:$Q$73,MATCH(AE$12,資格者コード!$F$1:$Q$1,0)+5,FALSE) &amp; "",""),"")</f>
        <v/>
      </c>
      <c r="AF107" s="123" t="str">
        <f>IFERROR(IF('01申請書'!$B$32="●",VLOOKUP($T107,資格者コード!$A$2:$Q$73,MATCH(AF$12,資格者コード!$F$1:$Q$1,0)+5,FALSE) &amp; "",""),"")</f>
        <v/>
      </c>
      <c r="AG107" s="124" t="str">
        <f>IFERROR(IF('01申請書'!$B$33="●",VLOOKUP($T107,資格者コード!$A$2:$Q$73,MATCH(AG$12,資格者コード!$F$1:$Q$1,0)+5,FALSE) &amp; "",""),"")</f>
        <v/>
      </c>
      <c r="AH107" s="125" t="str">
        <f>IFERROR(IF('01申請書'!$B$34="●",VLOOKUP($T107,資格者コード!$A$2:$Q$73,MATCH(AH$12,資格者コード!$F$1:$Q$1,0)+5,FALSE) &amp; "",""),"")</f>
        <v/>
      </c>
      <c r="AI107" s="126" t="str">
        <f>IFERROR(IF('01申請書'!$O$29="○",VLOOKUP($T107,資格者コード!$A$2:$Q$73,MATCH(AI$12,資格者コード!$F$1:$Q$1,0)+5,FALSE) &amp; "",""),"")</f>
        <v/>
      </c>
      <c r="AJ107" s="126" t="str">
        <f>IFERROR(IF('01申請書'!$O$30="○",VLOOKUP($T107,資格者コード!$A$2:$Q$73,MATCH(AJ$12,資格者コード!$F$1:$Q$1,0)+5,FALSE) &amp; "",""),"")</f>
        <v/>
      </c>
      <c r="AK107" s="340"/>
      <c r="AL107" s="340"/>
      <c r="AM107" s="340"/>
      <c r="AN107" s="340"/>
      <c r="AO107" s="340"/>
      <c r="AP107" s="340"/>
      <c r="AQ107" s="340"/>
      <c r="AR107" s="341"/>
    </row>
    <row r="108" spans="2:45" ht="24.95" customHeight="1">
      <c r="C108" s="331">
        <v>96</v>
      </c>
      <c r="D108" s="332"/>
      <c r="E108" s="333"/>
      <c r="F108" s="334"/>
      <c r="G108" s="334"/>
      <c r="H108" s="334"/>
      <c r="I108" s="334"/>
      <c r="J108" s="334"/>
      <c r="K108" s="334"/>
      <c r="L108" s="334"/>
      <c r="M108" s="334"/>
      <c r="N108" s="334"/>
      <c r="O108" s="334"/>
      <c r="P108" s="334"/>
      <c r="Q108" s="334"/>
      <c r="R108" s="334"/>
      <c r="S108" s="335"/>
      <c r="T108" s="336"/>
      <c r="U108" s="337"/>
      <c r="V108" s="337"/>
      <c r="W108" s="337"/>
      <c r="X108" s="346"/>
      <c r="Y108" s="123" t="str">
        <f>IFERROR(IF('01申請書'!$B$27="●",VLOOKUP($T108,資格者コード!$A$2:$Q$73,MATCH(Y$12,資格者コード!$F$1:$Q$1,0)+5,FALSE) &amp; "",""),"")</f>
        <v/>
      </c>
      <c r="Z108" s="124" t="str">
        <f>IFERROR(IF('01申請書'!$B$28="●",VLOOKUP($T108,資格者コード!$A$2:$Q$73,MATCH(Z$12,資格者コード!$F$1:$Q$1,0)+5,FALSE) &amp; "",""),"")</f>
        <v/>
      </c>
      <c r="AA108" s="124" t="str">
        <f>IFERROR(IF('01申請書'!$B$29="●",VLOOKUP($T108,資格者コード!$A$2:$Q$73,MATCH(AA$12,資格者コード!$F$1:$Q$1,0)+5,FALSE) &amp; "",""),"")</f>
        <v/>
      </c>
      <c r="AB108" s="124" t="str">
        <f>IFERROR(IF('01申請書'!$B$30="●",VLOOKUP($T108,資格者コード!$A$2:$Q$73,MATCH(AB$12,資格者コード!$F$1:$Q$1,0)+5,FALSE) &amp; "",""),"")</f>
        <v/>
      </c>
      <c r="AC108" s="125" t="str">
        <f>IFERROR(IF('01申請書'!$B$31="●",VLOOKUP($T108,資格者コード!$A$2:$Q$73,MATCH(AC$12,資格者コード!$F$1:$Q$1,0)+5,FALSE) &amp; "",""),"")</f>
        <v/>
      </c>
      <c r="AD108" s="126" t="str">
        <f>IFERROR(IF('01申請書'!$O$27="○",VLOOKUP($T108,資格者コード!$A$2:$Q$73,MATCH(AD$12,資格者コード!$F$1:$Q$1,0)+5,FALSE) &amp; "",""),"")</f>
        <v/>
      </c>
      <c r="AE108" s="126" t="str">
        <f>IFERROR(IF('01申請書'!$O$28="○",VLOOKUP($T108,資格者コード!$A$2:$Q$73,MATCH(AE$12,資格者コード!$F$1:$Q$1,0)+5,FALSE) &amp; "",""),"")</f>
        <v/>
      </c>
      <c r="AF108" s="123" t="str">
        <f>IFERROR(IF('01申請書'!$B$32="●",VLOOKUP($T108,資格者コード!$A$2:$Q$73,MATCH(AF$12,資格者コード!$F$1:$Q$1,0)+5,FALSE) &amp; "",""),"")</f>
        <v/>
      </c>
      <c r="AG108" s="124" t="str">
        <f>IFERROR(IF('01申請書'!$B$33="●",VLOOKUP($T108,資格者コード!$A$2:$Q$73,MATCH(AG$12,資格者コード!$F$1:$Q$1,0)+5,FALSE) &amp; "",""),"")</f>
        <v/>
      </c>
      <c r="AH108" s="125" t="str">
        <f>IFERROR(IF('01申請書'!$B$34="●",VLOOKUP($T108,資格者コード!$A$2:$Q$73,MATCH(AH$12,資格者コード!$F$1:$Q$1,0)+5,FALSE) &amp; "",""),"")</f>
        <v/>
      </c>
      <c r="AI108" s="126" t="str">
        <f>IFERROR(IF('01申請書'!$O$29="○",VLOOKUP($T108,資格者コード!$A$2:$Q$73,MATCH(AI$12,資格者コード!$F$1:$Q$1,0)+5,FALSE) &amp; "",""),"")</f>
        <v/>
      </c>
      <c r="AJ108" s="126" t="str">
        <f>IFERROR(IF('01申請書'!$O$30="○",VLOOKUP($T108,資格者コード!$A$2:$Q$73,MATCH(AJ$12,資格者コード!$F$1:$Q$1,0)+5,FALSE) &amp; "",""),"")</f>
        <v/>
      </c>
      <c r="AK108" s="340"/>
      <c r="AL108" s="340"/>
      <c r="AM108" s="340"/>
      <c r="AN108" s="340"/>
      <c r="AO108" s="340"/>
      <c r="AP108" s="340"/>
      <c r="AQ108" s="340"/>
      <c r="AR108" s="341"/>
    </row>
    <row r="109" spans="2:45" ht="24.95" customHeight="1">
      <c r="C109" s="331">
        <v>97</v>
      </c>
      <c r="D109" s="332"/>
      <c r="E109" s="333"/>
      <c r="F109" s="334"/>
      <c r="G109" s="334"/>
      <c r="H109" s="334"/>
      <c r="I109" s="334"/>
      <c r="J109" s="334"/>
      <c r="K109" s="334"/>
      <c r="L109" s="334"/>
      <c r="M109" s="334"/>
      <c r="N109" s="334"/>
      <c r="O109" s="334"/>
      <c r="P109" s="334"/>
      <c r="Q109" s="334"/>
      <c r="R109" s="334"/>
      <c r="S109" s="335"/>
      <c r="T109" s="336"/>
      <c r="U109" s="337"/>
      <c r="V109" s="337"/>
      <c r="W109" s="337"/>
      <c r="X109" s="346"/>
      <c r="Y109" s="123" t="str">
        <f>IFERROR(IF('01申請書'!$B$27="●",VLOOKUP($T109,資格者コード!$A$2:$Q$73,MATCH(Y$12,資格者コード!$F$1:$Q$1,0)+5,FALSE) &amp; "",""),"")</f>
        <v/>
      </c>
      <c r="Z109" s="124" t="str">
        <f>IFERROR(IF('01申請書'!$B$28="●",VLOOKUP($T109,資格者コード!$A$2:$Q$73,MATCH(Z$12,資格者コード!$F$1:$Q$1,0)+5,FALSE) &amp; "",""),"")</f>
        <v/>
      </c>
      <c r="AA109" s="124" t="str">
        <f>IFERROR(IF('01申請書'!$B$29="●",VLOOKUP($T109,資格者コード!$A$2:$Q$73,MATCH(AA$12,資格者コード!$F$1:$Q$1,0)+5,FALSE) &amp; "",""),"")</f>
        <v/>
      </c>
      <c r="AB109" s="124" t="str">
        <f>IFERROR(IF('01申請書'!$B$30="●",VLOOKUP($T109,資格者コード!$A$2:$Q$73,MATCH(AB$12,資格者コード!$F$1:$Q$1,0)+5,FALSE) &amp; "",""),"")</f>
        <v/>
      </c>
      <c r="AC109" s="125" t="str">
        <f>IFERROR(IF('01申請書'!$B$31="●",VLOOKUP($T109,資格者コード!$A$2:$Q$73,MATCH(AC$12,資格者コード!$F$1:$Q$1,0)+5,FALSE) &amp; "",""),"")</f>
        <v/>
      </c>
      <c r="AD109" s="126" t="str">
        <f>IFERROR(IF('01申請書'!$O$27="○",VLOOKUP($T109,資格者コード!$A$2:$Q$73,MATCH(AD$12,資格者コード!$F$1:$Q$1,0)+5,FALSE) &amp; "",""),"")</f>
        <v/>
      </c>
      <c r="AE109" s="126" t="str">
        <f>IFERROR(IF('01申請書'!$O$28="○",VLOOKUP($T109,資格者コード!$A$2:$Q$73,MATCH(AE$12,資格者コード!$F$1:$Q$1,0)+5,FALSE) &amp; "",""),"")</f>
        <v/>
      </c>
      <c r="AF109" s="123" t="str">
        <f>IFERROR(IF('01申請書'!$B$32="●",VLOOKUP($T109,資格者コード!$A$2:$Q$73,MATCH(AF$12,資格者コード!$F$1:$Q$1,0)+5,FALSE) &amp; "",""),"")</f>
        <v/>
      </c>
      <c r="AG109" s="124" t="str">
        <f>IFERROR(IF('01申請書'!$B$33="●",VLOOKUP($T109,資格者コード!$A$2:$Q$73,MATCH(AG$12,資格者コード!$F$1:$Q$1,0)+5,FALSE) &amp; "",""),"")</f>
        <v/>
      </c>
      <c r="AH109" s="125" t="str">
        <f>IFERROR(IF('01申請書'!$B$34="●",VLOOKUP($T109,資格者コード!$A$2:$Q$73,MATCH(AH$12,資格者コード!$F$1:$Q$1,0)+5,FALSE) &amp; "",""),"")</f>
        <v/>
      </c>
      <c r="AI109" s="126" t="str">
        <f>IFERROR(IF('01申請書'!$O$29="○",VLOOKUP($T109,資格者コード!$A$2:$Q$73,MATCH(AI$12,資格者コード!$F$1:$Q$1,0)+5,FALSE) &amp; "",""),"")</f>
        <v/>
      </c>
      <c r="AJ109" s="126" t="str">
        <f>IFERROR(IF('01申請書'!$O$30="○",VLOOKUP($T109,資格者コード!$A$2:$Q$73,MATCH(AJ$12,資格者コード!$F$1:$Q$1,0)+5,FALSE) &amp; "",""),"")</f>
        <v/>
      </c>
      <c r="AK109" s="340"/>
      <c r="AL109" s="340"/>
      <c r="AM109" s="340"/>
      <c r="AN109" s="340"/>
      <c r="AO109" s="340"/>
      <c r="AP109" s="340"/>
      <c r="AQ109" s="340"/>
      <c r="AR109" s="341"/>
    </row>
    <row r="110" spans="2:45" ht="24.95" customHeight="1">
      <c r="C110" s="331">
        <v>98</v>
      </c>
      <c r="D110" s="332"/>
      <c r="E110" s="333"/>
      <c r="F110" s="334"/>
      <c r="G110" s="334"/>
      <c r="H110" s="334"/>
      <c r="I110" s="334"/>
      <c r="J110" s="334"/>
      <c r="K110" s="334"/>
      <c r="L110" s="334"/>
      <c r="M110" s="334"/>
      <c r="N110" s="334"/>
      <c r="O110" s="334"/>
      <c r="P110" s="334"/>
      <c r="Q110" s="334"/>
      <c r="R110" s="334"/>
      <c r="S110" s="335"/>
      <c r="T110" s="336"/>
      <c r="U110" s="337"/>
      <c r="V110" s="337"/>
      <c r="W110" s="337"/>
      <c r="X110" s="346"/>
      <c r="Y110" s="123" t="str">
        <f>IFERROR(IF('01申請書'!$B$27="●",VLOOKUP($T110,資格者コード!$A$2:$Q$73,MATCH(Y$12,資格者コード!$F$1:$Q$1,0)+5,FALSE) &amp; "",""),"")</f>
        <v/>
      </c>
      <c r="Z110" s="124" t="str">
        <f>IFERROR(IF('01申請書'!$B$28="●",VLOOKUP($T110,資格者コード!$A$2:$Q$73,MATCH(Z$12,資格者コード!$F$1:$Q$1,0)+5,FALSE) &amp; "",""),"")</f>
        <v/>
      </c>
      <c r="AA110" s="124" t="str">
        <f>IFERROR(IF('01申請書'!$B$29="●",VLOOKUP($T110,資格者コード!$A$2:$Q$73,MATCH(AA$12,資格者コード!$F$1:$Q$1,0)+5,FALSE) &amp; "",""),"")</f>
        <v/>
      </c>
      <c r="AB110" s="124" t="str">
        <f>IFERROR(IF('01申請書'!$B$30="●",VLOOKUP($T110,資格者コード!$A$2:$Q$73,MATCH(AB$12,資格者コード!$F$1:$Q$1,0)+5,FALSE) &amp; "",""),"")</f>
        <v/>
      </c>
      <c r="AC110" s="125" t="str">
        <f>IFERROR(IF('01申請書'!$B$31="●",VLOOKUP($T110,資格者コード!$A$2:$Q$73,MATCH(AC$12,資格者コード!$F$1:$Q$1,0)+5,FALSE) &amp; "",""),"")</f>
        <v/>
      </c>
      <c r="AD110" s="126" t="str">
        <f>IFERROR(IF('01申請書'!$O$27="○",VLOOKUP($T110,資格者コード!$A$2:$Q$73,MATCH(AD$12,資格者コード!$F$1:$Q$1,0)+5,FALSE) &amp; "",""),"")</f>
        <v/>
      </c>
      <c r="AE110" s="126" t="str">
        <f>IFERROR(IF('01申請書'!$O$28="○",VLOOKUP($T110,資格者コード!$A$2:$Q$73,MATCH(AE$12,資格者コード!$F$1:$Q$1,0)+5,FALSE) &amp; "",""),"")</f>
        <v/>
      </c>
      <c r="AF110" s="123" t="str">
        <f>IFERROR(IF('01申請書'!$B$32="●",VLOOKUP($T110,資格者コード!$A$2:$Q$73,MATCH(AF$12,資格者コード!$F$1:$Q$1,0)+5,FALSE) &amp; "",""),"")</f>
        <v/>
      </c>
      <c r="AG110" s="124" t="str">
        <f>IFERROR(IF('01申請書'!$B$33="●",VLOOKUP($T110,資格者コード!$A$2:$Q$73,MATCH(AG$12,資格者コード!$F$1:$Q$1,0)+5,FALSE) &amp; "",""),"")</f>
        <v/>
      </c>
      <c r="AH110" s="125" t="str">
        <f>IFERROR(IF('01申請書'!$B$34="●",VLOOKUP($T110,資格者コード!$A$2:$Q$73,MATCH(AH$12,資格者コード!$F$1:$Q$1,0)+5,FALSE) &amp; "",""),"")</f>
        <v/>
      </c>
      <c r="AI110" s="126" t="str">
        <f>IFERROR(IF('01申請書'!$O$29="○",VLOOKUP($T110,資格者コード!$A$2:$Q$73,MATCH(AI$12,資格者コード!$F$1:$Q$1,0)+5,FALSE) &amp; "",""),"")</f>
        <v/>
      </c>
      <c r="AJ110" s="126" t="str">
        <f>IFERROR(IF('01申請書'!$O$30="○",VLOOKUP($T110,資格者コード!$A$2:$Q$73,MATCH(AJ$12,資格者コード!$F$1:$Q$1,0)+5,FALSE) &amp; "",""),"")</f>
        <v/>
      </c>
      <c r="AK110" s="340"/>
      <c r="AL110" s="340"/>
      <c r="AM110" s="340"/>
      <c r="AN110" s="340"/>
      <c r="AO110" s="340"/>
      <c r="AP110" s="340"/>
      <c r="AQ110" s="340"/>
      <c r="AR110" s="341"/>
    </row>
    <row r="111" spans="2:45" ht="24.95" customHeight="1">
      <c r="C111" s="331">
        <v>99</v>
      </c>
      <c r="D111" s="332"/>
      <c r="E111" s="333"/>
      <c r="F111" s="334"/>
      <c r="G111" s="334"/>
      <c r="H111" s="334"/>
      <c r="I111" s="334"/>
      <c r="J111" s="334"/>
      <c r="K111" s="334"/>
      <c r="L111" s="334"/>
      <c r="M111" s="334"/>
      <c r="N111" s="334"/>
      <c r="O111" s="334"/>
      <c r="P111" s="334"/>
      <c r="Q111" s="334"/>
      <c r="R111" s="334"/>
      <c r="S111" s="335"/>
      <c r="T111" s="336"/>
      <c r="U111" s="337"/>
      <c r="V111" s="337"/>
      <c r="W111" s="337"/>
      <c r="X111" s="346"/>
      <c r="Y111" s="123" t="str">
        <f>IFERROR(IF('01申請書'!$B$27="●",VLOOKUP($T111,資格者コード!$A$2:$Q$73,MATCH(Y$12,資格者コード!$F$1:$Q$1,0)+5,FALSE) &amp; "",""),"")</f>
        <v/>
      </c>
      <c r="Z111" s="124" t="str">
        <f>IFERROR(IF('01申請書'!$B$28="●",VLOOKUP($T111,資格者コード!$A$2:$Q$73,MATCH(Z$12,資格者コード!$F$1:$Q$1,0)+5,FALSE) &amp; "",""),"")</f>
        <v/>
      </c>
      <c r="AA111" s="124" t="str">
        <f>IFERROR(IF('01申請書'!$B$29="●",VLOOKUP($T111,資格者コード!$A$2:$Q$73,MATCH(AA$12,資格者コード!$F$1:$Q$1,0)+5,FALSE) &amp; "",""),"")</f>
        <v/>
      </c>
      <c r="AB111" s="124" t="str">
        <f>IFERROR(IF('01申請書'!$B$30="●",VLOOKUP($T111,資格者コード!$A$2:$Q$73,MATCH(AB$12,資格者コード!$F$1:$Q$1,0)+5,FALSE) &amp; "",""),"")</f>
        <v/>
      </c>
      <c r="AC111" s="125" t="str">
        <f>IFERROR(IF('01申請書'!$B$31="●",VLOOKUP($T111,資格者コード!$A$2:$Q$73,MATCH(AC$12,資格者コード!$F$1:$Q$1,0)+5,FALSE) &amp; "",""),"")</f>
        <v/>
      </c>
      <c r="AD111" s="126" t="str">
        <f>IFERROR(IF('01申請書'!$O$27="○",VLOOKUP($T111,資格者コード!$A$2:$Q$73,MATCH(AD$12,資格者コード!$F$1:$Q$1,0)+5,FALSE) &amp; "",""),"")</f>
        <v/>
      </c>
      <c r="AE111" s="126" t="str">
        <f>IFERROR(IF('01申請書'!$O$28="○",VLOOKUP($T111,資格者コード!$A$2:$Q$73,MATCH(AE$12,資格者コード!$F$1:$Q$1,0)+5,FALSE) &amp; "",""),"")</f>
        <v/>
      </c>
      <c r="AF111" s="123" t="str">
        <f>IFERROR(IF('01申請書'!$B$32="●",VLOOKUP($T111,資格者コード!$A$2:$Q$73,MATCH(AF$12,資格者コード!$F$1:$Q$1,0)+5,FALSE) &amp; "",""),"")</f>
        <v/>
      </c>
      <c r="AG111" s="124" t="str">
        <f>IFERROR(IF('01申請書'!$B$33="●",VLOOKUP($T111,資格者コード!$A$2:$Q$73,MATCH(AG$12,資格者コード!$F$1:$Q$1,0)+5,FALSE) &amp; "",""),"")</f>
        <v/>
      </c>
      <c r="AH111" s="125" t="str">
        <f>IFERROR(IF('01申請書'!$B$34="●",VLOOKUP($T111,資格者コード!$A$2:$Q$73,MATCH(AH$12,資格者コード!$F$1:$Q$1,0)+5,FALSE) &amp; "",""),"")</f>
        <v/>
      </c>
      <c r="AI111" s="126" t="str">
        <f>IFERROR(IF('01申請書'!$O$29="○",VLOOKUP($T111,資格者コード!$A$2:$Q$73,MATCH(AI$12,資格者コード!$F$1:$Q$1,0)+5,FALSE) &amp; "",""),"")</f>
        <v/>
      </c>
      <c r="AJ111" s="126" t="str">
        <f>IFERROR(IF('01申請書'!$O$30="○",VLOOKUP($T111,資格者コード!$A$2:$Q$73,MATCH(AJ$12,資格者コード!$F$1:$Q$1,0)+5,FALSE) &amp; "",""),"")</f>
        <v/>
      </c>
      <c r="AK111" s="340"/>
      <c r="AL111" s="340"/>
      <c r="AM111" s="340"/>
      <c r="AN111" s="340"/>
      <c r="AO111" s="340"/>
      <c r="AP111" s="340"/>
      <c r="AQ111" s="340"/>
      <c r="AR111" s="341"/>
    </row>
    <row r="112" spans="2:45" ht="24.95" customHeight="1">
      <c r="C112" s="331">
        <v>100</v>
      </c>
      <c r="D112" s="332"/>
      <c r="E112" s="333"/>
      <c r="F112" s="334"/>
      <c r="G112" s="334"/>
      <c r="H112" s="334"/>
      <c r="I112" s="334"/>
      <c r="J112" s="334"/>
      <c r="K112" s="334"/>
      <c r="L112" s="334"/>
      <c r="M112" s="334"/>
      <c r="N112" s="334"/>
      <c r="O112" s="334"/>
      <c r="P112" s="334"/>
      <c r="Q112" s="334"/>
      <c r="R112" s="334"/>
      <c r="S112" s="335"/>
      <c r="T112" s="336"/>
      <c r="U112" s="337"/>
      <c r="V112" s="337"/>
      <c r="W112" s="337"/>
      <c r="X112" s="346"/>
      <c r="Y112" s="123" t="str">
        <f>IFERROR(IF('01申請書'!$B$27="●",VLOOKUP($T112,資格者コード!$A$2:$Q$73,MATCH(Y$12,資格者コード!$F$1:$Q$1,0)+5,FALSE) &amp; "",""),"")</f>
        <v/>
      </c>
      <c r="Z112" s="124" t="str">
        <f>IFERROR(IF('01申請書'!$B$28="●",VLOOKUP($T112,資格者コード!$A$2:$Q$73,MATCH(Z$12,資格者コード!$F$1:$Q$1,0)+5,FALSE) &amp; "",""),"")</f>
        <v/>
      </c>
      <c r="AA112" s="124" t="str">
        <f>IFERROR(IF('01申請書'!$B$29="●",VLOOKUP($T112,資格者コード!$A$2:$Q$73,MATCH(AA$12,資格者コード!$F$1:$Q$1,0)+5,FALSE) &amp; "",""),"")</f>
        <v/>
      </c>
      <c r="AB112" s="124" t="str">
        <f>IFERROR(IF('01申請書'!$B$30="●",VLOOKUP($T112,資格者コード!$A$2:$Q$73,MATCH(AB$12,資格者コード!$F$1:$Q$1,0)+5,FALSE) &amp; "",""),"")</f>
        <v/>
      </c>
      <c r="AC112" s="125" t="str">
        <f>IFERROR(IF('01申請書'!$B$31="●",VLOOKUP($T112,資格者コード!$A$2:$Q$73,MATCH(AC$12,資格者コード!$F$1:$Q$1,0)+5,FALSE) &amp; "",""),"")</f>
        <v/>
      </c>
      <c r="AD112" s="126" t="str">
        <f>IFERROR(IF('01申請書'!$O$27="○",VLOOKUP($T112,資格者コード!$A$2:$Q$73,MATCH(AD$12,資格者コード!$F$1:$Q$1,0)+5,FALSE) &amp; "",""),"")</f>
        <v/>
      </c>
      <c r="AE112" s="126" t="str">
        <f>IFERROR(IF('01申請書'!$O$28="○",VLOOKUP($T112,資格者コード!$A$2:$Q$73,MATCH(AE$12,資格者コード!$F$1:$Q$1,0)+5,FALSE) &amp; "",""),"")</f>
        <v/>
      </c>
      <c r="AF112" s="123" t="str">
        <f>IFERROR(IF('01申請書'!$B$32="●",VLOOKUP($T112,資格者コード!$A$2:$Q$73,MATCH(AF$12,資格者コード!$F$1:$Q$1,0)+5,FALSE) &amp; "",""),"")</f>
        <v/>
      </c>
      <c r="AG112" s="124" t="str">
        <f>IFERROR(IF('01申請書'!$B$33="●",VLOOKUP($T112,資格者コード!$A$2:$Q$73,MATCH(AG$12,資格者コード!$F$1:$Q$1,0)+5,FALSE) &amp; "",""),"")</f>
        <v/>
      </c>
      <c r="AH112" s="125" t="str">
        <f>IFERROR(IF('01申請書'!$B$34="●",VLOOKUP($T112,資格者コード!$A$2:$Q$73,MATCH(AH$12,資格者コード!$F$1:$Q$1,0)+5,FALSE) &amp; "",""),"")</f>
        <v/>
      </c>
      <c r="AI112" s="126" t="str">
        <f>IFERROR(IF('01申請書'!$O$29="○",VLOOKUP($T112,資格者コード!$A$2:$Q$73,MATCH(AI$12,資格者コード!$F$1:$Q$1,0)+5,FALSE) &amp; "",""),"")</f>
        <v/>
      </c>
      <c r="AJ112" s="126" t="str">
        <f>IFERROR(IF('01申請書'!$O$30="○",VLOOKUP($T112,資格者コード!$A$2:$Q$73,MATCH(AJ$12,資格者コード!$F$1:$Q$1,0)+5,FALSE) &amp; "",""),"")</f>
        <v/>
      </c>
      <c r="AK112" s="340"/>
      <c r="AL112" s="340"/>
      <c r="AM112" s="340"/>
      <c r="AN112" s="340"/>
      <c r="AO112" s="340"/>
      <c r="AP112" s="340"/>
      <c r="AQ112" s="340"/>
      <c r="AR112" s="341"/>
    </row>
    <row r="113" spans="2:45" ht="24.95" customHeight="1">
      <c r="C113" s="331">
        <v>101</v>
      </c>
      <c r="D113" s="332"/>
      <c r="E113" s="333"/>
      <c r="F113" s="334"/>
      <c r="G113" s="334"/>
      <c r="H113" s="334"/>
      <c r="I113" s="334"/>
      <c r="J113" s="334"/>
      <c r="K113" s="334"/>
      <c r="L113" s="334"/>
      <c r="M113" s="334"/>
      <c r="N113" s="334"/>
      <c r="O113" s="334"/>
      <c r="P113" s="334"/>
      <c r="Q113" s="334"/>
      <c r="R113" s="334"/>
      <c r="S113" s="335"/>
      <c r="T113" s="336"/>
      <c r="U113" s="337"/>
      <c r="V113" s="337"/>
      <c r="W113" s="337"/>
      <c r="X113" s="338"/>
      <c r="Y113" s="123" t="str">
        <f>IFERROR(IF('01申請書'!$B$27="●",VLOOKUP($T113,資格者コード!$A$2:$Q$73,MATCH(Y$12,資格者コード!$F$1:$Q$1,0)+5,FALSE) &amp; "",""),"")</f>
        <v/>
      </c>
      <c r="Z113" s="124" t="str">
        <f>IFERROR(IF('01申請書'!$B$28="●",VLOOKUP($T113,資格者コード!$A$2:$Q$73,MATCH(Z$12,資格者コード!$F$1:$Q$1,0)+5,FALSE) &amp; "",""),"")</f>
        <v/>
      </c>
      <c r="AA113" s="124" t="str">
        <f>IFERROR(IF('01申請書'!$B$29="●",VLOOKUP($T113,資格者コード!$A$2:$Q$73,MATCH(AA$12,資格者コード!$F$1:$Q$1,0)+5,FALSE) &amp; "",""),"")</f>
        <v/>
      </c>
      <c r="AB113" s="124" t="str">
        <f>IFERROR(IF('01申請書'!$B$30="●",VLOOKUP($T113,資格者コード!$A$2:$Q$73,MATCH(AB$12,資格者コード!$F$1:$Q$1,0)+5,FALSE) &amp; "",""),"")</f>
        <v/>
      </c>
      <c r="AC113" s="125" t="str">
        <f>IFERROR(IF('01申請書'!$B$31="●",VLOOKUP($T113,資格者コード!$A$2:$Q$73,MATCH(AC$12,資格者コード!$F$1:$Q$1,0)+5,FALSE) &amp; "",""),"")</f>
        <v/>
      </c>
      <c r="AD113" s="126" t="str">
        <f>IFERROR(IF('01申請書'!$O$27="○",VLOOKUP($T113,資格者コード!$A$2:$Q$73,MATCH(AD$12,資格者コード!$F$1:$Q$1,0)+5,FALSE) &amp; "",""),"")</f>
        <v/>
      </c>
      <c r="AE113" s="126" t="str">
        <f>IFERROR(IF('01申請書'!$O$28="○",VLOOKUP($T113,資格者コード!$A$2:$Q$73,MATCH(AE$12,資格者コード!$F$1:$Q$1,0)+5,FALSE) &amp; "",""),"")</f>
        <v/>
      </c>
      <c r="AF113" s="123" t="str">
        <f>IFERROR(IF('01申請書'!$B$32="●",VLOOKUP($T113,資格者コード!$A$2:$Q$73,MATCH(AF$12,資格者コード!$F$1:$Q$1,0)+5,FALSE) &amp; "",""),"")</f>
        <v/>
      </c>
      <c r="AG113" s="124" t="str">
        <f>IFERROR(IF('01申請書'!$B$33="●",VLOOKUP($T113,資格者コード!$A$2:$Q$73,MATCH(AG$12,資格者コード!$F$1:$Q$1,0)+5,FALSE) &amp; "",""),"")</f>
        <v/>
      </c>
      <c r="AH113" s="125" t="str">
        <f>IFERROR(IF('01申請書'!$B$34="●",VLOOKUP($T113,資格者コード!$A$2:$Q$73,MATCH(AH$12,資格者コード!$F$1:$Q$1,0)+5,FALSE) &amp; "",""),"")</f>
        <v/>
      </c>
      <c r="AI113" s="126" t="str">
        <f>IFERROR(IF('01申請書'!$O$29="○",VLOOKUP($T113,資格者コード!$A$2:$Q$73,MATCH(AI$12,資格者コード!$F$1:$Q$1,0)+5,FALSE) &amp; "",""),"")</f>
        <v/>
      </c>
      <c r="AJ113" s="126" t="str">
        <f>IFERROR(IF('01申請書'!$O$30="○",VLOOKUP($T113,資格者コード!$A$2:$Q$73,MATCH(AJ$12,資格者コード!$F$1:$Q$1,0)+5,FALSE) &amp; "",""),"")</f>
        <v/>
      </c>
      <c r="AK113" s="339"/>
      <c r="AL113" s="340"/>
      <c r="AM113" s="340"/>
      <c r="AN113" s="340"/>
      <c r="AO113" s="340"/>
      <c r="AP113" s="340"/>
      <c r="AQ113" s="340"/>
      <c r="AR113" s="341"/>
    </row>
    <row r="114" spans="2:45" ht="24.95" customHeight="1">
      <c r="C114" s="331">
        <v>102</v>
      </c>
      <c r="D114" s="332"/>
      <c r="E114" s="333"/>
      <c r="F114" s="334"/>
      <c r="G114" s="334"/>
      <c r="H114" s="334"/>
      <c r="I114" s="334"/>
      <c r="J114" s="334"/>
      <c r="K114" s="334"/>
      <c r="L114" s="334"/>
      <c r="M114" s="334"/>
      <c r="N114" s="334"/>
      <c r="O114" s="334"/>
      <c r="P114" s="334"/>
      <c r="Q114" s="334"/>
      <c r="R114" s="334"/>
      <c r="S114" s="335"/>
      <c r="T114" s="336"/>
      <c r="U114" s="337"/>
      <c r="V114" s="337"/>
      <c r="W114" s="337"/>
      <c r="X114" s="338"/>
      <c r="Y114" s="123" t="str">
        <f>IFERROR(IF('01申請書'!$B$27="●",VLOOKUP($T114,資格者コード!$A$2:$Q$73,MATCH(Y$12,資格者コード!$F$1:$Q$1,0)+5,FALSE) &amp; "",""),"")</f>
        <v/>
      </c>
      <c r="Z114" s="124" t="str">
        <f>IFERROR(IF('01申請書'!$B$28="●",VLOOKUP($T114,資格者コード!$A$2:$Q$73,MATCH(Z$12,資格者コード!$F$1:$Q$1,0)+5,FALSE) &amp; "",""),"")</f>
        <v/>
      </c>
      <c r="AA114" s="124" t="str">
        <f>IFERROR(IF('01申請書'!$B$29="●",VLOOKUP($T114,資格者コード!$A$2:$Q$73,MATCH(AA$12,資格者コード!$F$1:$Q$1,0)+5,FALSE) &amp; "",""),"")</f>
        <v/>
      </c>
      <c r="AB114" s="124" t="str">
        <f>IFERROR(IF('01申請書'!$B$30="●",VLOOKUP($T114,資格者コード!$A$2:$Q$73,MATCH(AB$12,資格者コード!$F$1:$Q$1,0)+5,FALSE) &amp; "",""),"")</f>
        <v/>
      </c>
      <c r="AC114" s="125" t="str">
        <f>IFERROR(IF('01申請書'!$B$31="●",VLOOKUP($T114,資格者コード!$A$2:$Q$73,MATCH(AC$12,資格者コード!$F$1:$Q$1,0)+5,FALSE) &amp; "",""),"")</f>
        <v/>
      </c>
      <c r="AD114" s="126" t="str">
        <f>IFERROR(IF('01申請書'!$O$27="○",VLOOKUP($T114,資格者コード!$A$2:$Q$73,MATCH(AD$12,資格者コード!$F$1:$Q$1,0)+5,FALSE) &amp; "",""),"")</f>
        <v/>
      </c>
      <c r="AE114" s="126" t="str">
        <f>IFERROR(IF('01申請書'!$O$28="○",VLOOKUP($T114,資格者コード!$A$2:$Q$73,MATCH(AE$12,資格者コード!$F$1:$Q$1,0)+5,FALSE) &amp; "",""),"")</f>
        <v/>
      </c>
      <c r="AF114" s="123" t="str">
        <f>IFERROR(IF('01申請書'!$B$32="●",VLOOKUP($T114,資格者コード!$A$2:$Q$73,MATCH(AF$12,資格者コード!$F$1:$Q$1,0)+5,FALSE) &amp; "",""),"")</f>
        <v/>
      </c>
      <c r="AG114" s="124" t="str">
        <f>IFERROR(IF('01申請書'!$B$33="●",VLOOKUP($T114,資格者コード!$A$2:$Q$73,MATCH(AG$12,資格者コード!$F$1:$Q$1,0)+5,FALSE) &amp; "",""),"")</f>
        <v/>
      </c>
      <c r="AH114" s="125" t="str">
        <f>IFERROR(IF('01申請書'!$B$34="●",VLOOKUP($T114,資格者コード!$A$2:$Q$73,MATCH(AH$12,資格者コード!$F$1:$Q$1,0)+5,FALSE) &amp; "",""),"")</f>
        <v/>
      </c>
      <c r="AI114" s="126" t="str">
        <f>IFERROR(IF('01申請書'!$O$29="○",VLOOKUP($T114,資格者コード!$A$2:$Q$73,MATCH(AI$12,資格者コード!$F$1:$Q$1,0)+5,FALSE) &amp; "",""),"")</f>
        <v/>
      </c>
      <c r="AJ114" s="126" t="str">
        <f>IFERROR(IF('01申請書'!$O$30="○",VLOOKUP($T114,資格者コード!$A$2:$Q$73,MATCH(AJ$12,資格者コード!$F$1:$Q$1,0)+5,FALSE) &amp; "",""),"")</f>
        <v/>
      </c>
      <c r="AK114" s="339"/>
      <c r="AL114" s="340"/>
      <c r="AM114" s="340"/>
      <c r="AN114" s="340"/>
      <c r="AO114" s="340"/>
      <c r="AP114" s="340"/>
      <c r="AQ114" s="340"/>
      <c r="AR114" s="341"/>
    </row>
    <row r="115" spans="2:45" ht="24.95" customHeight="1">
      <c r="C115" s="331">
        <v>103</v>
      </c>
      <c r="D115" s="332"/>
      <c r="E115" s="333"/>
      <c r="F115" s="334"/>
      <c r="G115" s="334"/>
      <c r="H115" s="334"/>
      <c r="I115" s="334"/>
      <c r="J115" s="334"/>
      <c r="K115" s="334"/>
      <c r="L115" s="334"/>
      <c r="M115" s="334"/>
      <c r="N115" s="334"/>
      <c r="O115" s="334"/>
      <c r="P115" s="334"/>
      <c r="Q115" s="334"/>
      <c r="R115" s="334"/>
      <c r="S115" s="335"/>
      <c r="T115" s="336"/>
      <c r="U115" s="337"/>
      <c r="V115" s="337"/>
      <c r="W115" s="337"/>
      <c r="X115" s="338"/>
      <c r="Y115" s="123" t="str">
        <f>IFERROR(IF('01申請書'!$B$27="●",VLOOKUP($T115,資格者コード!$A$2:$Q$73,MATCH(Y$12,資格者コード!$F$1:$Q$1,0)+5,FALSE) &amp; "",""),"")</f>
        <v/>
      </c>
      <c r="Z115" s="124" t="str">
        <f>IFERROR(IF('01申請書'!$B$28="●",VLOOKUP($T115,資格者コード!$A$2:$Q$73,MATCH(Z$12,資格者コード!$F$1:$Q$1,0)+5,FALSE) &amp; "",""),"")</f>
        <v/>
      </c>
      <c r="AA115" s="124" t="str">
        <f>IFERROR(IF('01申請書'!$B$29="●",VLOOKUP($T115,資格者コード!$A$2:$Q$73,MATCH(AA$12,資格者コード!$F$1:$Q$1,0)+5,FALSE) &amp; "",""),"")</f>
        <v/>
      </c>
      <c r="AB115" s="124" t="str">
        <f>IFERROR(IF('01申請書'!$B$30="●",VLOOKUP($T115,資格者コード!$A$2:$Q$73,MATCH(AB$12,資格者コード!$F$1:$Q$1,0)+5,FALSE) &amp; "",""),"")</f>
        <v/>
      </c>
      <c r="AC115" s="125" t="str">
        <f>IFERROR(IF('01申請書'!$B$31="●",VLOOKUP($T115,資格者コード!$A$2:$Q$73,MATCH(AC$12,資格者コード!$F$1:$Q$1,0)+5,FALSE) &amp; "",""),"")</f>
        <v/>
      </c>
      <c r="AD115" s="126" t="str">
        <f>IFERROR(IF('01申請書'!$O$27="○",VLOOKUP($T115,資格者コード!$A$2:$Q$73,MATCH(AD$12,資格者コード!$F$1:$Q$1,0)+5,FALSE) &amp; "",""),"")</f>
        <v/>
      </c>
      <c r="AE115" s="126" t="str">
        <f>IFERROR(IF('01申請書'!$O$28="○",VLOOKUP($T115,資格者コード!$A$2:$Q$73,MATCH(AE$12,資格者コード!$F$1:$Q$1,0)+5,FALSE) &amp; "",""),"")</f>
        <v/>
      </c>
      <c r="AF115" s="123" t="str">
        <f>IFERROR(IF('01申請書'!$B$32="●",VLOOKUP($T115,資格者コード!$A$2:$Q$73,MATCH(AF$12,資格者コード!$F$1:$Q$1,0)+5,FALSE) &amp; "",""),"")</f>
        <v/>
      </c>
      <c r="AG115" s="124" t="str">
        <f>IFERROR(IF('01申請書'!$B$33="●",VLOOKUP($T115,資格者コード!$A$2:$Q$73,MATCH(AG$12,資格者コード!$F$1:$Q$1,0)+5,FALSE) &amp; "",""),"")</f>
        <v/>
      </c>
      <c r="AH115" s="125" t="str">
        <f>IFERROR(IF('01申請書'!$B$34="●",VLOOKUP($T115,資格者コード!$A$2:$Q$73,MATCH(AH$12,資格者コード!$F$1:$Q$1,0)+5,FALSE) &amp; "",""),"")</f>
        <v/>
      </c>
      <c r="AI115" s="126" t="str">
        <f>IFERROR(IF('01申請書'!$O$29="○",VLOOKUP($T115,資格者コード!$A$2:$Q$73,MATCH(AI$12,資格者コード!$F$1:$Q$1,0)+5,FALSE) &amp; "",""),"")</f>
        <v/>
      </c>
      <c r="AJ115" s="126" t="str">
        <f>IFERROR(IF('01申請書'!$O$30="○",VLOOKUP($T115,資格者コード!$A$2:$Q$73,MATCH(AJ$12,資格者コード!$F$1:$Q$1,0)+5,FALSE) &amp; "",""),"")</f>
        <v/>
      </c>
      <c r="AK115" s="339"/>
      <c r="AL115" s="340"/>
      <c r="AM115" s="340"/>
      <c r="AN115" s="340"/>
      <c r="AO115" s="340"/>
      <c r="AP115" s="340"/>
      <c r="AQ115" s="340"/>
      <c r="AR115" s="341"/>
    </row>
    <row r="116" spans="2:45" ht="24.95" customHeight="1">
      <c r="C116" s="331">
        <v>104</v>
      </c>
      <c r="D116" s="332"/>
      <c r="E116" s="333"/>
      <c r="F116" s="334"/>
      <c r="G116" s="334"/>
      <c r="H116" s="334"/>
      <c r="I116" s="334"/>
      <c r="J116" s="334"/>
      <c r="K116" s="334"/>
      <c r="L116" s="334"/>
      <c r="M116" s="334"/>
      <c r="N116" s="334"/>
      <c r="O116" s="334"/>
      <c r="P116" s="334"/>
      <c r="Q116" s="334"/>
      <c r="R116" s="334"/>
      <c r="S116" s="335"/>
      <c r="T116" s="336"/>
      <c r="U116" s="337"/>
      <c r="V116" s="337"/>
      <c r="W116" s="337"/>
      <c r="X116" s="338"/>
      <c r="Y116" s="123" t="str">
        <f>IFERROR(IF('01申請書'!$B$27="●",VLOOKUP($T116,資格者コード!$A$2:$Q$73,MATCH(Y$12,資格者コード!$F$1:$Q$1,0)+5,FALSE) &amp; "",""),"")</f>
        <v/>
      </c>
      <c r="Z116" s="124" t="str">
        <f>IFERROR(IF('01申請書'!$B$28="●",VLOOKUP($T116,資格者コード!$A$2:$Q$73,MATCH(Z$12,資格者コード!$F$1:$Q$1,0)+5,FALSE) &amp; "",""),"")</f>
        <v/>
      </c>
      <c r="AA116" s="124" t="str">
        <f>IFERROR(IF('01申請書'!$B$29="●",VLOOKUP($T116,資格者コード!$A$2:$Q$73,MATCH(AA$12,資格者コード!$F$1:$Q$1,0)+5,FALSE) &amp; "",""),"")</f>
        <v/>
      </c>
      <c r="AB116" s="124" t="str">
        <f>IFERROR(IF('01申請書'!$B$30="●",VLOOKUP($T116,資格者コード!$A$2:$Q$73,MATCH(AB$12,資格者コード!$F$1:$Q$1,0)+5,FALSE) &amp; "",""),"")</f>
        <v/>
      </c>
      <c r="AC116" s="125" t="str">
        <f>IFERROR(IF('01申請書'!$B$31="●",VLOOKUP($T116,資格者コード!$A$2:$Q$73,MATCH(AC$12,資格者コード!$F$1:$Q$1,0)+5,FALSE) &amp; "",""),"")</f>
        <v/>
      </c>
      <c r="AD116" s="126" t="str">
        <f>IFERROR(IF('01申請書'!$O$27="○",VLOOKUP($T116,資格者コード!$A$2:$Q$73,MATCH(AD$12,資格者コード!$F$1:$Q$1,0)+5,FALSE) &amp; "",""),"")</f>
        <v/>
      </c>
      <c r="AE116" s="126" t="str">
        <f>IFERROR(IF('01申請書'!$O$28="○",VLOOKUP($T116,資格者コード!$A$2:$Q$73,MATCH(AE$12,資格者コード!$F$1:$Q$1,0)+5,FALSE) &amp; "",""),"")</f>
        <v/>
      </c>
      <c r="AF116" s="123" t="str">
        <f>IFERROR(IF('01申請書'!$B$32="●",VLOOKUP($T116,資格者コード!$A$2:$Q$73,MATCH(AF$12,資格者コード!$F$1:$Q$1,0)+5,FALSE) &amp; "",""),"")</f>
        <v/>
      </c>
      <c r="AG116" s="124" t="str">
        <f>IFERROR(IF('01申請書'!$B$33="●",VLOOKUP($T116,資格者コード!$A$2:$Q$73,MATCH(AG$12,資格者コード!$F$1:$Q$1,0)+5,FALSE) &amp; "",""),"")</f>
        <v/>
      </c>
      <c r="AH116" s="125" t="str">
        <f>IFERROR(IF('01申請書'!$B$34="●",VLOOKUP($T116,資格者コード!$A$2:$Q$73,MATCH(AH$12,資格者コード!$F$1:$Q$1,0)+5,FALSE) &amp; "",""),"")</f>
        <v/>
      </c>
      <c r="AI116" s="126" t="str">
        <f>IFERROR(IF('01申請書'!$O$29="○",VLOOKUP($T116,資格者コード!$A$2:$Q$73,MATCH(AI$12,資格者コード!$F$1:$Q$1,0)+5,FALSE) &amp; "",""),"")</f>
        <v/>
      </c>
      <c r="AJ116" s="126" t="str">
        <f>IFERROR(IF('01申請書'!$O$30="○",VLOOKUP($T116,資格者コード!$A$2:$Q$73,MATCH(AJ$12,資格者コード!$F$1:$Q$1,0)+5,FALSE) &amp; "",""),"")</f>
        <v/>
      </c>
      <c r="AK116" s="339"/>
      <c r="AL116" s="340"/>
      <c r="AM116" s="340"/>
      <c r="AN116" s="340"/>
      <c r="AO116" s="340"/>
      <c r="AP116" s="340"/>
      <c r="AQ116" s="340"/>
      <c r="AR116" s="341"/>
    </row>
    <row r="117" spans="2:45" ht="24.95" customHeight="1">
      <c r="C117" s="331">
        <v>105</v>
      </c>
      <c r="D117" s="332"/>
      <c r="E117" s="333"/>
      <c r="F117" s="334"/>
      <c r="G117" s="334"/>
      <c r="H117" s="334"/>
      <c r="I117" s="334"/>
      <c r="J117" s="334"/>
      <c r="K117" s="334"/>
      <c r="L117" s="334"/>
      <c r="M117" s="334"/>
      <c r="N117" s="334"/>
      <c r="O117" s="334"/>
      <c r="P117" s="334"/>
      <c r="Q117" s="334"/>
      <c r="R117" s="334"/>
      <c r="S117" s="335"/>
      <c r="T117" s="336"/>
      <c r="U117" s="337"/>
      <c r="V117" s="337"/>
      <c r="W117" s="337"/>
      <c r="X117" s="338"/>
      <c r="Y117" s="123" t="str">
        <f>IFERROR(IF('01申請書'!$B$27="●",VLOOKUP($T117,資格者コード!$A$2:$Q$73,MATCH(Y$12,資格者コード!$F$1:$Q$1,0)+5,FALSE) &amp; "",""),"")</f>
        <v/>
      </c>
      <c r="Z117" s="124" t="str">
        <f>IFERROR(IF('01申請書'!$B$28="●",VLOOKUP($T117,資格者コード!$A$2:$Q$73,MATCH(Z$12,資格者コード!$F$1:$Q$1,0)+5,FALSE) &amp; "",""),"")</f>
        <v/>
      </c>
      <c r="AA117" s="124" t="str">
        <f>IFERROR(IF('01申請書'!$B$29="●",VLOOKUP($T117,資格者コード!$A$2:$Q$73,MATCH(AA$12,資格者コード!$F$1:$Q$1,0)+5,FALSE) &amp; "",""),"")</f>
        <v/>
      </c>
      <c r="AB117" s="124" t="str">
        <f>IFERROR(IF('01申請書'!$B$30="●",VLOOKUP($T117,資格者コード!$A$2:$Q$73,MATCH(AB$12,資格者コード!$F$1:$Q$1,0)+5,FALSE) &amp; "",""),"")</f>
        <v/>
      </c>
      <c r="AC117" s="125" t="str">
        <f>IFERROR(IF('01申請書'!$B$31="●",VLOOKUP($T117,資格者コード!$A$2:$Q$73,MATCH(AC$12,資格者コード!$F$1:$Q$1,0)+5,FALSE) &amp; "",""),"")</f>
        <v/>
      </c>
      <c r="AD117" s="126" t="str">
        <f>IFERROR(IF('01申請書'!$O$27="○",VLOOKUP($T117,資格者コード!$A$2:$Q$73,MATCH(AD$12,資格者コード!$F$1:$Q$1,0)+5,FALSE) &amp; "",""),"")</f>
        <v/>
      </c>
      <c r="AE117" s="126" t="str">
        <f>IFERROR(IF('01申請書'!$O$28="○",VLOOKUP($T117,資格者コード!$A$2:$Q$73,MATCH(AE$12,資格者コード!$F$1:$Q$1,0)+5,FALSE) &amp; "",""),"")</f>
        <v/>
      </c>
      <c r="AF117" s="123" t="str">
        <f>IFERROR(IF('01申請書'!$B$32="●",VLOOKUP($T117,資格者コード!$A$2:$Q$73,MATCH(AF$12,資格者コード!$F$1:$Q$1,0)+5,FALSE) &amp; "",""),"")</f>
        <v/>
      </c>
      <c r="AG117" s="124" t="str">
        <f>IFERROR(IF('01申請書'!$B$33="●",VLOOKUP($T117,資格者コード!$A$2:$Q$73,MATCH(AG$12,資格者コード!$F$1:$Q$1,0)+5,FALSE) &amp; "",""),"")</f>
        <v/>
      </c>
      <c r="AH117" s="125" t="str">
        <f>IFERROR(IF('01申請書'!$B$34="●",VLOOKUP($T117,資格者コード!$A$2:$Q$73,MATCH(AH$12,資格者コード!$F$1:$Q$1,0)+5,FALSE) &amp; "",""),"")</f>
        <v/>
      </c>
      <c r="AI117" s="126" t="str">
        <f>IFERROR(IF('01申請書'!$O$29="○",VLOOKUP($T117,資格者コード!$A$2:$Q$73,MATCH(AI$12,資格者コード!$F$1:$Q$1,0)+5,FALSE) &amp; "",""),"")</f>
        <v/>
      </c>
      <c r="AJ117" s="126" t="str">
        <f>IFERROR(IF('01申請書'!$O$30="○",VLOOKUP($T117,資格者コード!$A$2:$Q$73,MATCH(AJ$12,資格者コード!$F$1:$Q$1,0)+5,FALSE) &amp; "",""),"")</f>
        <v/>
      </c>
      <c r="AK117" s="339"/>
      <c r="AL117" s="340"/>
      <c r="AM117" s="340"/>
      <c r="AN117" s="340"/>
      <c r="AO117" s="340"/>
      <c r="AP117" s="340"/>
      <c r="AQ117" s="340"/>
      <c r="AR117" s="341"/>
    </row>
    <row r="118" spans="2:45" ht="24.95" customHeight="1">
      <c r="C118" s="331">
        <v>106</v>
      </c>
      <c r="D118" s="332"/>
      <c r="E118" s="333"/>
      <c r="F118" s="334"/>
      <c r="G118" s="334"/>
      <c r="H118" s="334"/>
      <c r="I118" s="334"/>
      <c r="J118" s="334"/>
      <c r="K118" s="334"/>
      <c r="L118" s="334"/>
      <c r="M118" s="334"/>
      <c r="N118" s="334"/>
      <c r="O118" s="334"/>
      <c r="P118" s="334"/>
      <c r="Q118" s="334"/>
      <c r="R118" s="334"/>
      <c r="S118" s="335"/>
      <c r="T118" s="336"/>
      <c r="U118" s="337"/>
      <c r="V118" s="337"/>
      <c r="W118" s="337"/>
      <c r="X118" s="338"/>
      <c r="Y118" s="123" t="str">
        <f>IFERROR(IF('01申請書'!$B$27="●",VLOOKUP($T118,資格者コード!$A$2:$Q$73,MATCH(Y$12,資格者コード!$F$1:$Q$1,0)+5,FALSE) &amp; "",""),"")</f>
        <v/>
      </c>
      <c r="Z118" s="124" t="str">
        <f>IFERROR(IF('01申請書'!$B$28="●",VLOOKUP($T118,資格者コード!$A$2:$Q$73,MATCH(Z$12,資格者コード!$F$1:$Q$1,0)+5,FALSE) &amp; "",""),"")</f>
        <v/>
      </c>
      <c r="AA118" s="124" t="str">
        <f>IFERROR(IF('01申請書'!$B$29="●",VLOOKUP($T118,資格者コード!$A$2:$Q$73,MATCH(AA$12,資格者コード!$F$1:$Q$1,0)+5,FALSE) &amp; "",""),"")</f>
        <v/>
      </c>
      <c r="AB118" s="124" t="str">
        <f>IFERROR(IF('01申請書'!$B$30="●",VLOOKUP($T118,資格者コード!$A$2:$Q$73,MATCH(AB$12,資格者コード!$F$1:$Q$1,0)+5,FALSE) &amp; "",""),"")</f>
        <v/>
      </c>
      <c r="AC118" s="125" t="str">
        <f>IFERROR(IF('01申請書'!$B$31="●",VLOOKUP($T118,資格者コード!$A$2:$Q$73,MATCH(AC$12,資格者コード!$F$1:$Q$1,0)+5,FALSE) &amp; "",""),"")</f>
        <v/>
      </c>
      <c r="AD118" s="126" t="str">
        <f>IFERROR(IF('01申請書'!$O$27="○",VLOOKUP($T118,資格者コード!$A$2:$Q$73,MATCH(AD$12,資格者コード!$F$1:$Q$1,0)+5,FALSE) &amp; "",""),"")</f>
        <v/>
      </c>
      <c r="AE118" s="126" t="str">
        <f>IFERROR(IF('01申請書'!$O$28="○",VLOOKUP($T118,資格者コード!$A$2:$Q$73,MATCH(AE$12,資格者コード!$F$1:$Q$1,0)+5,FALSE) &amp; "",""),"")</f>
        <v/>
      </c>
      <c r="AF118" s="123" t="str">
        <f>IFERROR(IF('01申請書'!$B$32="●",VLOOKUP($T118,資格者コード!$A$2:$Q$73,MATCH(AF$12,資格者コード!$F$1:$Q$1,0)+5,FALSE) &amp; "",""),"")</f>
        <v/>
      </c>
      <c r="AG118" s="124" t="str">
        <f>IFERROR(IF('01申請書'!$B$33="●",VLOOKUP($T118,資格者コード!$A$2:$Q$73,MATCH(AG$12,資格者コード!$F$1:$Q$1,0)+5,FALSE) &amp; "",""),"")</f>
        <v/>
      </c>
      <c r="AH118" s="125" t="str">
        <f>IFERROR(IF('01申請書'!$B$34="●",VLOOKUP($T118,資格者コード!$A$2:$Q$73,MATCH(AH$12,資格者コード!$F$1:$Q$1,0)+5,FALSE) &amp; "",""),"")</f>
        <v/>
      </c>
      <c r="AI118" s="126" t="str">
        <f>IFERROR(IF('01申請書'!$O$29="○",VLOOKUP($T118,資格者コード!$A$2:$Q$73,MATCH(AI$12,資格者コード!$F$1:$Q$1,0)+5,FALSE) &amp; "",""),"")</f>
        <v/>
      </c>
      <c r="AJ118" s="126" t="str">
        <f>IFERROR(IF('01申請書'!$O$30="○",VLOOKUP($T118,資格者コード!$A$2:$Q$73,MATCH(AJ$12,資格者コード!$F$1:$Q$1,0)+5,FALSE) &amp; "",""),"")</f>
        <v/>
      </c>
      <c r="AK118" s="339"/>
      <c r="AL118" s="340"/>
      <c r="AM118" s="340"/>
      <c r="AN118" s="340"/>
      <c r="AO118" s="340"/>
      <c r="AP118" s="340"/>
      <c r="AQ118" s="340"/>
      <c r="AR118" s="341"/>
    </row>
    <row r="119" spans="2:45" ht="24.95" customHeight="1">
      <c r="C119" s="331">
        <v>107</v>
      </c>
      <c r="D119" s="332"/>
      <c r="E119" s="333"/>
      <c r="F119" s="334"/>
      <c r="G119" s="334"/>
      <c r="H119" s="334"/>
      <c r="I119" s="334"/>
      <c r="J119" s="334"/>
      <c r="K119" s="334"/>
      <c r="L119" s="334"/>
      <c r="M119" s="334"/>
      <c r="N119" s="334"/>
      <c r="O119" s="334"/>
      <c r="P119" s="334"/>
      <c r="Q119" s="334"/>
      <c r="R119" s="334"/>
      <c r="S119" s="335"/>
      <c r="T119" s="336"/>
      <c r="U119" s="337"/>
      <c r="V119" s="337"/>
      <c r="W119" s="337"/>
      <c r="X119" s="338"/>
      <c r="Y119" s="123" t="str">
        <f>IFERROR(IF('01申請書'!$B$27="●",VLOOKUP($T119,資格者コード!$A$2:$Q$73,MATCH(Y$12,資格者コード!$F$1:$Q$1,0)+5,FALSE) &amp; "",""),"")</f>
        <v/>
      </c>
      <c r="Z119" s="124" t="str">
        <f>IFERROR(IF('01申請書'!$B$28="●",VLOOKUP($T119,資格者コード!$A$2:$Q$73,MATCH(Z$12,資格者コード!$F$1:$Q$1,0)+5,FALSE) &amp; "",""),"")</f>
        <v/>
      </c>
      <c r="AA119" s="124" t="str">
        <f>IFERROR(IF('01申請書'!$B$29="●",VLOOKUP($T119,資格者コード!$A$2:$Q$73,MATCH(AA$12,資格者コード!$F$1:$Q$1,0)+5,FALSE) &amp; "",""),"")</f>
        <v/>
      </c>
      <c r="AB119" s="124" t="str">
        <f>IFERROR(IF('01申請書'!$B$30="●",VLOOKUP($T119,資格者コード!$A$2:$Q$73,MATCH(AB$12,資格者コード!$F$1:$Q$1,0)+5,FALSE) &amp; "",""),"")</f>
        <v/>
      </c>
      <c r="AC119" s="125" t="str">
        <f>IFERROR(IF('01申請書'!$B$31="●",VLOOKUP($T119,資格者コード!$A$2:$Q$73,MATCH(AC$12,資格者コード!$F$1:$Q$1,0)+5,FALSE) &amp; "",""),"")</f>
        <v/>
      </c>
      <c r="AD119" s="126" t="str">
        <f>IFERROR(IF('01申請書'!$O$27="○",VLOOKUP($T119,資格者コード!$A$2:$Q$73,MATCH(AD$12,資格者コード!$F$1:$Q$1,0)+5,FALSE) &amp; "",""),"")</f>
        <v/>
      </c>
      <c r="AE119" s="126" t="str">
        <f>IFERROR(IF('01申請書'!$O$28="○",VLOOKUP($T119,資格者コード!$A$2:$Q$73,MATCH(AE$12,資格者コード!$F$1:$Q$1,0)+5,FALSE) &amp; "",""),"")</f>
        <v/>
      </c>
      <c r="AF119" s="123" t="str">
        <f>IFERROR(IF('01申請書'!$B$32="●",VLOOKUP($T119,資格者コード!$A$2:$Q$73,MATCH(AF$12,資格者コード!$F$1:$Q$1,0)+5,FALSE) &amp; "",""),"")</f>
        <v/>
      </c>
      <c r="AG119" s="124" t="str">
        <f>IFERROR(IF('01申請書'!$B$33="●",VLOOKUP($T119,資格者コード!$A$2:$Q$73,MATCH(AG$12,資格者コード!$F$1:$Q$1,0)+5,FALSE) &amp; "",""),"")</f>
        <v/>
      </c>
      <c r="AH119" s="125" t="str">
        <f>IFERROR(IF('01申請書'!$B$34="●",VLOOKUP($T119,資格者コード!$A$2:$Q$73,MATCH(AH$12,資格者コード!$F$1:$Q$1,0)+5,FALSE) &amp; "",""),"")</f>
        <v/>
      </c>
      <c r="AI119" s="126" t="str">
        <f>IFERROR(IF('01申請書'!$O$29="○",VLOOKUP($T119,資格者コード!$A$2:$Q$73,MATCH(AI$12,資格者コード!$F$1:$Q$1,0)+5,FALSE) &amp; "",""),"")</f>
        <v/>
      </c>
      <c r="AJ119" s="126" t="str">
        <f>IFERROR(IF('01申請書'!$O$30="○",VLOOKUP($T119,資格者コード!$A$2:$Q$73,MATCH(AJ$12,資格者コード!$F$1:$Q$1,0)+5,FALSE) &amp; "",""),"")</f>
        <v/>
      </c>
      <c r="AK119" s="339"/>
      <c r="AL119" s="340"/>
      <c r="AM119" s="340"/>
      <c r="AN119" s="340"/>
      <c r="AO119" s="340"/>
      <c r="AP119" s="340"/>
      <c r="AQ119" s="340"/>
      <c r="AR119" s="341"/>
    </row>
    <row r="120" spans="2:45" ht="24.95" customHeight="1">
      <c r="B120" s="127" t="s">
        <v>174</v>
      </c>
      <c r="C120" s="331">
        <v>108</v>
      </c>
      <c r="D120" s="332"/>
      <c r="E120" s="333"/>
      <c r="F120" s="334"/>
      <c r="G120" s="334"/>
      <c r="H120" s="334"/>
      <c r="I120" s="334"/>
      <c r="J120" s="334"/>
      <c r="K120" s="334"/>
      <c r="L120" s="334"/>
      <c r="M120" s="334"/>
      <c r="N120" s="334"/>
      <c r="O120" s="334"/>
      <c r="P120" s="334"/>
      <c r="Q120" s="334"/>
      <c r="R120" s="334"/>
      <c r="S120" s="335"/>
      <c r="T120" s="336"/>
      <c r="U120" s="337"/>
      <c r="V120" s="337"/>
      <c r="W120" s="337"/>
      <c r="X120" s="338"/>
      <c r="Y120" s="123" t="str">
        <f>IFERROR(IF('01申請書'!$B$27="●",VLOOKUP($T120,資格者コード!$A$2:$Q$73,MATCH(Y$12,資格者コード!$F$1:$Q$1,0)+5,FALSE) &amp; "",""),"")</f>
        <v/>
      </c>
      <c r="Z120" s="124" t="str">
        <f>IFERROR(IF('01申請書'!$B$28="●",VLOOKUP($T120,資格者コード!$A$2:$Q$73,MATCH(Z$12,資格者コード!$F$1:$Q$1,0)+5,FALSE) &amp; "",""),"")</f>
        <v/>
      </c>
      <c r="AA120" s="124" t="str">
        <f>IFERROR(IF('01申請書'!$B$29="●",VLOOKUP($T120,資格者コード!$A$2:$Q$73,MATCH(AA$12,資格者コード!$F$1:$Q$1,0)+5,FALSE) &amp; "",""),"")</f>
        <v/>
      </c>
      <c r="AB120" s="124" t="str">
        <f>IFERROR(IF('01申請書'!$B$30="●",VLOOKUP($T120,資格者コード!$A$2:$Q$73,MATCH(AB$12,資格者コード!$F$1:$Q$1,0)+5,FALSE) &amp; "",""),"")</f>
        <v/>
      </c>
      <c r="AC120" s="125" t="str">
        <f>IFERROR(IF('01申請書'!$B$31="●",VLOOKUP($T120,資格者コード!$A$2:$Q$73,MATCH(AC$12,資格者コード!$F$1:$Q$1,0)+5,FALSE) &amp; "",""),"")</f>
        <v/>
      </c>
      <c r="AD120" s="126" t="str">
        <f>IFERROR(IF('01申請書'!$O$27="○",VLOOKUP($T120,資格者コード!$A$2:$Q$73,MATCH(AD$12,資格者コード!$F$1:$Q$1,0)+5,FALSE) &amp; "",""),"")</f>
        <v/>
      </c>
      <c r="AE120" s="126" t="str">
        <f>IFERROR(IF('01申請書'!$O$28="○",VLOOKUP($T120,資格者コード!$A$2:$Q$73,MATCH(AE$12,資格者コード!$F$1:$Q$1,0)+5,FALSE) &amp; "",""),"")</f>
        <v/>
      </c>
      <c r="AF120" s="123" t="str">
        <f>IFERROR(IF('01申請書'!$B$32="●",VLOOKUP($T120,資格者コード!$A$2:$Q$73,MATCH(AF$12,資格者コード!$F$1:$Q$1,0)+5,FALSE) &amp; "",""),"")</f>
        <v/>
      </c>
      <c r="AG120" s="124" t="str">
        <f>IFERROR(IF('01申請書'!$B$33="●",VLOOKUP($T120,資格者コード!$A$2:$Q$73,MATCH(AG$12,資格者コード!$F$1:$Q$1,0)+5,FALSE) &amp; "",""),"")</f>
        <v/>
      </c>
      <c r="AH120" s="125" t="str">
        <f>IFERROR(IF('01申請書'!$B$34="●",VLOOKUP($T120,資格者コード!$A$2:$Q$73,MATCH(AH$12,資格者コード!$F$1:$Q$1,0)+5,FALSE) &amp; "",""),"")</f>
        <v/>
      </c>
      <c r="AI120" s="126" t="str">
        <f>IFERROR(IF('01申請書'!$O$29="○",VLOOKUP($T120,資格者コード!$A$2:$Q$73,MATCH(AI$12,資格者コード!$F$1:$Q$1,0)+5,FALSE) &amp; "",""),"")</f>
        <v/>
      </c>
      <c r="AJ120" s="126" t="str">
        <f>IFERROR(IF('01申請書'!$O$30="○",VLOOKUP($T120,資格者コード!$A$2:$Q$73,MATCH(AJ$12,資格者コード!$F$1:$Q$1,0)+5,FALSE) &amp; "",""),"")</f>
        <v/>
      </c>
      <c r="AK120" s="339"/>
      <c r="AL120" s="340"/>
      <c r="AM120" s="340"/>
      <c r="AN120" s="340"/>
      <c r="AO120" s="340"/>
      <c r="AP120" s="340"/>
      <c r="AQ120" s="340"/>
      <c r="AR120" s="341"/>
      <c r="AS120" s="127"/>
    </row>
    <row r="121" spans="2:45" ht="24.95" customHeight="1">
      <c r="C121" s="331">
        <v>109</v>
      </c>
      <c r="D121" s="332"/>
      <c r="E121" s="333"/>
      <c r="F121" s="334"/>
      <c r="G121" s="334"/>
      <c r="H121" s="334"/>
      <c r="I121" s="334"/>
      <c r="J121" s="334"/>
      <c r="K121" s="334"/>
      <c r="L121" s="334"/>
      <c r="M121" s="334"/>
      <c r="N121" s="334"/>
      <c r="O121" s="334"/>
      <c r="P121" s="334"/>
      <c r="Q121" s="334"/>
      <c r="R121" s="334"/>
      <c r="S121" s="335"/>
      <c r="T121" s="336"/>
      <c r="U121" s="337"/>
      <c r="V121" s="337"/>
      <c r="W121" s="337"/>
      <c r="X121" s="338"/>
      <c r="Y121" s="123" t="str">
        <f>IFERROR(IF('01申請書'!$B$27="●",VLOOKUP($T121,資格者コード!$A$2:$Q$73,MATCH(Y$12,資格者コード!$F$1:$Q$1,0)+5,FALSE) &amp; "",""),"")</f>
        <v/>
      </c>
      <c r="Z121" s="124" t="str">
        <f>IFERROR(IF('01申請書'!$B$28="●",VLOOKUP($T121,資格者コード!$A$2:$Q$73,MATCH(Z$12,資格者コード!$F$1:$Q$1,0)+5,FALSE) &amp; "",""),"")</f>
        <v/>
      </c>
      <c r="AA121" s="124" t="str">
        <f>IFERROR(IF('01申請書'!$B$29="●",VLOOKUP($T121,資格者コード!$A$2:$Q$73,MATCH(AA$12,資格者コード!$F$1:$Q$1,0)+5,FALSE) &amp; "",""),"")</f>
        <v/>
      </c>
      <c r="AB121" s="124" t="str">
        <f>IFERROR(IF('01申請書'!$B$30="●",VLOOKUP($T121,資格者コード!$A$2:$Q$73,MATCH(AB$12,資格者コード!$F$1:$Q$1,0)+5,FALSE) &amp; "",""),"")</f>
        <v/>
      </c>
      <c r="AC121" s="125" t="str">
        <f>IFERROR(IF('01申請書'!$B$31="●",VLOOKUP($T121,資格者コード!$A$2:$Q$73,MATCH(AC$12,資格者コード!$F$1:$Q$1,0)+5,FALSE) &amp; "",""),"")</f>
        <v/>
      </c>
      <c r="AD121" s="126" t="str">
        <f>IFERROR(IF('01申請書'!$O$27="○",VLOOKUP($T121,資格者コード!$A$2:$Q$73,MATCH(AD$12,資格者コード!$F$1:$Q$1,0)+5,FALSE) &amp; "",""),"")</f>
        <v/>
      </c>
      <c r="AE121" s="126" t="str">
        <f>IFERROR(IF('01申請書'!$O$28="○",VLOOKUP($T121,資格者コード!$A$2:$Q$73,MATCH(AE$12,資格者コード!$F$1:$Q$1,0)+5,FALSE) &amp; "",""),"")</f>
        <v/>
      </c>
      <c r="AF121" s="123" t="str">
        <f>IFERROR(IF('01申請書'!$B$32="●",VLOOKUP($T121,資格者コード!$A$2:$Q$73,MATCH(AF$12,資格者コード!$F$1:$Q$1,0)+5,FALSE) &amp; "",""),"")</f>
        <v/>
      </c>
      <c r="AG121" s="124" t="str">
        <f>IFERROR(IF('01申請書'!$B$33="●",VLOOKUP($T121,資格者コード!$A$2:$Q$73,MATCH(AG$12,資格者コード!$F$1:$Q$1,0)+5,FALSE) &amp; "",""),"")</f>
        <v/>
      </c>
      <c r="AH121" s="125" t="str">
        <f>IFERROR(IF('01申請書'!$B$34="●",VLOOKUP($T121,資格者コード!$A$2:$Q$73,MATCH(AH$12,資格者コード!$F$1:$Q$1,0)+5,FALSE) &amp; "",""),"")</f>
        <v/>
      </c>
      <c r="AI121" s="126" t="str">
        <f>IFERROR(IF('01申請書'!$O$29="○",VLOOKUP($T121,資格者コード!$A$2:$Q$73,MATCH(AI$12,資格者コード!$F$1:$Q$1,0)+5,FALSE) &amp; "",""),"")</f>
        <v/>
      </c>
      <c r="AJ121" s="126" t="str">
        <f>IFERROR(IF('01申請書'!$O$30="○",VLOOKUP($T121,資格者コード!$A$2:$Q$73,MATCH(AJ$12,資格者コード!$F$1:$Q$1,0)+5,FALSE) &amp; "",""),"")</f>
        <v/>
      </c>
      <c r="AK121" s="339"/>
      <c r="AL121" s="340"/>
      <c r="AM121" s="340"/>
      <c r="AN121" s="340"/>
      <c r="AO121" s="340"/>
      <c r="AP121" s="340"/>
      <c r="AQ121" s="340"/>
      <c r="AR121" s="341"/>
    </row>
    <row r="122" spans="2:45" ht="24.95" customHeight="1">
      <c r="C122" s="331">
        <v>110</v>
      </c>
      <c r="D122" s="332"/>
      <c r="E122" s="333"/>
      <c r="F122" s="334"/>
      <c r="G122" s="334"/>
      <c r="H122" s="334"/>
      <c r="I122" s="334"/>
      <c r="J122" s="334"/>
      <c r="K122" s="334"/>
      <c r="L122" s="334"/>
      <c r="M122" s="334"/>
      <c r="N122" s="334"/>
      <c r="O122" s="334"/>
      <c r="P122" s="334"/>
      <c r="Q122" s="334"/>
      <c r="R122" s="334"/>
      <c r="S122" s="335"/>
      <c r="T122" s="336"/>
      <c r="U122" s="337"/>
      <c r="V122" s="337"/>
      <c r="W122" s="337"/>
      <c r="X122" s="338"/>
      <c r="Y122" s="123" t="str">
        <f>IFERROR(IF('01申請書'!$B$27="●",VLOOKUP($T122,資格者コード!$A$2:$Q$73,MATCH(Y$12,資格者コード!$F$1:$Q$1,0)+5,FALSE) &amp; "",""),"")</f>
        <v/>
      </c>
      <c r="Z122" s="124" t="str">
        <f>IFERROR(IF('01申請書'!$B$28="●",VLOOKUP($T122,資格者コード!$A$2:$Q$73,MATCH(Z$12,資格者コード!$F$1:$Q$1,0)+5,FALSE) &amp; "",""),"")</f>
        <v/>
      </c>
      <c r="AA122" s="124" t="str">
        <f>IFERROR(IF('01申請書'!$B$29="●",VLOOKUP($T122,資格者コード!$A$2:$Q$73,MATCH(AA$12,資格者コード!$F$1:$Q$1,0)+5,FALSE) &amp; "",""),"")</f>
        <v/>
      </c>
      <c r="AB122" s="124" t="str">
        <f>IFERROR(IF('01申請書'!$B$30="●",VLOOKUP($T122,資格者コード!$A$2:$Q$73,MATCH(AB$12,資格者コード!$F$1:$Q$1,0)+5,FALSE) &amp; "",""),"")</f>
        <v/>
      </c>
      <c r="AC122" s="125" t="str">
        <f>IFERROR(IF('01申請書'!$B$31="●",VLOOKUP($T122,資格者コード!$A$2:$Q$73,MATCH(AC$12,資格者コード!$F$1:$Q$1,0)+5,FALSE) &amp; "",""),"")</f>
        <v/>
      </c>
      <c r="AD122" s="126" t="str">
        <f>IFERROR(IF('01申請書'!$O$27="○",VLOOKUP($T122,資格者コード!$A$2:$Q$73,MATCH(AD$12,資格者コード!$F$1:$Q$1,0)+5,FALSE) &amp; "",""),"")</f>
        <v/>
      </c>
      <c r="AE122" s="126" t="str">
        <f>IFERROR(IF('01申請書'!$O$28="○",VLOOKUP($T122,資格者コード!$A$2:$Q$73,MATCH(AE$12,資格者コード!$F$1:$Q$1,0)+5,FALSE) &amp; "",""),"")</f>
        <v/>
      </c>
      <c r="AF122" s="123" t="str">
        <f>IFERROR(IF('01申請書'!$B$32="●",VLOOKUP($T122,資格者コード!$A$2:$Q$73,MATCH(AF$12,資格者コード!$F$1:$Q$1,0)+5,FALSE) &amp; "",""),"")</f>
        <v/>
      </c>
      <c r="AG122" s="124" t="str">
        <f>IFERROR(IF('01申請書'!$B$33="●",VLOOKUP($T122,資格者コード!$A$2:$Q$73,MATCH(AG$12,資格者コード!$F$1:$Q$1,0)+5,FALSE) &amp; "",""),"")</f>
        <v/>
      </c>
      <c r="AH122" s="125" t="str">
        <f>IFERROR(IF('01申請書'!$B$34="●",VLOOKUP($T122,資格者コード!$A$2:$Q$73,MATCH(AH$12,資格者コード!$F$1:$Q$1,0)+5,FALSE) &amp; "",""),"")</f>
        <v/>
      </c>
      <c r="AI122" s="126" t="str">
        <f>IFERROR(IF('01申請書'!$O$29="○",VLOOKUP($T122,資格者コード!$A$2:$Q$73,MATCH(AI$12,資格者コード!$F$1:$Q$1,0)+5,FALSE) &amp; "",""),"")</f>
        <v/>
      </c>
      <c r="AJ122" s="126" t="str">
        <f>IFERROR(IF('01申請書'!$O$30="○",VLOOKUP($T122,資格者コード!$A$2:$Q$73,MATCH(AJ$12,資格者コード!$F$1:$Q$1,0)+5,FALSE) &amp; "",""),"")</f>
        <v/>
      </c>
      <c r="AK122" s="339"/>
      <c r="AL122" s="340"/>
      <c r="AM122" s="340"/>
      <c r="AN122" s="340"/>
      <c r="AO122" s="340"/>
      <c r="AP122" s="340"/>
      <c r="AQ122" s="340"/>
      <c r="AR122" s="341"/>
    </row>
    <row r="123" spans="2:45" ht="24.95" customHeight="1">
      <c r="C123" s="331">
        <v>111</v>
      </c>
      <c r="D123" s="332"/>
      <c r="E123" s="333"/>
      <c r="F123" s="334"/>
      <c r="G123" s="334"/>
      <c r="H123" s="334"/>
      <c r="I123" s="334"/>
      <c r="J123" s="334"/>
      <c r="K123" s="334"/>
      <c r="L123" s="334"/>
      <c r="M123" s="334"/>
      <c r="N123" s="334"/>
      <c r="O123" s="334"/>
      <c r="P123" s="334"/>
      <c r="Q123" s="334"/>
      <c r="R123" s="334"/>
      <c r="S123" s="335"/>
      <c r="T123" s="336"/>
      <c r="U123" s="337"/>
      <c r="V123" s="337"/>
      <c r="W123" s="337"/>
      <c r="X123" s="338"/>
      <c r="Y123" s="123" t="str">
        <f>IFERROR(IF('01申請書'!$B$27="●",VLOOKUP($T123,資格者コード!$A$2:$Q$73,MATCH(Y$12,資格者コード!$F$1:$Q$1,0)+5,FALSE) &amp; "",""),"")</f>
        <v/>
      </c>
      <c r="Z123" s="124" t="str">
        <f>IFERROR(IF('01申請書'!$B$28="●",VLOOKUP($T123,資格者コード!$A$2:$Q$73,MATCH(Z$12,資格者コード!$F$1:$Q$1,0)+5,FALSE) &amp; "",""),"")</f>
        <v/>
      </c>
      <c r="AA123" s="124" t="str">
        <f>IFERROR(IF('01申請書'!$B$29="●",VLOOKUP($T123,資格者コード!$A$2:$Q$73,MATCH(AA$12,資格者コード!$F$1:$Q$1,0)+5,FALSE) &amp; "",""),"")</f>
        <v/>
      </c>
      <c r="AB123" s="124" t="str">
        <f>IFERROR(IF('01申請書'!$B$30="●",VLOOKUP($T123,資格者コード!$A$2:$Q$73,MATCH(AB$12,資格者コード!$F$1:$Q$1,0)+5,FALSE) &amp; "",""),"")</f>
        <v/>
      </c>
      <c r="AC123" s="125" t="str">
        <f>IFERROR(IF('01申請書'!$B$31="●",VLOOKUP($T123,資格者コード!$A$2:$Q$73,MATCH(AC$12,資格者コード!$F$1:$Q$1,0)+5,FALSE) &amp; "",""),"")</f>
        <v/>
      </c>
      <c r="AD123" s="126" t="str">
        <f>IFERROR(IF('01申請書'!$O$27="○",VLOOKUP($T123,資格者コード!$A$2:$Q$73,MATCH(AD$12,資格者コード!$F$1:$Q$1,0)+5,FALSE) &amp; "",""),"")</f>
        <v/>
      </c>
      <c r="AE123" s="126" t="str">
        <f>IFERROR(IF('01申請書'!$O$28="○",VLOOKUP($T123,資格者コード!$A$2:$Q$73,MATCH(AE$12,資格者コード!$F$1:$Q$1,0)+5,FALSE) &amp; "",""),"")</f>
        <v/>
      </c>
      <c r="AF123" s="123" t="str">
        <f>IFERROR(IF('01申請書'!$B$32="●",VLOOKUP($T123,資格者コード!$A$2:$Q$73,MATCH(AF$12,資格者コード!$F$1:$Q$1,0)+5,FALSE) &amp; "",""),"")</f>
        <v/>
      </c>
      <c r="AG123" s="124" t="str">
        <f>IFERROR(IF('01申請書'!$B$33="●",VLOOKUP($T123,資格者コード!$A$2:$Q$73,MATCH(AG$12,資格者コード!$F$1:$Q$1,0)+5,FALSE) &amp; "",""),"")</f>
        <v/>
      </c>
      <c r="AH123" s="125" t="str">
        <f>IFERROR(IF('01申請書'!$B$34="●",VLOOKUP($T123,資格者コード!$A$2:$Q$73,MATCH(AH$12,資格者コード!$F$1:$Q$1,0)+5,FALSE) &amp; "",""),"")</f>
        <v/>
      </c>
      <c r="AI123" s="126" t="str">
        <f>IFERROR(IF('01申請書'!$O$29="○",VLOOKUP($T123,資格者コード!$A$2:$Q$73,MATCH(AI$12,資格者コード!$F$1:$Q$1,0)+5,FALSE) &amp; "",""),"")</f>
        <v/>
      </c>
      <c r="AJ123" s="126" t="str">
        <f>IFERROR(IF('01申請書'!$O$30="○",VLOOKUP($T123,資格者コード!$A$2:$Q$73,MATCH(AJ$12,資格者コード!$F$1:$Q$1,0)+5,FALSE) &amp; "",""),"")</f>
        <v/>
      </c>
      <c r="AK123" s="339"/>
      <c r="AL123" s="340"/>
      <c r="AM123" s="340"/>
      <c r="AN123" s="340"/>
      <c r="AO123" s="340"/>
      <c r="AP123" s="340"/>
      <c r="AQ123" s="340"/>
      <c r="AR123" s="341"/>
    </row>
    <row r="124" spans="2:45" ht="24.95" customHeight="1">
      <c r="C124" s="331">
        <v>112</v>
      </c>
      <c r="D124" s="332"/>
      <c r="E124" s="333"/>
      <c r="F124" s="334"/>
      <c r="G124" s="334"/>
      <c r="H124" s="334"/>
      <c r="I124" s="334"/>
      <c r="J124" s="334"/>
      <c r="K124" s="334"/>
      <c r="L124" s="334"/>
      <c r="M124" s="334"/>
      <c r="N124" s="334"/>
      <c r="O124" s="334"/>
      <c r="P124" s="334"/>
      <c r="Q124" s="334"/>
      <c r="R124" s="334"/>
      <c r="S124" s="335"/>
      <c r="T124" s="336"/>
      <c r="U124" s="337"/>
      <c r="V124" s="337"/>
      <c r="W124" s="337"/>
      <c r="X124" s="338"/>
      <c r="Y124" s="123" t="str">
        <f>IFERROR(IF('01申請書'!$B$27="●",VLOOKUP($T124,資格者コード!$A$2:$Q$73,MATCH(Y$12,資格者コード!$F$1:$Q$1,0)+5,FALSE) &amp; "",""),"")</f>
        <v/>
      </c>
      <c r="Z124" s="124" t="str">
        <f>IFERROR(IF('01申請書'!$B$28="●",VLOOKUP($T124,資格者コード!$A$2:$Q$73,MATCH(Z$12,資格者コード!$F$1:$Q$1,0)+5,FALSE) &amp; "",""),"")</f>
        <v/>
      </c>
      <c r="AA124" s="124" t="str">
        <f>IFERROR(IF('01申請書'!$B$29="●",VLOOKUP($T124,資格者コード!$A$2:$Q$73,MATCH(AA$12,資格者コード!$F$1:$Q$1,0)+5,FALSE) &amp; "",""),"")</f>
        <v/>
      </c>
      <c r="AB124" s="124" t="str">
        <f>IFERROR(IF('01申請書'!$B$30="●",VLOOKUP($T124,資格者コード!$A$2:$Q$73,MATCH(AB$12,資格者コード!$F$1:$Q$1,0)+5,FALSE) &amp; "",""),"")</f>
        <v/>
      </c>
      <c r="AC124" s="125" t="str">
        <f>IFERROR(IF('01申請書'!$B$31="●",VLOOKUP($T124,資格者コード!$A$2:$Q$73,MATCH(AC$12,資格者コード!$F$1:$Q$1,0)+5,FALSE) &amp; "",""),"")</f>
        <v/>
      </c>
      <c r="AD124" s="126" t="str">
        <f>IFERROR(IF('01申請書'!$O$27="○",VLOOKUP($T124,資格者コード!$A$2:$Q$73,MATCH(AD$12,資格者コード!$F$1:$Q$1,0)+5,FALSE) &amp; "",""),"")</f>
        <v/>
      </c>
      <c r="AE124" s="126" t="str">
        <f>IFERROR(IF('01申請書'!$O$28="○",VLOOKUP($T124,資格者コード!$A$2:$Q$73,MATCH(AE$12,資格者コード!$F$1:$Q$1,0)+5,FALSE) &amp; "",""),"")</f>
        <v/>
      </c>
      <c r="AF124" s="123" t="str">
        <f>IFERROR(IF('01申請書'!$B$32="●",VLOOKUP($T124,資格者コード!$A$2:$Q$73,MATCH(AF$12,資格者コード!$F$1:$Q$1,0)+5,FALSE) &amp; "",""),"")</f>
        <v/>
      </c>
      <c r="AG124" s="124" t="str">
        <f>IFERROR(IF('01申請書'!$B$33="●",VLOOKUP($T124,資格者コード!$A$2:$Q$73,MATCH(AG$12,資格者コード!$F$1:$Q$1,0)+5,FALSE) &amp; "",""),"")</f>
        <v/>
      </c>
      <c r="AH124" s="125" t="str">
        <f>IFERROR(IF('01申請書'!$B$34="●",VLOOKUP($T124,資格者コード!$A$2:$Q$73,MATCH(AH$12,資格者コード!$F$1:$Q$1,0)+5,FALSE) &amp; "",""),"")</f>
        <v/>
      </c>
      <c r="AI124" s="126" t="str">
        <f>IFERROR(IF('01申請書'!$O$29="○",VLOOKUP($T124,資格者コード!$A$2:$Q$73,MATCH(AI$12,資格者コード!$F$1:$Q$1,0)+5,FALSE) &amp; "",""),"")</f>
        <v/>
      </c>
      <c r="AJ124" s="126" t="str">
        <f>IFERROR(IF('01申請書'!$O$30="○",VLOOKUP($T124,資格者コード!$A$2:$Q$73,MATCH(AJ$12,資格者コード!$F$1:$Q$1,0)+5,FALSE) &amp; "",""),"")</f>
        <v/>
      </c>
      <c r="AK124" s="339"/>
      <c r="AL124" s="340"/>
      <c r="AM124" s="340"/>
      <c r="AN124" s="340"/>
      <c r="AO124" s="340"/>
      <c r="AP124" s="340"/>
      <c r="AQ124" s="340"/>
      <c r="AR124" s="341"/>
    </row>
    <row r="125" spans="2:45" ht="24.95" customHeight="1">
      <c r="C125" s="331">
        <v>113</v>
      </c>
      <c r="D125" s="332"/>
      <c r="E125" s="333"/>
      <c r="F125" s="334"/>
      <c r="G125" s="334"/>
      <c r="H125" s="334"/>
      <c r="I125" s="334"/>
      <c r="J125" s="334"/>
      <c r="K125" s="334"/>
      <c r="L125" s="334"/>
      <c r="M125" s="334"/>
      <c r="N125" s="334"/>
      <c r="O125" s="334"/>
      <c r="P125" s="334"/>
      <c r="Q125" s="334"/>
      <c r="R125" s="334"/>
      <c r="S125" s="335"/>
      <c r="T125" s="336"/>
      <c r="U125" s="337"/>
      <c r="V125" s="337"/>
      <c r="W125" s="337"/>
      <c r="X125" s="338"/>
      <c r="Y125" s="123" t="str">
        <f>IFERROR(IF('01申請書'!$B$27="●",VLOOKUP($T125,資格者コード!$A$2:$Q$73,MATCH(Y$12,資格者コード!$F$1:$Q$1,0)+5,FALSE) &amp; "",""),"")</f>
        <v/>
      </c>
      <c r="Z125" s="124" t="str">
        <f>IFERROR(IF('01申請書'!$B$28="●",VLOOKUP($T125,資格者コード!$A$2:$Q$73,MATCH(Z$12,資格者コード!$F$1:$Q$1,0)+5,FALSE) &amp; "",""),"")</f>
        <v/>
      </c>
      <c r="AA125" s="124" t="str">
        <f>IFERROR(IF('01申請書'!$B$29="●",VLOOKUP($T125,資格者コード!$A$2:$Q$73,MATCH(AA$12,資格者コード!$F$1:$Q$1,0)+5,FALSE) &amp; "",""),"")</f>
        <v/>
      </c>
      <c r="AB125" s="124" t="str">
        <f>IFERROR(IF('01申請書'!$B$30="●",VLOOKUP($T125,資格者コード!$A$2:$Q$73,MATCH(AB$12,資格者コード!$F$1:$Q$1,0)+5,FALSE) &amp; "",""),"")</f>
        <v/>
      </c>
      <c r="AC125" s="125" t="str">
        <f>IFERROR(IF('01申請書'!$B$31="●",VLOOKUP($T125,資格者コード!$A$2:$Q$73,MATCH(AC$12,資格者コード!$F$1:$Q$1,0)+5,FALSE) &amp; "",""),"")</f>
        <v/>
      </c>
      <c r="AD125" s="126" t="str">
        <f>IFERROR(IF('01申請書'!$O$27="○",VLOOKUP($T125,資格者コード!$A$2:$Q$73,MATCH(AD$12,資格者コード!$F$1:$Q$1,0)+5,FALSE) &amp; "",""),"")</f>
        <v/>
      </c>
      <c r="AE125" s="126" t="str">
        <f>IFERROR(IF('01申請書'!$O$28="○",VLOOKUP($T125,資格者コード!$A$2:$Q$73,MATCH(AE$12,資格者コード!$F$1:$Q$1,0)+5,FALSE) &amp; "",""),"")</f>
        <v/>
      </c>
      <c r="AF125" s="123" t="str">
        <f>IFERROR(IF('01申請書'!$B$32="●",VLOOKUP($T125,資格者コード!$A$2:$Q$73,MATCH(AF$12,資格者コード!$F$1:$Q$1,0)+5,FALSE) &amp; "",""),"")</f>
        <v/>
      </c>
      <c r="AG125" s="124" t="str">
        <f>IFERROR(IF('01申請書'!$B$33="●",VLOOKUP($T125,資格者コード!$A$2:$Q$73,MATCH(AG$12,資格者コード!$F$1:$Q$1,0)+5,FALSE) &amp; "",""),"")</f>
        <v/>
      </c>
      <c r="AH125" s="125" t="str">
        <f>IFERROR(IF('01申請書'!$B$34="●",VLOOKUP($T125,資格者コード!$A$2:$Q$73,MATCH(AH$12,資格者コード!$F$1:$Q$1,0)+5,FALSE) &amp; "",""),"")</f>
        <v/>
      </c>
      <c r="AI125" s="126" t="str">
        <f>IFERROR(IF('01申請書'!$O$29="○",VLOOKUP($T125,資格者コード!$A$2:$Q$73,MATCH(AI$12,資格者コード!$F$1:$Q$1,0)+5,FALSE) &amp; "",""),"")</f>
        <v/>
      </c>
      <c r="AJ125" s="126" t="str">
        <f>IFERROR(IF('01申請書'!$O$30="○",VLOOKUP($T125,資格者コード!$A$2:$Q$73,MATCH(AJ$12,資格者コード!$F$1:$Q$1,0)+5,FALSE) &amp; "",""),"")</f>
        <v/>
      </c>
      <c r="AK125" s="339"/>
      <c r="AL125" s="340"/>
      <c r="AM125" s="340"/>
      <c r="AN125" s="340"/>
      <c r="AO125" s="340"/>
      <c r="AP125" s="340"/>
      <c r="AQ125" s="340"/>
      <c r="AR125" s="341"/>
    </row>
    <row r="126" spans="2:45" ht="24.95" customHeight="1">
      <c r="C126" s="331">
        <v>114</v>
      </c>
      <c r="D126" s="332"/>
      <c r="E126" s="333"/>
      <c r="F126" s="334"/>
      <c r="G126" s="334"/>
      <c r="H126" s="334"/>
      <c r="I126" s="334"/>
      <c r="J126" s="334"/>
      <c r="K126" s="334"/>
      <c r="L126" s="334"/>
      <c r="M126" s="334"/>
      <c r="N126" s="334"/>
      <c r="O126" s="334"/>
      <c r="P126" s="334"/>
      <c r="Q126" s="334"/>
      <c r="R126" s="334"/>
      <c r="S126" s="335"/>
      <c r="T126" s="336"/>
      <c r="U126" s="337"/>
      <c r="V126" s="337"/>
      <c r="W126" s="337"/>
      <c r="X126" s="338"/>
      <c r="Y126" s="123" t="str">
        <f>IFERROR(IF('01申請書'!$B$27="●",VLOOKUP($T126,資格者コード!$A$2:$Q$73,MATCH(Y$12,資格者コード!$F$1:$Q$1,0)+5,FALSE) &amp; "",""),"")</f>
        <v/>
      </c>
      <c r="Z126" s="124" t="str">
        <f>IFERROR(IF('01申請書'!$B$28="●",VLOOKUP($T126,資格者コード!$A$2:$Q$73,MATCH(Z$12,資格者コード!$F$1:$Q$1,0)+5,FALSE) &amp; "",""),"")</f>
        <v/>
      </c>
      <c r="AA126" s="124" t="str">
        <f>IFERROR(IF('01申請書'!$B$29="●",VLOOKUP($T126,資格者コード!$A$2:$Q$73,MATCH(AA$12,資格者コード!$F$1:$Q$1,0)+5,FALSE) &amp; "",""),"")</f>
        <v/>
      </c>
      <c r="AB126" s="124" t="str">
        <f>IFERROR(IF('01申請書'!$B$30="●",VLOOKUP($T126,資格者コード!$A$2:$Q$73,MATCH(AB$12,資格者コード!$F$1:$Q$1,0)+5,FALSE) &amp; "",""),"")</f>
        <v/>
      </c>
      <c r="AC126" s="125" t="str">
        <f>IFERROR(IF('01申請書'!$B$31="●",VLOOKUP($T126,資格者コード!$A$2:$Q$73,MATCH(AC$12,資格者コード!$F$1:$Q$1,0)+5,FALSE) &amp; "",""),"")</f>
        <v/>
      </c>
      <c r="AD126" s="126" t="str">
        <f>IFERROR(IF('01申請書'!$O$27="○",VLOOKUP($T126,資格者コード!$A$2:$Q$73,MATCH(AD$12,資格者コード!$F$1:$Q$1,0)+5,FALSE) &amp; "",""),"")</f>
        <v/>
      </c>
      <c r="AE126" s="126" t="str">
        <f>IFERROR(IF('01申請書'!$O$28="○",VLOOKUP($T126,資格者コード!$A$2:$Q$73,MATCH(AE$12,資格者コード!$F$1:$Q$1,0)+5,FALSE) &amp; "",""),"")</f>
        <v/>
      </c>
      <c r="AF126" s="123" t="str">
        <f>IFERROR(IF('01申請書'!$B$32="●",VLOOKUP($T126,資格者コード!$A$2:$Q$73,MATCH(AF$12,資格者コード!$F$1:$Q$1,0)+5,FALSE) &amp; "",""),"")</f>
        <v/>
      </c>
      <c r="AG126" s="124" t="str">
        <f>IFERROR(IF('01申請書'!$B$33="●",VLOOKUP($T126,資格者コード!$A$2:$Q$73,MATCH(AG$12,資格者コード!$F$1:$Q$1,0)+5,FALSE) &amp; "",""),"")</f>
        <v/>
      </c>
      <c r="AH126" s="125" t="str">
        <f>IFERROR(IF('01申請書'!$B$34="●",VLOOKUP($T126,資格者コード!$A$2:$Q$73,MATCH(AH$12,資格者コード!$F$1:$Q$1,0)+5,FALSE) &amp; "",""),"")</f>
        <v/>
      </c>
      <c r="AI126" s="126" t="str">
        <f>IFERROR(IF('01申請書'!$O$29="○",VLOOKUP($T126,資格者コード!$A$2:$Q$73,MATCH(AI$12,資格者コード!$F$1:$Q$1,0)+5,FALSE) &amp; "",""),"")</f>
        <v/>
      </c>
      <c r="AJ126" s="126" t="str">
        <f>IFERROR(IF('01申請書'!$O$30="○",VLOOKUP($T126,資格者コード!$A$2:$Q$73,MATCH(AJ$12,資格者コード!$F$1:$Q$1,0)+5,FALSE) &amp; "",""),"")</f>
        <v/>
      </c>
      <c r="AK126" s="339"/>
      <c r="AL126" s="340"/>
      <c r="AM126" s="340"/>
      <c r="AN126" s="340"/>
      <c r="AO126" s="340"/>
      <c r="AP126" s="340"/>
      <c r="AQ126" s="340"/>
      <c r="AR126" s="341"/>
    </row>
    <row r="127" spans="2:45" ht="24.95" customHeight="1">
      <c r="C127" s="331">
        <v>115</v>
      </c>
      <c r="D127" s="332"/>
      <c r="E127" s="333"/>
      <c r="F127" s="334"/>
      <c r="G127" s="334"/>
      <c r="H127" s="334"/>
      <c r="I127" s="334"/>
      <c r="J127" s="334"/>
      <c r="K127" s="334"/>
      <c r="L127" s="334"/>
      <c r="M127" s="334"/>
      <c r="N127" s="334"/>
      <c r="O127" s="334"/>
      <c r="P127" s="334"/>
      <c r="Q127" s="334"/>
      <c r="R127" s="334"/>
      <c r="S127" s="335"/>
      <c r="T127" s="336"/>
      <c r="U127" s="337"/>
      <c r="V127" s="337"/>
      <c r="W127" s="337"/>
      <c r="X127" s="338"/>
      <c r="Y127" s="123" t="str">
        <f>IFERROR(IF('01申請書'!$B$27="●",VLOOKUP($T127,資格者コード!$A$2:$Q$73,MATCH(Y$12,資格者コード!$F$1:$Q$1,0)+5,FALSE) &amp; "",""),"")</f>
        <v/>
      </c>
      <c r="Z127" s="124" t="str">
        <f>IFERROR(IF('01申請書'!$B$28="●",VLOOKUP($T127,資格者コード!$A$2:$Q$73,MATCH(Z$12,資格者コード!$F$1:$Q$1,0)+5,FALSE) &amp; "",""),"")</f>
        <v/>
      </c>
      <c r="AA127" s="124" t="str">
        <f>IFERROR(IF('01申請書'!$B$29="●",VLOOKUP($T127,資格者コード!$A$2:$Q$73,MATCH(AA$12,資格者コード!$F$1:$Q$1,0)+5,FALSE) &amp; "",""),"")</f>
        <v/>
      </c>
      <c r="AB127" s="124" t="str">
        <f>IFERROR(IF('01申請書'!$B$30="●",VLOOKUP($T127,資格者コード!$A$2:$Q$73,MATCH(AB$12,資格者コード!$F$1:$Q$1,0)+5,FALSE) &amp; "",""),"")</f>
        <v/>
      </c>
      <c r="AC127" s="125" t="str">
        <f>IFERROR(IF('01申請書'!$B$31="●",VLOOKUP($T127,資格者コード!$A$2:$Q$73,MATCH(AC$12,資格者コード!$F$1:$Q$1,0)+5,FALSE) &amp; "",""),"")</f>
        <v/>
      </c>
      <c r="AD127" s="126" t="str">
        <f>IFERROR(IF('01申請書'!$O$27="○",VLOOKUP($T127,資格者コード!$A$2:$Q$73,MATCH(AD$12,資格者コード!$F$1:$Q$1,0)+5,FALSE) &amp; "",""),"")</f>
        <v/>
      </c>
      <c r="AE127" s="126" t="str">
        <f>IFERROR(IF('01申請書'!$O$28="○",VLOOKUP($T127,資格者コード!$A$2:$Q$73,MATCH(AE$12,資格者コード!$F$1:$Q$1,0)+5,FALSE) &amp; "",""),"")</f>
        <v/>
      </c>
      <c r="AF127" s="123" t="str">
        <f>IFERROR(IF('01申請書'!$B$32="●",VLOOKUP($T127,資格者コード!$A$2:$Q$73,MATCH(AF$12,資格者コード!$F$1:$Q$1,0)+5,FALSE) &amp; "",""),"")</f>
        <v/>
      </c>
      <c r="AG127" s="124" t="str">
        <f>IFERROR(IF('01申請書'!$B$33="●",VLOOKUP($T127,資格者コード!$A$2:$Q$73,MATCH(AG$12,資格者コード!$F$1:$Q$1,0)+5,FALSE) &amp; "",""),"")</f>
        <v/>
      </c>
      <c r="AH127" s="125" t="str">
        <f>IFERROR(IF('01申請書'!$B$34="●",VLOOKUP($T127,資格者コード!$A$2:$Q$73,MATCH(AH$12,資格者コード!$F$1:$Q$1,0)+5,FALSE) &amp; "",""),"")</f>
        <v/>
      </c>
      <c r="AI127" s="126" t="str">
        <f>IFERROR(IF('01申請書'!$O$29="○",VLOOKUP($T127,資格者コード!$A$2:$Q$73,MATCH(AI$12,資格者コード!$F$1:$Q$1,0)+5,FALSE) &amp; "",""),"")</f>
        <v/>
      </c>
      <c r="AJ127" s="126" t="str">
        <f>IFERROR(IF('01申請書'!$O$30="○",VLOOKUP($T127,資格者コード!$A$2:$Q$73,MATCH(AJ$12,資格者コード!$F$1:$Q$1,0)+5,FALSE) &amp; "",""),"")</f>
        <v/>
      </c>
      <c r="AK127" s="339"/>
      <c r="AL127" s="340"/>
      <c r="AM127" s="340"/>
      <c r="AN127" s="340"/>
      <c r="AO127" s="340"/>
      <c r="AP127" s="340"/>
      <c r="AQ127" s="340"/>
      <c r="AR127" s="341"/>
    </row>
    <row r="128" spans="2:45" ht="24.95" customHeight="1">
      <c r="C128" s="331">
        <v>116</v>
      </c>
      <c r="D128" s="332"/>
      <c r="E128" s="333"/>
      <c r="F128" s="334"/>
      <c r="G128" s="334"/>
      <c r="H128" s="334"/>
      <c r="I128" s="334"/>
      <c r="J128" s="334"/>
      <c r="K128" s="334"/>
      <c r="L128" s="334"/>
      <c r="M128" s="334"/>
      <c r="N128" s="334"/>
      <c r="O128" s="334"/>
      <c r="P128" s="334"/>
      <c r="Q128" s="334"/>
      <c r="R128" s="334"/>
      <c r="S128" s="335"/>
      <c r="T128" s="336"/>
      <c r="U128" s="337"/>
      <c r="V128" s="337"/>
      <c r="W128" s="337"/>
      <c r="X128" s="338"/>
      <c r="Y128" s="123" t="str">
        <f>IFERROR(IF('01申請書'!$B$27="●",VLOOKUP($T128,資格者コード!$A$2:$Q$73,MATCH(Y$12,資格者コード!$F$1:$Q$1,0)+5,FALSE) &amp; "",""),"")</f>
        <v/>
      </c>
      <c r="Z128" s="124" t="str">
        <f>IFERROR(IF('01申請書'!$B$28="●",VLOOKUP($T128,資格者コード!$A$2:$Q$73,MATCH(Z$12,資格者コード!$F$1:$Q$1,0)+5,FALSE) &amp; "",""),"")</f>
        <v/>
      </c>
      <c r="AA128" s="124" t="str">
        <f>IFERROR(IF('01申請書'!$B$29="●",VLOOKUP($T128,資格者コード!$A$2:$Q$73,MATCH(AA$12,資格者コード!$F$1:$Q$1,0)+5,FALSE) &amp; "",""),"")</f>
        <v/>
      </c>
      <c r="AB128" s="124" t="str">
        <f>IFERROR(IF('01申請書'!$B$30="●",VLOOKUP($T128,資格者コード!$A$2:$Q$73,MATCH(AB$12,資格者コード!$F$1:$Q$1,0)+5,FALSE) &amp; "",""),"")</f>
        <v/>
      </c>
      <c r="AC128" s="125" t="str">
        <f>IFERROR(IF('01申請書'!$B$31="●",VLOOKUP($T128,資格者コード!$A$2:$Q$73,MATCH(AC$12,資格者コード!$F$1:$Q$1,0)+5,FALSE) &amp; "",""),"")</f>
        <v/>
      </c>
      <c r="AD128" s="126" t="str">
        <f>IFERROR(IF('01申請書'!$O$27="○",VLOOKUP($T128,資格者コード!$A$2:$Q$73,MATCH(AD$12,資格者コード!$F$1:$Q$1,0)+5,FALSE) &amp; "",""),"")</f>
        <v/>
      </c>
      <c r="AE128" s="126" t="str">
        <f>IFERROR(IF('01申請書'!$O$28="○",VLOOKUP($T128,資格者コード!$A$2:$Q$73,MATCH(AE$12,資格者コード!$F$1:$Q$1,0)+5,FALSE) &amp; "",""),"")</f>
        <v/>
      </c>
      <c r="AF128" s="123" t="str">
        <f>IFERROR(IF('01申請書'!$B$32="●",VLOOKUP($T128,資格者コード!$A$2:$Q$73,MATCH(AF$12,資格者コード!$F$1:$Q$1,0)+5,FALSE) &amp; "",""),"")</f>
        <v/>
      </c>
      <c r="AG128" s="124" t="str">
        <f>IFERROR(IF('01申請書'!$B$33="●",VLOOKUP($T128,資格者コード!$A$2:$Q$73,MATCH(AG$12,資格者コード!$F$1:$Q$1,0)+5,FALSE) &amp; "",""),"")</f>
        <v/>
      </c>
      <c r="AH128" s="125" t="str">
        <f>IFERROR(IF('01申請書'!$B$34="●",VLOOKUP($T128,資格者コード!$A$2:$Q$73,MATCH(AH$12,資格者コード!$F$1:$Q$1,0)+5,FALSE) &amp; "",""),"")</f>
        <v/>
      </c>
      <c r="AI128" s="126" t="str">
        <f>IFERROR(IF('01申請書'!$O$29="○",VLOOKUP($T128,資格者コード!$A$2:$Q$73,MATCH(AI$12,資格者コード!$F$1:$Q$1,0)+5,FALSE) &amp; "",""),"")</f>
        <v/>
      </c>
      <c r="AJ128" s="126" t="str">
        <f>IFERROR(IF('01申請書'!$O$30="○",VLOOKUP($T128,資格者コード!$A$2:$Q$73,MATCH(AJ$12,資格者コード!$F$1:$Q$1,0)+5,FALSE) &amp; "",""),"")</f>
        <v/>
      </c>
      <c r="AK128" s="339"/>
      <c r="AL128" s="340"/>
      <c r="AM128" s="340"/>
      <c r="AN128" s="340"/>
      <c r="AO128" s="340"/>
      <c r="AP128" s="340"/>
      <c r="AQ128" s="340"/>
      <c r="AR128" s="341"/>
    </row>
    <row r="129" spans="2:45" ht="24.95" customHeight="1">
      <c r="C129" s="331">
        <v>117</v>
      </c>
      <c r="D129" s="332"/>
      <c r="E129" s="333"/>
      <c r="F129" s="334"/>
      <c r="G129" s="334"/>
      <c r="H129" s="334"/>
      <c r="I129" s="334"/>
      <c r="J129" s="334"/>
      <c r="K129" s="334"/>
      <c r="L129" s="334"/>
      <c r="M129" s="334"/>
      <c r="N129" s="334"/>
      <c r="O129" s="334"/>
      <c r="P129" s="334"/>
      <c r="Q129" s="334"/>
      <c r="R129" s="334"/>
      <c r="S129" s="335"/>
      <c r="T129" s="336"/>
      <c r="U129" s="337"/>
      <c r="V129" s="337"/>
      <c r="W129" s="337"/>
      <c r="X129" s="338"/>
      <c r="Y129" s="123" t="str">
        <f>IFERROR(IF('01申請書'!$B$27="●",VLOOKUP($T129,資格者コード!$A$2:$Q$73,MATCH(Y$12,資格者コード!$F$1:$Q$1,0)+5,FALSE) &amp; "",""),"")</f>
        <v/>
      </c>
      <c r="Z129" s="124" t="str">
        <f>IFERROR(IF('01申請書'!$B$28="●",VLOOKUP($T129,資格者コード!$A$2:$Q$73,MATCH(Z$12,資格者コード!$F$1:$Q$1,0)+5,FALSE) &amp; "",""),"")</f>
        <v/>
      </c>
      <c r="AA129" s="124" t="str">
        <f>IFERROR(IF('01申請書'!$B$29="●",VLOOKUP($T129,資格者コード!$A$2:$Q$73,MATCH(AA$12,資格者コード!$F$1:$Q$1,0)+5,FALSE) &amp; "",""),"")</f>
        <v/>
      </c>
      <c r="AB129" s="124" t="str">
        <f>IFERROR(IF('01申請書'!$B$30="●",VLOOKUP($T129,資格者コード!$A$2:$Q$73,MATCH(AB$12,資格者コード!$F$1:$Q$1,0)+5,FALSE) &amp; "",""),"")</f>
        <v/>
      </c>
      <c r="AC129" s="125" t="str">
        <f>IFERROR(IF('01申請書'!$B$31="●",VLOOKUP($T129,資格者コード!$A$2:$Q$73,MATCH(AC$12,資格者コード!$F$1:$Q$1,0)+5,FALSE) &amp; "",""),"")</f>
        <v/>
      </c>
      <c r="AD129" s="126" t="str">
        <f>IFERROR(IF('01申請書'!$O$27="○",VLOOKUP($T129,資格者コード!$A$2:$Q$73,MATCH(AD$12,資格者コード!$F$1:$Q$1,0)+5,FALSE) &amp; "",""),"")</f>
        <v/>
      </c>
      <c r="AE129" s="126" t="str">
        <f>IFERROR(IF('01申請書'!$O$28="○",VLOOKUP($T129,資格者コード!$A$2:$Q$73,MATCH(AE$12,資格者コード!$F$1:$Q$1,0)+5,FALSE) &amp; "",""),"")</f>
        <v/>
      </c>
      <c r="AF129" s="123" t="str">
        <f>IFERROR(IF('01申請書'!$B$32="●",VLOOKUP($T129,資格者コード!$A$2:$Q$73,MATCH(AF$12,資格者コード!$F$1:$Q$1,0)+5,FALSE) &amp; "",""),"")</f>
        <v/>
      </c>
      <c r="AG129" s="124" t="str">
        <f>IFERROR(IF('01申請書'!$B$33="●",VLOOKUP($T129,資格者コード!$A$2:$Q$73,MATCH(AG$12,資格者コード!$F$1:$Q$1,0)+5,FALSE) &amp; "",""),"")</f>
        <v/>
      </c>
      <c r="AH129" s="125" t="str">
        <f>IFERROR(IF('01申請書'!$B$34="●",VLOOKUP($T129,資格者コード!$A$2:$Q$73,MATCH(AH$12,資格者コード!$F$1:$Q$1,0)+5,FALSE) &amp; "",""),"")</f>
        <v/>
      </c>
      <c r="AI129" s="126" t="str">
        <f>IFERROR(IF('01申請書'!$O$29="○",VLOOKUP($T129,資格者コード!$A$2:$Q$73,MATCH(AI$12,資格者コード!$F$1:$Q$1,0)+5,FALSE) &amp; "",""),"")</f>
        <v/>
      </c>
      <c r="AJ129" s="126" t="str">
        <f>IFERROR(IF('01申請書'!$O$30="○",VLOOKUP($T129,資格者コード!$A$2:$Q$73,MATCH(AJ$12,資格者コード!$F$1:$Q$1,0)+5,FALSE) &amp; "",""),"")</f>
        <v/>
      </c>
      <c r="AK129" s="339"/>
      <c r="AL129" s="340"/>
      <c r="AM129" s="340"/>
      <c r="AN129" s="340"/>
      <c r="AO129" s="340"/>
      <c r="AP129" s="340"/>
      <c r="AQ129" s="340"/>
      <c r="AR129" s="341"/>
    </row>
    <row r="130" spans="2:45" ht="24.95" customHeight="1">
      <c r="C130" s="331">
        <v>118</v>
      </c>
      <c r="D130" s="332"/>
      <c r="E130" s="333"/>
      <c r="F130" s="334"/>
      <c r="G130" s="334"/>
      <c r="H130" s="334"/>
      <c r="I130" s="334"/>
      <c r="J130" s="334"/>
      <c r="K130" s="334"/>
      <c r="L130" s="334"/>
      <c r="M130" s="334"/>
      <c r="N130" s="334"/>
      <c r="O130" s="334"/>
      <c r="P130" s="334"/>
      <c r="Q130" s="334"/>
      <c r="R130" s="334"/>
      <c r="S130" s="335"/>
      <c r="T130" s="336"/>
      <c r="U130" s="337"/>
      <c r="V130" s="337"/>
      <c r="W130" s="337"/>
      <c r="X130" s="338"/>
      <c r="Y130" s="123" t="str">
        <f>IFERROR(IF('01申請書'!$B$27="●",VLOOKUP($T130,資格者コード!$A$2:$Q$73,MATCH(Y$12,資格者コード!$F$1:$Q$1,0)+5,FALSE) &amp; "",""),"")</f>
        <v/>
      </c>
      <c r="Z130" s="124" t="str">
        <f>IFERROR(IF('01申請書'!$B$28="●",VLOOKUP($T130,資格者コード!$A$2:$Q$73,MATCH(Z$12,資格者コード!$F$1:$Q$1,0)+5,FALSE) &amp; "",""),"")</f>
        <v/>
      </c>
      <c r="AA130" s="124" t="str">
        <f>IFERROR(IF('01申請書'!$B$29="●",VLOOKUP($T130,資格者コード!$A$2:$Q$73,MATCH(AA$12,資格者コード!$F$1:$Q$1,0)+5,FALSE) &amp; "",""),"")</f>
        <v/>
      </c>
      <c r="AB130" s="124" t="str">
        <f>IFERROR(IF('01申請書'!$B$30="●",VLOOKUP($T130,資格者コード!$A$2:$Q$73,MATCH(AB$12,資格者コード!$F$1:$Q$1,0)+5,FALSE) &amp; "",""),"")</f>
        <v/>
      </c>
      <c r="AC130" s="125" t="str">
        <f>IFERROR(IF('01申請書'!$B$31="●",VLOOKUP($T130,資格者コード!$A$2:$Q$73,MATCH(AC$12,資格者コード!$F$1:$Q$1,0)+5,FALSE) &amp; "",""),"")</f>
        <v/>
      </c>
      <c r="AD130" s="126" t="str">
        <f>IFERROR(IF('01申請書'!$O$27="○",VLOOKUP($T130,資格者コード!$A$2:$Q$73,MATCH(AD$12,資格者コード!$F$1:$Q$1,0)+5,FALSE) &amp; "",""),"")</f>
        <v/>
      </c>
      <c r="AE130" s="126" t="str">
        <f>IFERROR(IF('01申請書'!$O$28="○",VLOOKUP($T130,資格者コード!$A$2:$Q$73,MATCH(AE$12,資格者コード!$F$1:$Q$1,0)+5,FALSE) &amp; "",""),"")</f>
        <v/>
      </c>
      <c r="AF130" s="123" t="str">
        <f>IFERROR(IF('01申請書'!$B$32="●",VLOOKUP($T130,資格者コード!$A$2:$Q$73,MATCH(AF$12,資格者コード!$F$1:$Q$1,0)+5,FALSE) &amp; "",""),"")</f>
        <v/>
      </c>
      <c r="AG130" s="124" t="str">
        <f>IFERROR(IF('01申請書'!$B$33="●",VLOOKUP($T130,資格者コード!$A$2:$Q$73,MATCH(AG$12,資格者コード!$F$1:$Q$1,0)+5,FALSE) &amp; "",""),"")</f>
        <v/>
      </c>
      <c r="AH130" s="125" t="str">
        <f>IFERROR(IF('01申請書'!$B$34="●",VLOOKUP($T130,資格者コード!$A$2:$Q$73,MATCH(AH$12,資格者コード!$F$1:$Q$1,0)+5,FALSE) &amp; "",""),"")</f>
        <v/>
      </c>
      <c r="AI130" s="126" t="str">
        <f>IFERROR(IF('01申請書'!$O$29="○",VLOOKUP($T130,資格者コード!$A$2:$Q$73,MATCH(AI$12,資格者コード!$F$1:$Q$1,0)+5,FALSE) &amp; "",""),"")</f>
        <v/>
      </c>
      <c r="AJ130" s="126" t="str">
        <f>IFERROR(IF('01申請書'!$O$30="○",VLOOKUP($T130,資格者コード!$A$2:$Q$73,MATCH(AJ$12,資格者コード!$F$1:$Q$1,0)+5,FALSE) &amp; "",""),"")</f>
        <v/>
      </c>
      <c r="AK130" s="339"/>
      <c r="AL130" s="340"/>
      <c r="AM130" s="340"/>
      <c r="AN130" s="340"/>
      <c r="AO130" s="340"/>
      <c r="AP130" s="340"/>
      <c r="AQ130" s="340"/>
      <c r="AR130" s="341"/>
    </row>
    <row r="131" spans="2:45" ht="24.95" customHeight="1">
      <c r="C131" s="331">
        <v>119</v>
      </c>
      <c r="D131" s="332"/>
      <c r="E131" s="333"/>
      <c r="F131" s="334"/>
      <c r="G131" s="334"/>
      <c r="H131" s="334"/>
      <c r="I131" s="334"/>
      <c r="J131" s="334"/>
      <c r="K131" s="334"/>
      <c r="L131" s="334"/>
      <c r="M131" s="334"/>
      <c r="N131" s="334"/>
      <c r="O131" s="334"/>
      <c r="P131" s="334"/>
      <c r="Q131" s="334"/>
      <c r="R131" s="334"/>
      <c r="S131" s="335"/>
      <c r="T131" s="336"/>
      <c r="U131" s="337"/>
      <c r="V131" s="337"/>
      <c r="W131" s="337"/>
      <c r="X131" s="338"/>
      <c r="Y131" s="123" t="str">
        <f>IFERROR(IF('01申請書'!$B$27="●",VLOOKUP($T131,資格者コード!$A$2:$Q$73,MATCH(Y$12,資格者コード!$F$1:$Q$1,0)+5,FALSE) &amp; "",""),"")</f>
        <v/>
      </c>
      <c r="Z131" s="124" t="str">
        <f>IFERROR(IF('01申請書'!$B$28="●",VLOOKUP($T131,資格者コード!$A$2:$Q$73,MATCH(Z$12,資格者コード!$F$1:$Q$1,0)+5,FALSE) &amp; "",""),"")</f>
        <v/>
      </c>
      <c r="AA131" s="124" t="str">
        <f>IFERROR(IF('01申請書'!$B$29="●",VLOOKUP($T131,資格者コード!$A$2:$Q$73,MATCH(AA$12,資格者コード!$F$1:$Q$1,0)+5,FALSE) &amp; "",""),"")</f>
        <v/>
      </c>
      <c r="AB131" s="124" t="str">
        <f>IFERROR(IF('01申請書'!$B$30="●",VLOOKUP($T131,資格者コード!$A$2:$Q$73,MATCH(AB$12,資格者コード!$F$1:$Q$1,0)+5,FALSE) &amp; "",""),"")</f>
        <v/>
      </c>
      <c r="AC131" s="125" t="str">
        <f>IFERROR(IF('01申請書'!$B$31="●",VLOOKUP($T131,資格者コード!$A$2:$Q$73,MATCH(AC$12,資格者コード!$F$1:$Q$1,0)+5,FALSE) &amp; "",""),"")</f>
        <v/>
      </c>
      <c r="AD131" s="126" t="str">
        <f>IFERROR(IF('01申請書'!$O$27="○",VLOOKUP($T131,資格者コード!$A$2:$Q$73,MATCH(AD$12,資格者コード!$F$1:$Q$1,0)+5,FALSE) &amp; "",""),"")</f>
        <v/>
      </c>
      <c r="AE131" s="126" t="str">
        <f>IFERROR(IF('01申請書'!$O$28="○",VLOOKUP($T131,資格者コード!$A$2:$Q$73,MATCH(AE$12,資格者コード!$F$1:$Q$1,0)+5,FALSE) &amp; "",""),"")</f>
        <v/>
      </c>
      <c r="AF131" s="123" t="str">
        <f>IFERROR(IF('01申請書'!$B$32="●",VLOOKUP($T131,資格者コード!$A$2:$Q$73,MATCH(AF$12,資格者コード!$F$1:$Q$1,0)+5,FALSE) &amp; "",""),"")</f>
        <v/>
      </c>
      <c r="AG131" s="124" t="str">
        <f>IFERROR(IF('01申請書'!$B$33="●",VLOOKUP($T131,資格者コード!$A$2:$Q$73,MATCH(AG$12,資格者コード!$F$1:$Q$1,0)+5,FALSE) &amp; "",""),"")</f>
        <v/>
      </c>
      <c r="AH131" s="125" t="str">
        <f>IFERROR(IF('01申請書'!$B$34="●",VLOOKUP($T131,資格者コード!$A$2:$Q$73,MATCH(AH$12,資格者コード!$F$1:$Q$1,0)+5,FALSE) &amp; "",""),"")</f>
        <v/>
      </c>
      <c r="AI131" s="126" t="str">
        <f>IFERROR(IF('01申請書'!$O$29="○",VLOOKUP($T131,資格者コード!$A$2:$Q$73,MATCH(AI$12,資格者コード!$F$1:$Q$1,0)+5,FALSE) &amp; "",""),"")</f>
        <v/>
      </c>
      <c r="AJ131" s="126" t="str">
        <f>IFERROR(IF('01申請書'!$O$30="○",VLOOKUP($T131,資格者コード!$A$2:$Q$73,MATCH(AJ$12,資格者コード!$F$1:$Q$1,0)+5,FALSE) &amp; "",""),"")</f>
        <v/>
      </c>
      <c r="AK131" s="339"/>
      <c r="AL131" s="340"/>
      <c r="AM131" s="340"/>
      <c r="AN131" s="340"/>
      <c r="AO131" s="340"/>
      <c r="AP131" s="340"/>
      <c r="AQ131" s="340"/>
      <c r="AR131" s="341"/>
    </row>
    <row r="132" spans="2:45" ht="24.95" customHeight="1">
      <c r="B132" s="127" t="s">
        <v>174</v>
      </c>
      <c r="C132" s="331">
        <v>120</v>
      </c>
      <c r="D132" s="332"/>
      <c r="E132" s="333"/>
      <c r="F132" s="334"/>
      <c r="G132" s="334"/>
      <c r="H132" s="334"/>
      <c r="I132" s="334"/>
      <c r="J132" s="334"/>
      <c r="K132" s="334"/>
      <c r="L132" s="334"/>
      <c r="M132" s="334"/>
      <c r="N132" s="334"/>
      <c r="O132" s="334"/>
      <c r="P132" s="334"/>
      <c r="Q132" s="334"/>
      <c r="R132" s="334"/>
      <c r="S132" s="335"/>
      <c r="T132" s="336"/>
      <c r="U132" s="337"/>
      <c r="V132" s="337"/>
      <c r="W132" s="337"/>
      <c r="X132" s="338"/>
      <c r="Y132" s="123" t="str">
        <f>IFERROR(IF('01申請書'!$B$27="●",VLOOKUP($T132,資格者コード!$A$2:$Q$73,MATCH(Y$12,資格者コード!$F$1:$Q$1,0)+5,FALSE) &amp; "",""),"")</f>
        <v/>
      </c>
      <c r="Z132" s="124" t="str">
        <f>IFERROR(IF('01申請書'!$B$28="●",VLOOKUP($T132,資格者コード!$A$2:$Q$73,MATCH(Z$12,資格者コード!$F$1:$Q$1,0)+5,FALSE) &amp; "",""),"")</f>
        <v/>
      </c>
      <c r="AA132" s="124" t="str">
        <f>IFERROR(IF('01申請書'!$B$29="●",VLOOKUP($T132,資格者コード!$A$2:$Q$73,MATCH(AA$12,資格者コード!$F$1:$Q$1,0)+5,FALSE) &amp; "",""),"")</f>
        <v/>
      </c>
      <c r="AB132" s="124" t="str">
        <f>IFERROR(IF('01申請書'!$B$30="●",VLOOKUP($T132,資格者コード!$A$2:$Q$73,MATCH(AB$12,資格者コード!$F$1:$Q$1,0)+5,FALSE) &amp; "",""),"")</f>
        <v/>
      </c>
      <c r="AC132" s="125" t="str">
        <f>IFERROR(IF('01申請書'!$B$31="●",VLOOKUP($T132,資格者コード!$A$2:$Q$73,MATCH(AC$12,資格者コード!$F$1:$Q$1,0)+5,FALSE) &amp; "",""),"")</f>
        <v/>
      </c>
      <c r="AD132" s="126" t="str">
        <f>IFERROR(IF('01申請書'!$O$27="○",VLOOKUP($T132,資格者コード!$A$2:$Q$73,MATCH(AD$12,資格者コード!$F$1:$Q$1,0)+5,FALSE) &amp; "",""),"")</f>
        <v/>
      </c>
      <c r="AE132" s="126" t="str">
        <f>IFERROR(IF('01申請書'!$O$28="○",VLOOKUP($T132,資格者コード!$A$2:$Q$73,MATCH(AE$12,資格者コード!$F$1:$Q$1,0)+5,FALSE) &amp; "",""),"")</f>
        <v/>
      </c>
      <c r="AF132" s="123" t="str">
        <f>IFERROR(IF('01申請書'!$B$32="●",VLOOKUP($T132,資格者コード!$A$2:$Q$73,MATCH(AF$12,資格者コード!$F$1:$Q$1,0)+5,FALSE) &amp; "",""),"")</f>
        <v/>
      </c>
      <c r="AG132" s="124" t="str">
        <f>IFERROR(IF('01申請書'!$B$33="●",VLOOKUP($T132,資格者コード!$A$2:$Q$73,MATCH(AG$12,資格者コード!$F$1:$Q$1,0)+5,FALSE) &amp; "",""),"")</f>
        <v/>
      </c>
      <c r="AH132" s="125" t="str">
        <f>IFERROR(IF('01申請書'!$B$34="●",VLOOKUP($T132,資格者コード!$A$2:$Q$73,MATCH(AH$12,資格者コード!$F$1:$Q$1,0)+5,FALSE) &amp; "",""),"")</f>
        <v/>
      </c>
      <c r="AI132" s="126" t="str">
        <f>IFERROR(IF('01申請書'!$O$29="○",VLOOKUP($T132,資格者コード!$A$2:$Q$73,MATCH(AI$12,資格者コード!$F$1:$Q$1,0)+5,FALSE) &amp; "",""),"")</f>
        <v/>
      </c>
      <c r="AJ132" s="126" t="str">
        <f>IFERROR(IF('01申請書'!$O$30="○",VLOOKUP($T132,資格者コード!$A$2:$Q$73,MATCH(AJ$12,資格者コード!$F$1:$Q$1,0)+5,FALSE) &amp; "",""),"")</f>
        <v/>
      </c>
      <c r="AK132" s="339"/>
      <c r="AL132" s="340"/>
      <c r="AM132" s="340"/>
      <c r="AN132" s="340"/>
      <c r="AO132" s="340"/>
      <c r="AP132" s="340"/>
      <c r="AQ132" s="340"/>
      <c r="AR132" s="341"/>
      <c r="AS132" s="127"/>
    </row>
    <row r="133" spans="2:45" ht="24.95" customHeight="1">
      <c r="C133" s="331">
        <v>121</v>
      </c>
      <c r="D133" s="332"/>
      <c r="E133" s="333"/>
      <c r="F133" s="334"/>
      <c r="G133" s="334"/>
      <c r="H133" s="334"/>
      <c r="I133" s="334"/>
      <c r="J133" s="334"/>
      <c r="K133" s="334"/>
      <c r="L133" s="334"/>
      <c r="M133" s="334"/>
      <c r="N133" s="334"/>
      <c r="O133" s="334"/>
      <c r="P133" s="334"/>
      <c r="Q133" s="334"/>
      <c r="R133" s="334"/>
      <c r="S133" s="335"/>
      <c r="T133" s="336"/>
      <c r="U133" s="337"/>
      <c r="V133" s="337"/>
      <c r="W133" s="337"/>
      <c r="X133" s="338"/>
      <c r="Y133" s="123" t="str">
        <f>IFERROR(IF('01申請書'!$B$27="●",VLOOKUP($T133,資格者コード!$A$2:$Q$73,MATCH(Y$12,資格者コード!$F$1:$Q$1,0)+5,FALSE) &amp; "",""),"")</f>
        <v/>
      </c>
      <c r="Z133" s="124" t="str">
        <f>IFERROR(IF('01申請書'!$B$28="●",VLOOKUP($T133,資格者コード!$A$2:$Q$73,MATCH(Z$12,資格者コード!$F$1:$Q$1,0)+5,FALSE) &amp; "",""),"")</f>
        <v/>
      </c>
      <c r="AA133" s="124" t="str">
        <f>IFERROR(IF('01申請書'!$B$29="●",VLOOKUP($T133,資格者コード!$A$2:$Q$73,MATCH(AA$12,資格者コード!$F$1:$Q$1,0)+5,FALSE) &amp; "",""),"")</f>
        <v/>
      </c>
      <c r="AB133" s="124" t="str">
        <f>IFERROR(IF('01申請書'!$B$30="●",VLOOKUP($T133,資格者コード!$A$2:$Q$73,MATCH(AB$12,資格者コード!$F$1:$Q$1,0)+5,FALSE) &amp; "",""),"")</f>
        <v/>
      </c>
      <c r="AC133" s="125" t="str">
        <f>IFERROR(IF('01申請書'!$B$31="●",VLOOKUP($T133,資格者コード!$A$2:$Q$73,MATCH(AC$12,資格者コード!$F$1:$Q$1,0)+5,FALSE) &amp; "",""),"")</f>
        <v/>
      </c>
      <c r="AD133" s="126" t="str">
        <f>IFERROR(IF('01申請書'!$O$27="○",VLOOKUP($T133,資格者コード!$A$2:$Q$73,MATCH(AD$12,資格者コード!$F$1:$Q$1,0)+5,FALSE) &amp; "",""),"")</f>
        <v/>
      </c>
      <c r="AE133" s="126" t="str">
        <f>IFERROR(IF('01申請書'!$O$28="○",VLOOKUP($T133,資格者コード!$A$2:$Q$73,MATCH(AE$12,資格者コード!$F$1:$Q$1,0)+5,FALSE) &amp; "",""),"")</f>
        <v/>
      </c>
      <c r="AF133" s="123" t="str">
        <f>IFERROR(IF('01申請書'!$B$32="●",VLOOKUP($T133,資格者コード!$A$2:$Q$73,MATCH(AF$12,資格者コード!$F$1:$Q$1,0)+5,FALSE) &amp; "",""),"")</f>
        <v/>
      </c>
      <c r="AG133" s="124" t="str">
        <f>IFERROR(IF('01申請書'!$B$33="●",VLOOKUP($T133,資格者コード!$A$2:$Q$73,MATCH(AG$12,資格者コード!$F$1:$Q$1,0)+5,FALSE) &amp; "",""),"")</f>
        <v/>
      </c>
      <c r="AH133" s="125" t="str">
        <f>IFERROR(IF('01申請書'!$B$34="●",VLOOKUP($T133,資格者コード!$A$2:$Q$73,MATCH(AH$12,資格者コード!$F$1:$Q$1,0)+5,FALSE) &amp; "",""),"")</f>
        <v/>
      </c>
      <c r="AI133" s="126" t="str">
        <f>IFERROR(IF('01申請書'!$O$29="○",VLOOKUP($T133,資格者コード!$A$2:$Q$73,MATCH(AI$12,資格者コード!$F$1:$Q$1,0)+5,FALSE) &amp; "",""),"")</f>
        <v/>
      </c>
      <c r="AJ133" s="126" t="str">
        <f>IFERROR(IF('01申請書'!$O$30="○",VLOOKUP($T133,資格者コード!$A$2:$Q$73,MATCH(AJ$12,資格者コード!$F$1:$Q$1,0)+5,FALSE) &amp; "",""),"")</f>
        <v/>
      </c>
      <c r="AK133" s="339"/>
      <c r="AL133" s="340"/>
      <c r="AM133" s="340"/>
      <c r="AN133" s="340"/>
      <c r="AO133" s="340"/>
      <c r="AP133" s="340"/>
      <c r="AQ133" s="340"/>
      <c r="AR133" s="341"/>
    </row>
    <row r="134" spans="2:45" ht="24.95" customHeight="1">
      <c r="C134" s="331">
        <v>122</v>
      </c>
      <c r="D134" s="332"/>
      <c r="E134" s="333"/>
      <c r="F134" s="334"/>
      <c r="G134" s="334"/>
      <c r="H134" s="334"/>
      <c r="I134" s="334"/>
      <c r="J134" s="334"/>
      <c r="K134" s="334"/>
      <c r="L134" s="334"/>
      <c r="M134" s="334"/>
      <c r="N134" s="334"/>
      <c r="O134" s="334"/>
      <c r="P134" s="334"/>
      <c r="Q134" s="334"/>
      <c r="R134" s="334"/>
      <c r="S134" s="335"/>
      <c r="T134" s="336"/>
      <c r="U134" s="337"/>
      <c r="V134" s="337"/>
      <c r="W134" s="337"/>
      <c r="X134" s="338"/>
      <c r="Y134" s="123" t="str">
        <f>IFERROR(IF('01申請書'!$B$27="●",VLOOKUP($T134,資格者コード!$A$2:$Q$73,MATCH(Y$12,資格者コード!$F$1:$Q$1,0)+5,FALSE) &amp; "",""),"")</f>
        <v/>
      </c>
      <c r="Z134" s="124" t="str">
        <f>IFERROR(IF('01申請書'!$B$28="●",VLOOKUP($T134,資格者コード!$A$2:$Q$73,MATCH(Z$12,資格者コード!$F$1:$Q$1,0)+5,FALSE) &amp; "",""),"")</f>
        <v/>
      </c>
      <c r="AA134" s="124" t="str">
        <f>IFERROR(IF('01申請書'!$B$29="●",VLOOKUP($T134,資格者コード!$A$2:$Q$73,MATCH(AA$12,資格者コード!$F$1:$Q$1,0)+5,FALSE) &amp; "",""),"")</f>
        <v/>
      </c>
      <c r="AB134" s="124" t="str">
        <f>IFERROR(IF('01申請書'!$B$30="●",VLOOKUP($T134,資格者コード!$A$2:$Q$73,MATCH(AB$12,資格者コード!$F$1:$Q$1,0)+5,FALSE) &amp; "",""),"")</f>
        <v/>
      </c>
      <c r="AC134" s="125" t="str">
        <f>IFERROR(IF('01申請書'!$B$31="●",VLOOKUP($T134,資格者コード!$A$2:$Q$73,MATCH(AC$12,資格者コード!$F$1:$Q$1,0)+5,FALSE) &amp; "",""),"")</f>
        <v/>
      </c>
      <c r="AD134" s="126" t="str">
        <f>IFERROR(IF('01申請書'!$O$27="○",VLOOKUP($T134,資格者コード!$A$2:$Q$73,MATCH(AD$12,資格者コード!$F$1:$Q$1,0)+5,FALSE) &amp; "",""),"")</f>
        <v/>
      </c>
      <c r="AE134" s="126" t="str">
        <f>IFERROR(IF('01申請書'!$O$28="○",VLOOKUP($T134,資格者コード!$A$2:$Q$73,MATCH(AE$12,資格者コード!$F$1:$Q$1,0)+5,FALSE) &amp; "",""),"")</f>
        <v/>
      </c>
      <c r="AF134" s="123" t="str">
        <f>IFERROR(IF('01申請書'!$B$32="●",VLOOKUP($T134,資格者コード!$A$2:$Q$73,MATCH(AF$12,資格者コード!$F$1:$Q$1,0)+5,FALSE) &amp; "",""),"")</f>
        <v/>
      </c>
      <c r="AG134" s="124" t="str">
        <f>IFERROR(IF('01申請書'!$B$33="●",VLOOKUP($T134,資格者コード!$A$2:$Q$73,MATCH(AG$12,資格者コード!$F$1:$Q$1,0)+5,FALSE) &amp; "",""),"")</f>
        <v/>
      </c>
      <c r="AH134" s="125" t="str">
        <f>IFERROR(IF('01申請書'!$B$34="●",VLOOKUP($T134,資格者コード!$A$2:$Q$73,MATCH(AH$12,資格者コード!$F$1:$Q$1,0)+5,FALSE) &amp; "",""),"")</f>
        <v/>
      </c>
      <c r="AI134" s="126" t="str">
        <f>IFERROR(IF('01申請書'!$O$29="○",VLOOKUP($T134,資格者コード!$A$2:$Q$73,MATCH(AI$12,資格者コード!$F$1:$Q$1,0)+5,FALSE) &amp; "",""),"")</f>
        <v/>
      </c>
      <c r="AJ134" s="126" t="str">
        <f>IFERROR(IF('01申請書'!$O$30="○",VLOOKUP($T134,資格者コード!$A$2:$Q$73,MATCH(AJ$12,資格者コード!$F$1:$Q$1,0)+5,FALSE) &amp; "",""),"")</f>
        <v/>
      </c>
      <c r="AK134" s="339"/>
      <c r="AL134" s="340"/>
      <c r="AM134" s="340"/>
      <c r="AN134" s="340"/>
      <c r="AO134" s="340"/>
      <c r="AP134" s="340"/>
      <c r="AQ134" s="340"/>
      <c r="AR134" s="341"/>
    </row>
    <row r="135" spans="2:45" ht="24.95" customHeight="1">
      <c r="C135" s="331">
        <v>123</v>
      </c>
      <c r="D135" s="332"/>
      <c r="E135" s="333"/>
      <c r="F135" s="334"/>
      <c r="G135" s="334"/>
      <c r="H135" s="334"/>
      <c r="I135" s="334"/>
      <c r="J135" s="334"/>
      <c r="K135" s="334"/>
      <c r="L135" s="334"/>
      <c r="M135" s="334"/>
      <c r="N135" s="334"/>
      <c r="O135" s="334"/>
      <c r="P135" s="334"/>
      <c r="Q135" s="334"/>
      <c r="R135" s="334"/>
      <c r="S135" s="335"/>
      <c r="T135" s="336"/>
      <c r="U135" s="337"/>
      <c r="V135" s="337"/>
      <c r="W135" s="337"/>
      <c r="X135" s="338"/>
      <c r="Y135" s="123" t="str">
        <f>IFERROR(IF('01申請書'!$B$27="●",VLOOKUP($T135,資格者コード!$A$2:$Q$73,MATCH(Y$12,資格者コード!$F$1:$Q$1,0)+5,FALSE) &amp; "",""),"")</f>
        <v/>
      </c>
      <c r="Z135" s="124" t="str">
        <f>IFERROR(IF('01申請書'!$B$28="●",VLOOKUP($T135,資格者コード!$A$2:$Q$73,MATCH(Z$12,資格者コード!$F$1:$Q$1,0)+5,FALSE) &amp; "",""),"")</f>
        <v/>
      </c>
      <c r="AA135" s="124" t="str">
        <f>IFERROR(IF('01申請書'!$B$29="●",VLOOKUP($T135,資格者コード!$A$2:$Q$73,MATCH(AA$12,資格者コード!$F$1:$Q$1,0)+5,FALSE) &amp; "",""),"")</f>
        <v/>
      </c>
      <c r="AB135" s="124" t="str">
        <f>IFERROR(IF('01申請書'!$B$30="●",VLOOKUP($T135,資格者コード!$A$2:$Q$73,MATCH(AB$12,資格者コード!$F$1:$Q$1,0)+5,FALSE) &amp; "",""),"")</f>
        <v/>
      </c>
      <c r="AC135" s="125" t="str">
        <f>IFERROR(IF('01申請書'!$B$31="●",VLOOKUP($T135,資格者コード!$A$2:$Q$73,MATCH(AC$12,資格者コード!$F$1:$Q$1,0)+5,FALSE) &amp; "",""),"")</f>
        <v/>
      </c>
      <c r="AD135" s="126" t="str">
        <f>IFERROR(IF('01申請書'!$O$27="○",VLOOKUP($T135,資格者コード!$A$2:$Q$73,MATCH(AD$12,資格者コード!$F$1:$Q$1,0)+5,FALSE) &amp; "",""),"")</f>
        <v/>
      </c>
      <c r="AE135" s="126" t="str">
        <f>IFERROR(IF('01申請書'!$O$28="○",VLOOKUP($T135,資格者コード!$A$2:$Q$73,MATCH(AE$12,資格者コード!$F$1:$Q$1,0)+5,FALSE) &amp; "",""),"")</f>
        <v/>
      </c>
      <c r="AF135" s="123" t="str">
        <f>IFERROR(IF('01申請書'!$B$32="●",VLOOKUP($T135,資格者コード!$A$2:$Q$73,MATCH(AF$12,資格者コード!$F$1:$Q$1,0)+5,FALSE) &amp; "",""),"")</f>
        <v/>
      </c>
      <c r="AG135" s="124" t="str">
        <f>IFERROR(IF('01申請書'!$B$33="●",VLOOKUP($T135,資格者コード!$A$2:$Q$73,MATCH(AG$12,資格者コード!$F$1:$Q$1,0)+5,FALSE) &amp; "",""),"")</f>
        <v/>
      </c>
      <c r="AH135" s="125" t="str">
        <f>IFERROR(IF('01申請書'!$B$34="●",VLOOKUP($T135,資格者コード!$A$2:$Q$73,MATCH(AH$12,資格者コード!$F$1:$Q$1,0)+5,FALSE) &amp; "",""),"")</f>
        <v/>
      </c>
      <c r="AI135" s="126" t="str">
        <f>IFERROR(IF('01申請書'!$O$29="○",VLOOKUP($T135,資格者コード!$A$2:$Q$73,MATCH(AI$12,資格者コード!$F$1:$Q$1,0)+5,FALSE) &amp; "",""),"")</f>
        <v/>
      </c>
      <c r="AJ135" s="126" t="str">
        <f>IFERROR(IF('01申請書'!$O$30="○",VLOOKUP($T135,資格者コード!$A$2:$Q$73,MATCH(AJ$12,資格者コード!$F$1:$Q$1,0)+5,FALSE) &amp; "",""),"")</f>
        <v/>
      </c>
      <c r="AK135" s="339"/>
      <c r="AL135" s="340"/>
      <c r="AM135" s="340"/>
      <c r="AN135" s="340"/>
      <c r="AO135" s="340"/>
      <c r="AP135" s="340"/>
      <c r="AQ135" s="340"/>
      <c r="AR135" s="341"/>
    </row>
    <row r="136" spans="2:45" ht="24.95" customHeight="1">
      <c r="C136" s="331">
        <v>124</v>
      </c>
      <c r="D136" s="332"/>
      <c r="E136" s="333"/>
      <c r="F136" s="334"/>
      <c r="G136" s="334"/>
      <c r="H136" s="334"/>
      <c r="I136" s="334"/>
      <c r="J136" s="334"/>
      <c r="K136" s="334"/>
      <c r="L136" s="334"/>
      <c r="M136" s="334"/>
      <c r="N136" s="334"/>
      <c r="O136" s="334"/>
      <c r="P136" s="334"/>
      <c r="Q136" s="334"/>
      <c r="R136" s="334"/>
      <c r="S136" s="335"/>
      <c r="T136" s="336"/>
      <c r="U136" s="337"/>
      <c r="V136" s="337"/>
      <c r="W136" s="337"/>
      <c r="X136" s="338"/>
      <c r="Y136" s="123" t="str">
        <f>IFERROR(IF('01申請書'!$B$27="●",VLOOKUP($T136,資格者コード!$A$2:$Q$73,MATCH(Y$12,資格者コード!$F$1:$Q$1,0)+5,FALSE) &amp; "",""),"")</f>
        <v/>
      </c>
      <c r="Z136" s="124" t="str">
        <f>IFERROR(IF('01申請書'!$B$28="●",VLOOKUP($T136,資格者コード!$A$2:$Q$73,MATCH(Z$12,資格者コード!$F$1:$Q$1,0)+5,FALSE) &amp; "",""),"")</f>
        <v/>
      </c>
      <c r="AA136" s="124" t="str">
        <f>IFERROR(IF('01申請書'!$B$29="●",VLOOKUP($T136,資格者コード!$A$2:$Q$73,MATCH(AA$12,資格者コード!$F$1:$Q$1,0)+5,FALSE) &amp; "",""),"")</f>
        <v/>
      </c>
      <c r="AB136" s="124" t="str">
        <f>IFERROR(IF('01申請書'!$B$30="●",VLOOKUP($T136,資格者コード!$A$2:$Q$73,MATCH(AB$12,資格者コード!$F$1:$Q$1,0)+5,FALSE) &amp; "",""),"")</f>
        <v/>
      </c>
      <c r="AC136" s="125" t="str">
        <f>IFERROR(IF('01申請書'!$B$31="●",VLOOKUP($T136,資格者コード!$A$2:$Q$73,MATCH(AC$12,資格者コード!$F$1:$Q$1,0)+5,FALSE) &amp; "",""),"")</f>
        <v/>
      </c>
      <c r="AD136" s="126" t="str">
        <f>IFERROR(IF('01申請書'!$O$27="○",VLOOKUP($T136,資格者コード!$A$2:$Q$73,MATCH(AD$12,資格者コード!$F$1:$Q$1,0)+5,FALSE) &amp; "",""),"")</f>
        <v/>
      </c>
      <c r="AE136" s="126" t="str">
        <f>IFERROR(IF('01申請書'!$O$28="○",VLOOKUP($T136,資格者コード!$A$2:$Q$73,MATCH(AE$12,資格者コード!$F$1:$Q$1,0)+5,FALSE) &amp; "",""),"")</f>
        <v/>
      </c>
      <c r="AF136" s="123" t="str">
        <f>IFERROR(IF('01申請書'!$B$32="●",VLOOKUP($T136,資格者コード!$A$2:$Q$73,MATCH(AF$12,資格者コード!$F$1:$Q$1,0)+5,FALSE) &amp; "",""),"")</f>
        <v/>
      </c>
      <c r="AG136" s="124" t="str">
        <f>IFERROR(IF('01申請書'!$B$33="●",VLOOKUP($T136,資格者コード!$A$2:$Q$73,MATCH(AG$12,資格者コード!$F$1:$Q$1,0)+5,FALSE) &amp; "",""),"")</f>
        <v/>
      </c>
      <c r="AH136" s="125" t="str">
        <f>IFERROR(IF('01申請書'!$B$34="●",VLOOKUP($T136,資格者コード!$A$2:$Q$73,MATCH(AH$12,資格者コード!$F$1:$Q$1,0)+5,FALSE) &amp; "",""),"")</f>
        <v/>
      </c>
      <c r="AI136" s="126" t="str">
        <f>IFERROR(IF('01申請書'!$O$29="○",VLOOKUP($T136,資格者コード!$A$2:$Q$73,MATCH(AI$12,資格者コード!$F$1:$Q$1,0)+5,FALSE) &amp; "",""),"")</f>
        <v/>
      </c>
      <c r="AJ136" s="126" t="str">
        <f>IFERROR(IF('01申請書'!$O$30="○",VLOOKUP($T136,資格者コード!$A$2:$Q$73,MATCH(AJ$12,資格者コード!$F$1:$Q$1,0)+5,FALSE) &amp; "",""),"")</f>
        <v/>
      </c>
      <c r="AK136" s="339"/>
      <c r="AL136" s="340"/>
      <c r="AM136" s="340"/>
      <c r="AN136" s="340"/>
      <c r="AO136" s="340"/>
      <c r="AP136" s="340"/>
      <c r="AQ136" s="340"/>
      <c r="AR136" s="341"/>
    </row>
    <row r="137" spans="2:45" ht="24.95" customHeight="1">
      <c r="C137" s="331">
        <v>125</v>
      </c>
      <c r="D137" s="332"/>
      <c r="E137" s="333"/>
      <c r="F137" s="334"/>
      <c r="G137" s="334"/>
      <c r="H137" s="334"/>
      <c r="I137" s="334"/>
      <c r="J137" s="334"/>
      <c r="K137" s="334"/>
      <c r="L137" s="334"/>
      <c r="M137" s="334"/>
      <c r="N137" s="334"/>
      <c r="O137" s="334"/>
      <c r="P137" s="334"/>
      <c r="Q137" s="334"/>
      <c r="R137" s="334"/>
      <c r="S137" s="335"/>
      <c r="T137" s="336"/>
      <c r="U137" s="337"/>
      <c r="V137" s="337"/>
      <c r="W137" s="337"/>
      <c r="X137" s="338"/>
      <c r="Y137" s="123" t="str">
        <f>IFERROR(IF('01申請書'!$B$27="●",VLOOKUP($T137,資格者コード!$A$2:$Q$73,MATCH(Y$12,資格者コード!$F$1:$Q$1,0)+5,FALSE) &amp; "",""),"")</f>
        <v/>
      </c>
      <c r="Z137" s="124" t="str">
        <f>IFERROR(IF('01申請書'!$B$28="●",VLOOKUP($T137,資格者コード!$A$2:$Q$73,MATCH(Z$12,資格者コード!$F$1:$Q$1,0)+5,FALSE) &amp; "",""),"")</f>
        <v/>
      </c>
      <c r="AA137" s="124" t="str">
        <f>IFERROR(IF('01申請書'!$B$29="●",VLOOKUP($T137,資格者コード!$A$2:$Q$73,MATCH(AA$12,資格者コード!$F$1:$Q$1,0)+5,FALSE) &amp; "",""),"")</f>
        <v/>
      </c>
      <c r="AB137" s="124" t="str">
        <f>IFERROR(IF('01申請書'!$B$30="●",VLOOKUP($T137,資格者コード!$A$2:$Q$73,MATCH(AB$12,資格者コード!$F$1:$Q$1,0)+5,FALSE) &amp; "",""),"")</f>
        <v/>
      </c>
      <c r="AC137" s="125" t="str">
        <f>IFERROR(IF('01申請書'!$B$31="●",VLOOKUP($T137,資格者コード!$A$2:$Q$73,MATCH(AC$12,資格者コード!$F$1:$Q$1,0)+5,FALSE) &amp; "",""),"")</f>
        <v/>
      </c>
      <c r="AD137" s="126" t="str">
        <f>IFERROR(IF('01申請書'!$O$27="○",VLOOKUP($T137,資格者コード!$A$2:$Q$73,MATCH(AD$12,資格者コード!$F$1:$Q$1,0)+5,FALSE) &amp; "",""),"")</f>
        <v/>
      </c>
      <c r="AE137" s="126" t="str">
        <f>IFERROR(IF('01申請書'!$O$28="○",VLOOKUP($T137,資格者コード!$A$2:$Q$73,MATCH(AE$12,資格者コード!$F$1:$Q$1,0)+5,FALSE) &amp; "",""),"")</f>
        <v/>
      </c>
      <c r="AF137" s="123" t="str">
        <f>IFERROR(IF('01申請書'!$B$32="●",VLOOKUP($T137,資格者コード!$A$2:$Q$73,MATCH(AF$12,資格者コード!$F$1:$Q$1,0)+5,FALSE) &amp; "",""),"")</f>
        <v/>
      </c>
      <c r="AG137" s="124" t="str">
        <f>IFERROR(IF('01申請書'!$B$33="●",VLOOKUP($T137,資格者コード!$A$2:$Q$73,MATCH(AG$12,資格者コード!$F$1:$Q$1,0)+5,FALSE) &amp; "",""),"")</f>
        <v/>
      </c>
      <c r="AH137" s="125" t="str">
        <f>IFERROR(IF('01申請書'!$B$34="●",VLOOKUP($T137,資格者コード!$A$2:$Q$73,MATCH(AH$12,資格者コード!$F$1:$Q$1,0)+5,FALSE) &amp; "",""),"")</f>
        <v/>
      </c>
      <c r="AI137" s="126" t="str">
        <f>IFERROR(IF('01申請書'!$O$29="○",VLOOKUP($T137,資格者コード!$A$2:$Q$73,MATCH(AI$12,資格者コード!$F$1:$Q$1,0)+5,FALSE) &amp; "",""),"")</f>
        <v/>
      </c>
      <c r="AJ137" s="126" t="str">
        <f>IFERROR(IF('01申請書'!$O$30="○",VLOOKUP($T137,資格者コード!$A$2:$Q$73,MATCH(AJ$12,資格者コード!$F$1:$Q$1,0)+5,FALSE) &amp; "",""),"")</f>
        <v/>
      </c>
      <c r="AK137" s="339"/>
      <c r="AL137" s="340"/>
      <c r="AM137" s="340"/>
      <c r="AN137" s="340"/>
      <c r="AO137" s="340"/>
      <c r="AP137" s="340"/>
      <c r="AQ137" s="340"/>
      <c r="AR137" s="341"/>
    </row>
    <row r="138" spans="2:45" ht="24.95" customHeight="1">
      <c r="C138" s="331">
        <v>126</v>
      </c>
      <c r="D138" s="332"/>
      <c r="E138" s="333"/>
      <c r="F138" s="334"/>
      <c r="G138" s="334"/>
      <c r="H138" s="334"/>
      <c r="I138" s="334"/>
      <c r="J138" s="334"/>
      <c r="K138" s="334"/>
      <c r="L138" s="334"/>
      <c r="M138" s="334"/>
      <c r="N138" s="334"/>
      <c r="O138" s="334"/>
      <c r="P138" s="334"/>
      <c r="Q138" s="334"/>
      <c r="R138" s="334"/>
      <c r="S138" s="335"/>
      <c r="T138" s="336"/>
      <c r="U138" s="337"/>
      <c r="V138" s="337"/>
      <c r="W138" s="337"/>
      <c r="X138" s="338"/>
      <c r="Y138" s="123" t="str">
        <f>IFERROR(IF('01申請書'!$B$27="●",VLOOKUP($T138,資格者コード!$A$2:$Q$73,MATCH(Y$12,資格者コード!$F$1:$Q$1,0)+5,FALSE) &amp; "",""),"")</f>
        <v/>
      </c>
      <c r="Z138" s="124" t="str">
        <f>IFERROR(IF('01申請書'!$B$28="●",VLOOKUP($T138,資格者コード!$A$2:$Q$73,MATCH(Z$12,資格者コード!$F$1:$Q$1,0)+5,FALSE) &amp; "",""),"")</f>
        <v/>
      </c>
      <c r="AA138" s="124" t="str">
        <f>IFERROR(IF('01申請書'!$B$29="●",VLOOKUP($T138,資格者コード!$A$2:$Q$73,MATCH(AA$12,資格者コード!$F$1:$Q$1,0)+5,FALSE) &amp; "",""),"")</f>
        <v/>
      </c>
      <c r="AB138" s="124" t="str">
        <f>IFERROR(IF('01申請書'!$B$30="●",VLOOKUP($T138,資格者コード!$A$2:$Q$73,MATCH(AB$12,資格者コード!$F$1:$Q$1,0)+5,FALSE) &amp; "",""),"")</f>
        <v/>
      </c>
      <c r="AC138" s="125" t="str">
        <f>IFERROR(IF('01申請書'!$B$31="●",VLOOKUP($T138,資格者コード!$A$2:$Q$73,MATCH(AC$12,資格者コード!$F$1:$Q$1,0)+5,FALSE) &amp; "",""),"")</f>
        <v/>
      </c>
      <c r="AD138" s="126" t="str">
        <f>IFERROR(IF('01申請書'!$O$27="○",VLOOKUP($T138,資格者コード!$A$2:$Q$73,MATCH(AD$12,資格者コード!$F$1:$Q$1,0)+5,FALSE) &amp; "",""),"")</f>
        <v/>
      </c>
      <c r="AE138" s="126" t="str">
        <f>IFERROR(IF('01申請書'!$O$28="○",VLOOKUP($T138,資格者コード!$A$2:$Q$73,MATCH(AE$12,資格者コード!$F$1:$Q$1,0)+5,FALSE) &amp; "",""),"")</f>
        <v/>
      </c>
      <c r="AF138" s="123" t="str">
        <f>IFERROR(IF('01申請書'!$B$32="●",VLOOKUP($T138,資格者コード!$A$2:$Q$73,MATCH(AF$12,資格者コード!$F$1:$Q$1,0)+5,FALSE) &amp; "",""),"")</f>
        <v/>
      </c>
      <c r="AG138" s="124" t="str">
        <f>IFERROR(IF('01申請書'!$B$33="●",VLOOKUP($T138,資格者コード!$A$2:$Q$73,MATCH(AG$12,資格者コード!$F$1:$Q$1,0)+5,FALSE) &amp; "",""),"")</f>
        <v/>
      </c>
      <c r="AH138" s="125" t="str">
        <f>IFERROR(IF('01申請書'!$B$34="●",VLOOKUP($T138,資格者コード!$A$2:$Q$73,MATCH(AH$12,資格者コード!$F$1:$Q$1,0)+5,FALSE) &amp; "",""),"")</f>
        <v/>
      </c>
      <c r="AI138" s="126" t="str">
        <f>IFERROR(IF('01申請書'!$O$29="○",VLOOKUP($T138,資格者コード!$A$2:$Q$73,MATCH(AI$12,資格者コード!$F$1:$Q$1,0)+5,FALSE) &amp; "",""),"")</f>
        <v/>
      </c>
      <c r="AJ138" s="126" t="str">
        <f>IFERROR(IF('01申請書'!$O$30="○",VLOOKUP($T138,資格者コード!$A$2:$Q$73,MATCH(AJ$12,資格者コード!$F$1:$Q$1,0)+5,FALSE) &amp; "",""),"")</f>
        <v/>
      </c>
      <c r="AK138" s="339"/>
      <c r="AL138" s="340"/>
      <c r="AM138" s="340"/>
      <c r="AN138" s="340"/>
      <c r="AO138" s="340"/>
      <c r="AP138" s="340"/>
      <c r="AQ138" s="340"/>
      <c r="AR138" s="341"/>
    </row>
    <row r="139" spans="2:45" ht="24.95" customHeight="1">
      <c r="C139" s="331">
        <v>127</v>
      </c>
      <c r="D139" s="332"/>
      <c r="E139" s="333"/>
      <c r="F139" s="334"/>
      <c r="G139" s="334"/>
      <c r="H139" s="334"/>
      <c r="I139" s="334"/>
      <c r="J139" s="334"/>
      <c r="K139" s="334"/>
      <c r="L139" s="334"/>
      <c r="M139" s="334"/>
      <c r="N139" s="334"/>
      <c r="O139" s="334"/>
      <c r="P139" s="334"/>
      <c r="Q139" s="334"/>
      <c r="R139" s="334"/>
      <c r="S139" s="335"/>
      <c r="T139" s="336"/>
      <c r="U139" s="337"/>
      <c r="V139" s="337"/>
      <c r="W139" s="337"/>
      <c r="X139" s="338"/>
      <c r="Y139" s="123" t="str">
        <f>IFERROR(IF('01申請書'!$B$27="●",VLOOKUP($T139,資格者コード!$A$2:$Q$73,MATCH(Y$12,資格者コード!$F$1:$Q$1,0)+5,FALSE) &amp; "",""),"")</f>
        <v/>
      </c>
      <c r="Z139" s="124" t="str">
        <f>IFERROR(IF('01申請書'!$B$28="●",VLOOKUP($T139,資格者コード!$A$2:$Q$73,MATCH(Z$12,資格者コード!$F$1:$Q$1,0)+5,FALSE) &amp; "",""),"")</f>
        <v/>
      </c>
      <c r="AA139" s="124" t="str">
        <f>IFERROR(IF('01申請書'!$B$29="●",VLOOKUP($T139,資格者コード!$A$2:$Q$73,MATCH(AA$12,資格者コード!$F$1:$Q$1,0)+5,FALSE) &amp; "",""),"")</f>
        <v/>
      </c>
      <c r="AB139" s="124" t="str">
        <f>IFERROR(IF('01申請書'!$B$30="●",VLOOKUP($T139,資格者コード!$A$2:$Q$73,MATCH(AB$12,資格者コード!$F$1:$Q$1,0)+5,FALSE) &amp; "",""),"")</f>
        <v/>
      </c>
      <c r="AC139" s="125" t="str">
        <f>IFERROR(IF('01申請書'!$B$31="●",VLOOKUP($T139,資格者コード!$A$2:$Q$73,MATCH(AC$12,資格者コード!$F$1:$Q$1,0)+5,FALSE) &amp; "",""),"")</f>
        <v/>
      </c>
      <c r="AD139" s="126" t="str">
        <f>IFERROR(IF('01申請書'!$O$27="○",VLOOKUP($T139,資格者コード!$A$2:$Q$73,MATCH(AD$12,資格者コード!$F$1:$Q$1,0)+5,FALSE) &amp; "",""),"")</f>
        <v/>
      </c>
      <c r="AE139" s="126" t="str">
        <f>IFERROR(IF('01申請書'!$O$28="○",VLOOKUP($T139,資格者コード!$A$2:$Q$73,MATCH(AE$12,資格者コード!$F$1:$Q$1,0)+5,FALSE) &amp; "",""),"")</f>
        <v/>
      </c>
      <c r="AF139" s="123" t="str">
        <f>IFERROR(IF('01申請書'!$B$32="●",VLOOKUP($T139,資格者コード!$A$2:$Q$73,MATCH(AF$12,資格者コード!$F$1:$Q$1,0)+5,FALSE) &amp; "",""),"")</f>
        <v/>
      </c>
      <c r="AG139" s="124" t="str">
        <f>IFERROR(IF('01申請書'!$B$33="●",VLOOKUP($T139,資格者コード!$A$2:$Q$73,MATCH(AG$12,資格者コード!$F$1:$Q$1,0)+5,FALSE) &amp; "",""),"")</f>
        <v/>
      </c>
      <c r="AH139" s="125" t="str">
        <f>IFERROR(IF('01申請書'!$B$34="●",VLOOKUP($T139,資格者コード!$A$2:$Q$73,MATCH(AH$12,資格者コード!$F$1:$Q$1,0)+5,FALSE) &amp; "",""),"")</f>
        <v/>
      </c>
      <c r="AI139" s="126" t="str">
        <f>IFERROR(IF('01申請書'!$O$29="○",VLOOKUP($T139,資格者コード!$A$2:$Q$73,MATCH(AI$12,資格者コード!$F$1:$Q$1,0)+5,FALSE) &amp; "",""),"")</f>
        <v/>
      </c>
      <c r="AJ139" s="126" t="str">
        <f>IFERROR(IF('01申請書'!$O$30="○",VLOOKUP($T139,資格者コード!$A$2:$Q$73,MATCH(AJ$12,資格者コード!$F$1:$Q$1,0)+5,FALSE) &amp; "",""),"")</f>
        <v/>
      </c>
      <c r="AK139" s="339"/>
      <c r="AL139" s="340"/>
      <c r="AM139" s="340"/>
      <c r="AN139" s="340"/>
      <c r="AO139" s="340"/>
      <c r="AP139" s="340"/>
      <c r="AQ139" s="340"/>
      <c r="AR139" s="341"/>
    </row>
    <row r="140" spans="2:45" ht="24.95" customHeight="1">
      <c r="C140" s="331">
        <v>128</v>
      </c>
      <c r="D140" s="332"/>
      <c r="E140" s="333"/>
      <c r="F140" s="334"/>
      <c r="G140" s="334"/>
      <c r="H140" s="334"/>
      <c r="I140" s="334"/>
      <c r="J140" s="334"/>
      <c r="K140" s="334"/>
      <c r="L140" s="334"/>
      <c r="M140" s="334"/>
      <c r="N140" s="334"/>
      <c r="O140" s="334"/>
      <c r="P140" s="334"/>
      <c r="Q140" s="334"/>
      <c r="R140" s="334"/>
      <c r="S140" s="335"/>
      <c r="T140" s="336"/>
      <c r="U140" s="337"/>
      <c r="V140" s="337"/>
      <c r="W140" s="337"/>
      <c r="X140" s="338"/>
      <c r="Y140" s="123" t="str">
        <f>IFERROR(IF('01申請書'!$B$27="●",VLOOKUP($T140,資格者コード!$A$2:$Q$73,MATCH(Y$12,資格者コード!$F$1:$Q$1,0)+5,FALSE) &amp; "",""),"")</f>
        <v/>
      </c>
      <c r="Z140" s="124" t="str">
        <f>IFERROR(IF('01申請書'!$B$28="●",VLOOKUP($T140,資格者コード!$A$2:$Q$73,MATCH(Z$12,資格者コード!$F$1:$Q$1,0)+5,FALSE) &amp; "",""),"")</f>
        <v/>
      </c>
      <c r="AA140" s="124" t="str">
        <f>IFERROR(IF('01申請書'!$B$29="●",VLOOKUP($T140,資格者コード!$A$2:$Q$73,MATCH(AA$12,資格者コード!$F$1:$Q$1,0)+5,FALSE) &amp; "",""),"")</f>
        <v/>
      </c>
      <c r="AB140" s="124" t="str">
        <f>IFERROR(IF('01申請書'!$B$30="●",VLOOKUP($T140,資格者コード!$A$2:$Q$73,MATCH(AB$12,資格者コード!$F$1:$Q$1,0)+5,FALSE) &amp; "",""),"")</f>
        <v/>
      </c>
      <c r="AC140" s="125" t="str">
        <f>IFERROR(IF('01申請書'!$B$31="●",VLOOKUP($T140,資格者コード!$A$2:$Q$73,MATCH(AC$12,資格者コード!$F$1:$Q$1,0)+5,FALSE) &amp; "",""),"")</f>
        <v/>
      </c>
      <c r="AD140" s="126" t="str">
        <f>IFERROR(IF('01申請書'!$O$27="○",VLOOKUP($T140,資格者コード!$A$2:$Q$73,MATCH(AD$12,資格者コード!$F$1:$Q$1,0)+5,FALSE) &amp; "",""),"")</f>
        <v/>
      </c>
      <c r="AE140" s="126" t="str">
        <f>IFERROR(IF('01申請書'!$O$28="○",VLOOKUP($T140,資格者コード!$A$2:$Q$73,MATCH(AE$12,資格者コード!$F$1:$Q$1,0)+5,FALSE) &amp; "",""),"")</f>
        <v/>
      </c>
      <c r="AF140" s="123" t="str">
        <f>IFERROR(IF('01申請書'!$B$32="●",VLOOKUP($T140,資格者コード!$A$2:$Q$73,MATCH(AF$12,資格者コード!$F$1:$Q$1,0)+5,FALSE) &amp; "",""),"")</f>
        <v/>
      </c>
      <c r="AG140" s="124" t="str">
        <f>IFERROR(IF('01申請書'!$B$33="●",VLOOKUP($T140,資格者コード!$A$2:$Q$73,MATCH(AG$12,資格者コード!$F$1:$Q$1,0)+5,FALSE) &amp; "",""),"")</f>
        <v/>
      </c>
      <c r="AH140" s="125" t="str">
        <f>IFERROR(IF('01申請書'!$B$34="●",VLOOKUP($T140,資格者コード!$A$2:$Q$73,MATCH(AH$12,資格者コード!$F$1:$Q$1,0)+5,FALSE) &amp; "",""),"")</f>
        <v/>
      </c>
      <c r="AI140" s="126" t="str">
        <f>IFERROR(IF('01申請書'!$O$29="○",VLOOKUP($T140,資格者コード!$A$2:$Q$73,MATCH(AI$12,資格者コード!$F$1:$Q$1,0)+5,FALSE) &amp; "",""),"")</f>
        <v/>
      </c>
      <c r="AJ140" s="126" t="str">
        <f>IFERROR(IF('01申請書'!$O$30="○",VLOOKUP($T140,資格者コード!$A$2:$Q$73,MATCH(AJ$12,資格者コード!$F$1:$Q$1,0)+5,FALSE) &amp; "",""),"")</f>
        <v/>
      </c>
      <c r="AK140" s="339"/>
      <c r="AL140" s="340"/>
      <c r="AM140" s="340"/>
      <c r="AN140" s="340"/>
      <c r="AO140" s="340"/>
      <c r="AP140" s="340"/>
      <c r="AQ140" s="340"/>
      <c r="AR140" s="341"/>
    </row>
    <row r="141" spans="2:45" ht="24.95" customHeight="1">
      <c r="C141" s="331">
        <v>129</v>
      </c>
      <c r="D141" s="332"/>
      <c r="E141" s="333"/>
      <c r="F141" s="334"/>
      <c r="G141" s="334"/>
      <c r="H141" s="334"/>
      <c r="I141" s="334"/>
      <c r="J141" s="334"/>
      <c r="K141" s="334"/>
      <c r="L141" s="334"/>
      <c r="M141" s="334"/>
      <c r="N141" s="334"/>
      <c r="O141" s="334"/>
      <c r="P141" s="334"/>
      <c r="Q141" s="334"/>
      <c r="R141" s="334"/>
      <c r="S141" s="335"/>
      <c r="T141" s="336"/>
      <c r="U141" s="337"/>
      <c r="V141" s="337"/>
      <c r="W141" s="337"/>
      <c r="X141" s="338"/>
      <c r="Y141" s="123" t="str">
        <f>IFERROR(IF('01申請書'!$B$27="●",VLOOKUP($T141,資格者コード!$A$2:$Q$73,MATCH(Y$12,資格者コード!$F$1:$Q$1,0)+5,FALSE) &amp; "",""),"")</f>
        <v/>
      </c>
      <c r="Z141" s="124" t="str">
        <f>IFERROR(IF('01申請書'!$B$28="●",VLOOKUP($T141,資格者コード!$A$2:$Q$73,MATCH(Z$12,資格者コード!$F$1:$Q$1,0)+5,FALSE) &amp; "",""),"")</f>
        <v/>
      </c>
      <c r="AA141" s="124" t="str">
        <f>IFERROR(IF('01申請書'!$B$29="●",VLOOKUP($T141,資格者コード!$A$2:$Q$73,MATCH(AA$12,資格者コード!$F$1:$Q$1,0)+5,FALSE) &amp; "",""),"")</f>
        <v/>
      </c>
      <c r="AB141" s="124" t="str">
        <f>IFERROR(IF('01申請書'!$B$30="●",VLOOKUP($T141,資格者コード!$A$2:$Q$73,MATCH(AB$12,資格者コード!$F$1:$Q$1,0)+5,FALSE) &amp; "",""),"")</f>
        <v/>
      </c>
      <c r="AC141" s="125" t="str">
        <f>IFERROR(IF('01申請書'!$B$31="●",VLOOKUP($T141,資格者コード!$A$2:$Q$73,MATCH(AC$12,資格者コード!$F$1:$Q$1,0)+5,FALSE) &amp; "",""),"")</f>
        <v/>
      </c>
      <c r="AD141" s="126" t="str">
        <f>IFERROR(IF('01申請書'!$O$27="○",VLOOKUP($T141,資格者コード!$A$2:$Q$73,MATCH(AD$12,資格者コード!$F$1:$Q$1,0)+5,FALSE) &amp; "",""),"")</f>
        <v/>
      </c>
      <c r="AE141" s="126" t="str">
        <f>IFERROR(IF('01申請書'!$O$28="○",VLOOKUP($T141,資格者コード!$A$2:$Q$73,MATCH(AE$12,資格者コード!$F$1:$Q$1,0)+5,FALSE) &amp; "",""),"")</f>
        <v/>
      </c>
      <c r="AF141" s="123" t="str">
        <f>IFERROR(IF('01申請書'!$B$32="●",VLOOKUP($T141,資格者コード!$A$2:$Q$73,MATCH(AF$12,資格者コード!$F$1:$Q$1,0)+5,FALSE) &amp; "",""),"")</f>
        <v/>
      </c>
      <c r="AG141" s="124" t="str">
        <f>IFERROR(IF('01申請書'!$B$33="●",VLOOKUP($T141,資格者コード!$A$2:$Q$73,MATCH(AG$12,資格者コード!$F$1:$Q$1,0)+5,FALSE) &amp; "",""),"")</f>
        <v/>
      </c>
      <c r="AH141" s="125" t="str">
        <f>IFERROR(IF('01申請書'!$B$34="●",VLOOKUP($T141,資格者コード!$A$2:$Q$73,MATCH(AH$12,資格者コード!$F$1:$Q$1,0)+5,FALSE) &amp; "",""),"")</f>
        <v/>
      </c>
      <c r="AI141" s="126" t="str">
        <f>IFERROR(IF('01申請書'!$O$29="○",VLOOKUP($T141,資格者コード!$A$2:$Q$73,MATCH(AI$12,資格者コード!$F$1:$Q$1,0)+5,FALSE) &amp; "",""),"")</f>
        <v/>
      </c>
      <c r="AJ141" s="126" t="str">
        <f>IFERROR(IF('01申請書'!$O$30="○",VLOOKUP($T141,資格者コード!$A$2:$Q$73,MATCH(AJ$12,資格者コード!$F$1:$Q$1,0)+5,FALSE) &amp; "",""),"")</f>
        <v/>
      </c>
      <c r="AK141" s="339"/>
      <c r="AL141" s="340"/>
      <c r="AM141" s="340"/>
      <c r="AN141" s="340"/>
      <c r="AO141" s="340"/>
      <c r="AP141" s="340"/>
      <c r="AQ141" s="340"/>
      <c r="AR141" s="341"/>
    </row>
    <row r="142" spans="2:45" ht="24.95" customHeight="1">
      <c r="C142" s="331">
        <v>130</v>
      </c>
      <c r="D142" s="332"/>
      <c r="E142" s="333"/>
      <c r="F142" s="334"/>
      <c r="G142" s="334"/>
      <c r="H142" s="334"/>
      <c r="I142" s="334"/>
      <c r="J142" s="334"/>
      <c r="K142" s="334"/>
      <c r="L142" s="334"/>
      <c r="M142" s="334"/>
      <c r="N142" s="334"/>
      <c r="O142" s="334"/>
      <c r="P142" s="334"/>
      <c r="Q142" s="334"/>
      <c r="R142" s="334"/>
      <c r="S142" s="335"/>
      <c r="T142" s="336"/>
      <c r="U142" s="337"/>
      <c r="V142" s="337"/>
      <c r="W142" s="337"/>
      <c r="X142" s="338"/>
      <c r="Y142" s="123" t="str">
        <f>IFERROR(IF('01申請書'!$B$27="●",VLOOKUP($T142,資格者コード!$A$2:$Q$73,MATCH(Y$12,資格者コード!$F$1:$Q$1,0)+5,FALSE) &amp; "",""),"")</f>
        <v/>
      </c>
      <c r="Z142" s="124" t="str">
        <f>IFERROR(IF('01申請書'!$B$28="●",VLOOKUP($T142,資格者コード!$A$2:$Q$73,MATCH(Z$12,資格者コード!$F$1:$Q$1,0)+5,FALSE) &amp; "",""),"")</f>
        <v/>
      </c>
      <c r="AA142" s="124" t="str">
        <f>IFERROR(IF('01申請書'!$B$29="●",VLOOKUP($T142,資格者コード!$A$2:$Q$73,MATCH(AA$12,資格者コード!$F$1:$Q$1,0)+5,FALSE) &amp; "",""),"")</f>
        <v/>
      </c>
      <c r="AB142" s="124" t="str">
        <f>IFERROR(IF('01申請書'!$B$30="●",VLOOKUP($T142,資格者コード!$A$2:$Q$73,MATCH(AB$12,資格者コード!$F$1:$Q$1,0)+5,FALSE) &amp; "",""),"")</f>
        <v/>
      </c>
      <c r="AC142" s="125" t="str">
        <f>IFERROR(IF('01申請書'!$B$31="●",VLOOKUP($T142,資格者コード!$A$2:$Q$73,MATCH(AC$12,資格者コード!$F$1:$Q$1,0)+5,FALSE) &amp; "",""),"")</f>
        <v/>
      </c>
      <c r="AD142" s="126" t="str">
        <f>IFERROR(IF('01申請書'!$O$27="○",VLOOKUP($T142,資格者コード!$A$2:$Q$73,MATCH(AD$12,資格者コード!$F$1:$Q$1,0)+5,FALSE) &amp; "",""),"")</f>
        <v/>
      </c>
      <c r="AE142" s="126" t="str">
        <f>IFERROR(IF('01申請書'!$O$28="○",VLOOKUP($T142,資格者コード!$A$2:$Q$73,MATCH(AE$12,資格者コード!$F$1:$Q$1,0)+5,FALSE) &amp; "",""),"")</f>
        <v/>
      </c>
      <c r="AF142" s="123" t="str">
        <f>IFERROR(IF('01申請書'!$B$32="●",VLOOKUP($T142,資格者コード!$A$2:$Q$73,MATCH(AF$12,資格者コード!$F$1:$Q$1,0)+5,FALSE) &amp; "",""),"")</f>
        <v/>
      </c>
      <c r="AG142" s="124" t="str">
        <f>IFERROR(IF('01申請書'!$B$33="●",VLOOKUP($T142,資格者コード!$A$2:$Q$73,MATCH(AG$12,資格者コード!$F$1:$Q$1,0)+5,FALSE) &amp; "",""),"")</f>
        <v/>
      </c>
      <c r="AH142" s="125" t="str">
        <f>IFERROR(IF('01申請書'!$B$34="●",VLOOKUP($T142,資格者コード!$A$2:$Q$73,MATCH(AH$12,資格者コード!$F$1:$Q$1,0)+5,FALSE) &amp; "",""),"")</f>
        <v/>
      </c>
      <c r="AI142" s="126" t="str">
        <f>IFERROR(IF('01申請書'!$O$29="○",VLOOKUP($T142,資格者コード!$A$2:$Q$73,MATCH(AI$12,資格者コード!$F$1:$Q$1,0)+5,FALSE) &amp; "",""),"")</f>
        <v/>
      </c>
      <c r="AJ142" s="126" t="str">
        <f>IFERROR(IF('01申請書'!$O$30="○",VLOOKUP($T142,資格者コード!$A$2:$Q$73,MATCH(AJ$12,資格者コード!$F$1:$Q$1,0)+5,FALSE) &amp; "",""),"")</f>
        <v/>
      </c>
      <c r="AK142" s="339"/>
      <c r="AL142" s="340"/>
      <c r="AM142" s="340"/>
      <c r="AN142" s="340"/>
      <c r="AO142" s="340"/>
      <c r="AP142" s="340"/>
      <c r="AQ142" s="340"/>
      <c r="AR142" s="341"/>
    </row>
    <row r="143" spans="2:45" ht="24.95" customHeight="1">
      <c r="B143" s="127" t="s">
        <v>174</v>
      </c>
      <c r="C143" s="331">
        <v>131</v>
      </c>
      <c r="D143" s="332"/>
      <c r="E143" s="333"/>
      <c r="F143" s="334"/>
      <c r="G143" s="334"/>
      <c r="H143" s="334"/>
      <c r="I143" s="334"/>
      <c r="J143" s="334"/>
      <c r="K143" s="334"/>
      <c r="L143" s="334"/>
      <c r="M143" s="334"/>
      <c r="N143" s="334"/>
      <c r="O143" s="334"/>
      <c r="P143" s="334"/>
      <c r="Q143" s="334"/>
      <c r="R143" s="334"/>
      <c r="S143" s="335"/>
      <c r="T143" s="336"/>
      <c r="U143" s="337"/>
      <c r="V143" s="337"/>
      <c r="W143" s="337"/>
      <c r="X143" s="338"/>
      <c r="Y143" s="123" t="str">
        <f>IFERROR(IF('01申請書'!$B$27="●",VLOOKUP($T143,資格者コード!$A$2:$Q$73,MATCH(Y$12,資格者コード!$F$1:$Q$1,0)+5,FALSE) &amp; "",""),"")</f>
        <v/>
      </c>
      <c r="Z143" s="124" t="str">
        <f>IFERROR(IF('01申請書'!$B$28="●",VLOOKUP($T143,資格者コード!$A$2:$Q$73,MATCH(Z$12,資格者コード!$F$1:$Q$1,0)+5,FALSE) &amp; "",""),"")</f>
        <v/>
      </c>
      <c r="AA143" s="124" t="str">
        <f>IFERROR(IF('01申請書'!$B$29="●",VLOOKUP($T143,資格者コード!$A$2:$Q$73,MATCH(AA$12,資格者コード!$F$1:$Q$1,0)+5,FALSE) &amp; "",""),"")</f>
        <v/>
      </c>
      <c r="AB143" s="124" t="str">
        <f>IFERROR(IF('01申請書'!$B$30="●",VLOOKUP($T143,資格者コード!$A$2:$Q$73,MATCH(AB$12,資格者コード!$F$1:$Q$1,0)+5,FALSE) &amp; "",""),"")</f>
        <v/>
      </c>
      <c r="AC143" s="125" t="str">
        <f>IFERROR(IF('01申請書'!$B$31="●",VLOOKUP($T143,資格者コード!$A$2:$Q$73,MATCH(AC$12,資格者コード!$F$1:$Q$1,0)+5,FALSE) &amp; "",""),"")</f>
        <v/>
      </c>
      <c r="AD143" s="126" t="str">
        <f>IFERROR(IF('01申請書'!$O$27="○",VLOOKUP($T143,資格者コード!$A$2:$Q$73,MATCH(AD$12,資格者コード!$F$1:$Q$1,0)+5,FALSE) &amp; "",""),"")</f>
        <v/>
      </c>
      <c r="AE143" s="126" t="str">
        <f>IFERROR(IF('01申請書'!$O$28="○",VLOOKUP($T143,資格者コード!$A$2:$Q$73,MATCH(AE$12,資格者コード!$F$1:$Q$1,0)+5,FALSE) &amp; "",""),"")</f>
        <v/>
      </c>
      <c r="AF143" s="123" t="str">
        <f>IFERROR(IF('01申請書'!$B$32="●",VLOOKUP($T143,資格者コード!$A$2:$Q$73,MATCH(AF$12,資格者コード!$F$1:$Q$1,0)+5,FALSE) &amp; "",""),"")</f>
        <v/>
      </c>
      <c r="AG143" s="124" t="str">
        <f>IFERROR(IF('01申請書'!$B$33="●",VLOOKUP($T143,資格者コード!$A$2:$Q$73,MATCH(AG$12,資格者コード!$F$1:$Q$1,0)+5,FALSE) &amp; "",""),"")</f>
        <v/>
      </c>
      <c r="AH143" s="125" t="str">
        <f>IFERROR(IF('01申請書'!$B$34="●",VLOOKUP($T143,資格者コード!$A$2:$Q$73,MATCH(AH$12,資格者コード!$F$1:$Q$1,0)+5,FALSE) &amp; "",""),"")</f>
        <v/>
      </c>
      <c r="AI143" s="126" t="str">
        <f>IFERROR(IF('01申請書'!$O$29="○",VLOOKUP($T143,資格者コード!$A$2:$Q$73,MATCH(AI$12,資格者コード!$F$1:$Q$1,0)+5,FALSE) &amp; "",""),"")</f>
        <v/>
      </c>
      <c r="AJ143" s="126" t="str">
        <f>IFERROR(IF('01申請書'!$O$30="○",VLOOKUP($T143,資格者コード!$A$2:$Q$73,MATCH(AJ$12,資格者コード!$F$1:$Q$1,0)+5,FALSE) &amp; "",""),"")</f>
        <v/>
      </c>
      <c r="AK143" s="339"/>
      <c r="AL143" s="340"/>
      <c r="AM143" s="340"/>
      <c r="AN143" s="340"/>
      <c r="AO143" s="340"/>
      <c r="AP143" s="340"/>
      <c r="AQ143" s="340"/>
      <c r="AR143" s="341"/>
      <c r="AS143" s="127"/>
    </row>
    <row r="144" spans="2:45" ht="24.95" customHeight="1">
      <c r="C144" s="331">
        <v>132</v>
      </c>
      <c r="D144" s="332"/>
      <c r="E144" s="333"/>
      <c r="F144" s="334"/>
      <c r="G144" s="334"/>
      <c r="H144" s="334"/>
      <c r="I144" s="334"/>
      <c r="J144" s="334"/>
      <c r="K144" s="334"/>
      <c r="L144" s="334"/>
      <c r="M144" s="334"/>
      <c r="N144" s="334"/>
      <c r="O144" s="334"/>
      <c r="P144" s="334"/>
      <c r="Q144" s="334"/>
      <c r="R144" s="334"/>
      <c r="S144" s="335"/>
      <c r="T144" s="336"/>
      <c r="U144" s="337"/>
      <c r="V144" s="337"/>
      <c r="W144" s="337"/>
      <c r="X144" s="338"/>
      <c r="Y144" s="123" t="str">
        <f>IFERROR(IF('01申請書'!$B$27="●",VLOOKUP($T144,資格者コード!$A$2:$Q$73,MATCH(Y$12,資格者コード!$F$1:$Q$1,0)+5,FALSE) &amp; "",""),"")</f>
        <v/>
      </c>
      <c r="Z144" s="124" t="str">
        <f>IFERROR(IF('01申請書'!$B$28="●",VLOOKUP($T144,資格者コード!$A$2:$Q$73,MATCH(Z$12,資格者コード!$F$1:$Q$1,0)+5,FALSE) &amp; "",""),"")</f>
        <v/>
      </c>
      <c r="AA144" s="124" t="str">
        <f>IFERROR(IF('01申請書'!$B$29="●",VLOOKUP($T144,資格者コード!$A$2:$Q$73,MATCH(AA$12,資格者コード!$F$1:$Q$1,0)+5,FALSE) &amp; "",""),"")</f>
        <v/>
      </c>
      <c r="AB144" s="124" t="str">
        <f>IFERROR(IF('01申請書'!$B$30="●",VLOOKUP($T144,資格者コード!$A$2:$Q$73,MATCH(AB$12,資格者コード!$F$1:$Q$1,0)+5,FALSE) &amp; "",""),"")</f>
        <v/>
      </c>
      <c r="AC144" s="125" t="str">
        <f>IFERROR(IF('01申請書'!$B$31="●",VLOOKUP($T144,資格者コード!$A$2:$Q$73,MATCH(AC$12,資格者コード!$F$1:$Q$1,0)+5,FALSE) &amp; "",""),"")</f>
        <v/>
      </c>
      <c r="AD144" s="126" t="str">
        <f>IFERROR(IF('01申請書'!$O$27="○",VLOOKUP($T144,資格者コード!$A$2:$Q$73,MATCH(AD$12,資格者コード!$F$1:$Q$1,0)+5,FALSE) &amp; "",""),"")</f>
        <v/>
      </c>
      <c r="AE144" s="126" t="str">
        <f>IFERROR(IF('01申請書'!$O$28="○",VLOOKUP($T144,資格者コード!$A$2:$Q$73,MATCH(AE$12,資格者コード!$F$1:$Q$1,0)+5,FALSE) &amp; "",""),"")</f>
        <v/>
      </c>
      <c r="AF144" s="123" t="str">
        <f>IFERROR(IF('01申請書'!$B$32="●",VLOOKUP($T144,資格者コード!$A$2:$Q$73,MATCH(AF$12,資格者コード!$F$1:$Q$1,0)+5,FALSE) &amp; "",""),"")</f>
        <v/>
      </c>
      <c r="AG144" s="124" t="str">
        <f>IFERROR(IF('01申請書'!$B$33="●",VLOOKUP($T144,資格者コード!$A$2:$Q$73,MATCH(AG$12,資格者コード!$F$1:$Q$1,0)+5,FALSE) &amp; "",""),"")</f>
        <v/>
      </c>
      <c r="AH144" s="125" t="str">
        <f>IFERROR(IF('01申請書'!$B$34="●",VLOOKUP($T144,資格者コード!$A$2:$Q$73,MATCH(AH$12,資格者コード!$F$1:$Q$1,0)+5,FALSE) &amp; "",""),"")</f>
        <v/>
      </c>
      <c r="AI144" s="126" t="str">
        <f>IFERROR(IF('01申請書'!$O$29="○",VLOOKUP($T144,資格者コード!$A$2:$Q$73,MATCH(AI$12,資格者コード!$F$1:$Q$1,0)+5,FALSE) &amp; "",""),"")</f>
        <v/>
      </c>
      <c r="AJ144" s="126" t="str">
        <f>IFERROR(IF('01申請書'!$O$30="○",VLOOKUP($T144,資格者コード!$A$2:$Q$73,MATCH(AJ$12,資格者コード!$F$1:$Q$1,0)+5,FALSE) &amp; "",""),"")</f>
        <v/>
      </c>
      <c r="AK144" s="339"/>
      <c r="AL144" s="340"/>
      <c r="AM144" s="340"/>
      <c r="AN144" s="340"/>
      <c r="AO144" s="340"/>
      <c r="AP144" s="340"/>
      <c r="AQ144" s="340"/>
      <c r="AR144" s="341"/>
    </row>
    <row r="145" spans="2:45" ht="24.95" customHeight="1">
      <c r="C145" s="331">
        <v>133</v>
      </c>
      <c r="D145" s="332"/>
      <c r="E145" s="333"/>
      <c r="F145" s="334"/>
      <c r="G145" s="334"/>
      <c r="H145" s="334"/>
      <c r="I145" s="334"/>
      <c r="J145" s="334"/>
      <c r="K145" s="334"/>
      <c r="L145" s="334"/>
      <c r="M145" s="334"/>
      <c r="N145" s="334"/>
      <c r="O145" s="334"/>
      <c r="P145" s="334"/>
      <c r="Q145" s="334"/>
      <c r="R145" s="334"/>
      <c r="S145" s="335"/>
      <c r="T145" s="336"/>
      <c r="U145" s="337"/>
      <c r="V145" s="337"/>
      <c r="W145" s="337"/>
      <c r="X145" s="338"/>
      <c r="Y145" s="123" t="str">
        <f>IFERROR(IF('01申請書'!$B$27="●",VLOOKUP($T145,資格者コード!$A$2:$Q$73,MATCH(Y$12,資格者コード!$F$1:$Q$1,0)+5,FALSE) &amp; "",""),"")</f>
        <v/>
      </c>
      <c r="Z145" s="124" t="str">
        <f>IFERROR(IF('01申請書'!$B$28="●",VLOOKUP($T145,資格者コード!$A$2:$Q$73,MATCH(Z$12,資格者コード!$F$1:$Q$1,0)+5,FALSE) &amp; "",""),"")</f>
        <v/>
      </c>
      <c r="AA145" s="124" t="str">
        <f>IFERROR(IF('01申請書'!$B$29="●",VLOOKUP($T145,資格者コード!$A$2:$Q$73,MATCH(AA$12,資格者コード!$F$1:$Q$1,0)+5,FALSE) &amp; "",""),"")</f>
        <v/>
      </c>
      <c r="AB145" s="124" t="str">
        <f>IFERROR(IF('01申請書'!$B$30="●",VLOOKUP($T145,資格者コード!$A$2:$Q$73,MATCH(AB$12,資格者コード!$F$1:$Q$1,0)+5,FALSE) &amp; "",""),"")</f>
        <v/>
      </c>
      <c r="AC145" s="125" t="str">
        <f>IFERROR(IF('01申請書'!$B$31="●",VLOOKUP($T145,資格者コード!$A$2:$Q$73,MATCH(AC$12,資格者コード!$F$1:$Q$1,0)+5,FALSE) &amp; "",""),"")</f>
        <v/>
      </c>
      <c r="AD145" s="126" t="str">
        <f>IFERROR(IF('01申請書'!$O$27="○",VLOOKUP($T145,資格者コード!$A$2:$Q$73,MATCH(AD$12,資格者コード!$F$1:$Q$1,0)+5,FALSE) &amp; "",""),"")</f>
        <v/>
      </c>
      <c r="AE145" s="126" t="str">
        <f>IFERROR(IF('01申請書'!$O$28="○",VLOOKUP($T145,資格者コード!$A$2:$Q$73,MATCH(AE$12,資格者コード!$F$1:$Q$1,0)+5,FALSE) &amp; "",""),"")</f>
        <v/>
      </c>
      <c r="AF145" s="123" t="str">
        <f>IFERROR(IF('01申請書'!$B$32="●",VLOOKUP($T145,資格者コード!$A$2:$Q$73,MATCH(AF$12,資格者コード!$F$1:$Q$1,0)+5,FALSE) &amp; "",""),"")</f>
        <v/>
      </c>
      <c r="AG145" s="124" t="str">
        <f>IFERROR(IF('01申請書'!$B$33="●",VLOOKUP($T145,資格者コード!$A$2:$Q$73,MATCH(AG$12,資格者コード!$F$1:$Q$1,0)+5,FALSE) &amp; "",""),"")</f>
        <v/>
      </c>
      <c r="AH145" s="125" t="str">
        <f>IFERROR(IF('01申請書'!$B$34="●",VLOOKUP($T145,資格者コード!$A$2:$Q$73,MATCH(AH$12,資格者コード!$F$1:$Q$1,0)+5,FALSE) &amp; "",""),"")</f>
        <v/>
      </c>
      <c r="AI145" s="126" t="str">
        <f>IFERROR(IF('01申請書'!$O$29="○",VLOOKUP($T145,資格者コード!$A$2:$Q$73,MATCH(AI$12,資格者コード!$F$1:$Q$1,0)+5,FALSE) &amp; "",""),"")</f>
        <v/>
      </c>
      <c r="AJ145" s="126" t="str">
        <f>IFERROR(IF('01申請書'!$O$30="○",VLOOKUP($T145,資格者コード!$A$2:$Q$73,MATCH(AJ$12,資格者コード!$F$1:$Q$1,0)+5,FALSE) &amp; "",""),"")</f>
        <v/>
      </c>
      <c r="AK145" s="339"/>
      <c r="AL145" s="340"/>
      <c r="AM145" s="340"/>
      <c r="AN145" s="340"/>
      <c r="AO145" s="340"/>
      <c r="AP145" s="340"/>
      <c r="AQ145" s="340"/>
      <c r="AR145" s="341"/>
    </row>
    <row r="146" spans="2:45" ht="24.95" customHeight="1">
      <c r="C146" s="331">
        <v>134</v>
      </c>
      <c r="D146" s="332"/>
      <c r="E146" s="333"/>
      <c r="F146" s="334"/>
      <c r="G146" s="334"/>
      <c r="H146" s="334"/>
      <c r="I146" s="334"/>
      <c r="J146" s="334"/>
      <c r="K146" s="334"/>
      <c r="L146" s="334"/>
      <c r="M146" s="334"/>
      <c r="N146" s="334"/>
      <c r="O146" s="334"/>
      <c r="P146" s="334"/>
      <c r="Q146" s="334"/>
      <c r="R146" s="334"/>
      <c r="S146" s="335"/>
      <c r="T146" s="336"/>
      <c r="U146" s="337"/>
      <c r="V146" s="337"/>
      <c r="W146" s="337"/>
      <c r="X146" s="338"/>
      <c r="Y146" s="123" t="str">
        <f>IFERROR(IF('01申請書'!$B$27="●",VLOOKUP($T146,資格者コード!$A$2:$Q$73,MATCH(Y$12,資格者コード!$F$1:$Q$1,0)+5,FALSE) &amp; "",""),"")</f>
        <v/>
      </c>
      <c r="Z146" s="124" t="str">
        <f>IFERROR(IF('01申請書'!$B$28="●",VLOOKUP($T146,資格者コード!$A$2:$Q$73,MATCH(Z$12,資格者コード!$F$1:$Q$1,0)+5,FALSE) &amp; "",""),"")</f>
        <v/>
      </c>
      <c r="AA146" s="124" t="str">
        <f>IFERROR(IF('01申請書'!$B$29="●",VLOOKUP($T146,資格者コード!$A$2:$Q$73,MATCH(AA$12,資格者コード!$F$1:$Q$1,0)+5,FALSE) &amp; "",""),"")</f>
        <v/>
      </c>
      <c r="AB146" s="124" t="str">
        <f>IFERROR(IF('01申請書'!$B$30="●",VLOOKUP($T146,資格者コード!$A$2:$Q$73,MATCH(AB$12,資格者コード!$F$1:$Q$1,0)+5,FALSE) &amp; "",""),"")</f>
        <v/>
      </c>
      <c r="AC146" s="125" t="str">
        <f>IFERROR(IF('01申請書'!$B$31="●",VLOOKUP($T146,資格者コード!$A$2:$Q$73,MATCH(AC$12,資格者コード!$F$1:$Q$1,0)+5,FALSE) &amp; "",""),"")</f>
        <v/>
      </c>
      <c r="AD146" s="126" t="str">
        <f>IFERROR(IF('01申請書'!$O$27="○",VLOOKUP($T146,資格者コード!$A$2:$Q$73,MATCH(AD$12,資格者コード!$F$1:$Q$1,0)+5,FALSE) &amp; "",""),"")</f>
        <v/>
      </c>
      <c r="AE146" s="126" t="str">
        <f>IFERROR(IF('01申請書'!$O$28="○",VLOOKUP($T146,資格者コード!$A$2:$Q$73,MATCH(AE$12,資格者コード!$F$1:$Q$1,0)+5,FALSE) &amp; "",""),"")</f>
        <v/>
      </c>
      <c r="AF146" s="123" t="str">
        <f>IFERROR(IF('01申請書'!$B$32="●",VLOOKUP($T146,資格者コード!$A$2:$Q$73,MATCH(AF$12,資格者コード!$F$1:$Q$1,0)+5,FALSE) &amp; "",""),"")</f>
        <v/>
      </c>
      <c r="AG146" s="124" t="str">
        <f>IFERROR(IF('01申請書'!$B$33="●",VLOOKUP($T146,資格者コード!$A$2:$Q$73,MATCH(AG$12,資格者コード!$F$1:$Q$1,0)+5,FALSE) &amp; "",""),"")</f>
        <v/>
      </c>
      <c r="AH146" s="125" t="str">
        <f>IFERROR(IF('01申請書'!$B$34="●",VLOOKUP($T146,資格者コード!$A$2:$Q$73,MATCH(AH$12,資格者コード!$F$1:$Q$1,0)+5,FALSE) &amp; "",""),"")</f>
        <v/>
      </c>
      <c r="AI146" s="126" t="str">
        <f>IFERROR(IF('01申請書'!$O$29="○",VLOOKUP($T146,資格者コード!$A$2:$Q$73,MATCH(AI$12,資格者コード!$F$1:$Q$1,0)+5,FALSE) &amp; "",""),"")</f>
        <v/>
      </c>
      <c r="AJ146" s="126" t="str">
        <f>IFERROR(IF('01申請書'!$O$30="○",VLOOKUP($T146,資格者コード!$A$2:$Q$73,MATCH(AJ$12,資格者コード!$F$1:$Q$1,0)+5,FALSE) &amp; "",""),"")</f>
        <v/>
      </c>
      <c r="AK146" s="339"/>
      <c r="AL146" s="340"/>
      <c r="AM146" s="340"/>
      <c r="AN146" s="340"/>
      <c r="AO146" s="340"/>
      <c r="AP146" s="340"/>
      <c r="AQ146" s="340"/>
      <c r="AR146" s="341"/>
    </row>
    <row r="147" spans="2:45" ht="24.95" customHeight="1">
      <c r="C147" s="331">
        <v>135</v>
      </c>
      <c r="D147" s="332"/>
      <c r="E147" s="333"/>
      <c r="F147" s="334"/>
      <c r="G147" s="334"/>
      <c r="H147" s="334"/>
      <c r="I147" s="334"/>
      <c r="J147" s="334"/>
      <c r="K147" s="334"/>
      <c r="L147" s="334"/>
      <c r="M147" s="334"/>
      <c r="N147" s="334"/>
      <c r="O147" s="334"/>
      <c r="P147" s="334"/>
      <c r="Q147" s="334"/>
      <c r="R147" s="334"/>
      <c r="S147" s="335"/>
      <c r="T147" s="336"/>
      <c r="U147" s="337"/>
      <c r="V147" s="337"/>
      <c r="W147" s="337"/>
      <c r="X147" s="338"/>
      <c r="Y147" s="123" t="str">
        <f>IFERROR(IF('01申請書'!$B$27="●",VLOOKUP($T147,資格者コード!$A$2:$Q$73,MATCH(Y$12,資格者コード!$F$1:$Q$1,0)+5,FALSE) &amp; "",""),"")</f>
        <v/>
      </c>
      <c r="Z147" s="124" t="str">
        <f>IFERROR(IF('01申請書'!$B$28="●",VLOOKUP($T147,資格者コード!$A$2:$Q$73,MATCH(Z$12,資格者コード!$F$1:$Q$1,0)+5,FALSE) &amp; "",""),"")</f>
        <v/>
      </c>
      <c r="AA147" s="124" t="str">
        <f>IFERROR(IF('01申請書'!$B$29="●",VLOOKUP($T147,資格者コード!$A$2:$Q$73,MATCH(AA$12,資格者コード!$F$1:$Q$1,0)+5,FALSE) &amp; "",""),"")</f>
        <v/>
      </c>
      <c r="AB147" s="124" t="str">
        <f>IFERROR(IF('01申請書'!$B$30="●",VLOOKUP($T147,資格者コード!$A$2:$Q$73,MATCH(AB$12,資格者コード!$F$1:$Q$1,0)+5,FALSE) &amp; "",""),"")</f>
        <v/>
      </c>
      <c r="AC147" s="125" t="str">
        <f>IFERROR(IF('01申請書'!$B$31="●",VLOOKUP($T147,資格者コード!$A$2:$Q$73,MATCH(AC$12,資格者コード!$F$1:$Q$1,0)+5,FALSE) &amp; "",""),"")</f>
        <v/>
      </c>
      <c r="AD147" s="126" t="str">
        <f>IFERROR(IF('01申請書'!$O$27="○",VLOOKUP($T147,資格者コード!$A$2:$Q$73,MATCH(AD$12,資格者コード!$F$1:$Q$1,0)+5,FALSE) &amp; "",""),"")</f>
        <v/>
      </c>
      <c r="AE147" s="126" t="str">
        <f>IFERROR(IF('01申請書'!$O$28="○",VLOOKUP($T147,資格者コード!$A$2:$Q$73,MATCH(AE$12,資格者コード!$F$1:$Q$1,0)+5,FALSE) &amp; "",""),"")</f>
        <v/>
      </c>
      <c r="AF147" s="123" t="str">
        <f>IFERROR(IF('01申請書'!$B$32="●",VLOOKUP($T147,資格者コード!$A$2:$Q$73,MATCH(AF$12,資格者コード!$F$1:$Q$1,0)+5,FALSE) &amp; "",""),"")</f>
        <v/>
      </c>
      <c r="AG147" s="124" t="str">
        <f>IFERROR(IF('01申請書'!$B$33="●",VLOOKUP($T147,資格者コード!$A$2:$Q$73,MATCH(AG$12,資格者コード!$F$1:$Q$1,0)+5,FALSE) &amp; "",""),"")</f>
        <v/>
      </c>
      <c r="AH147" s="125" t="str">
        <f>IFERROR(IF('01申請書'!$B$34="●",VLOOKUP($T147,資格者コード!$A$2:$Q$73,MATCH(AH$12,資格者コード!$F$1:$Q$1,0)+5,FALSE) &amp; "",""),"")</f>
        <v/>
      </c>
      <c r="AI147" s="126" t="str">
        <f>IFERROR(IF('01申請書'!$O$29="○",VLOOKUP($T147,資格者コード!$A$2:$Q$73,MATCH(AI$12,資格者コード!$F$1:$Q$1,0)+5,FALSE) &amp; "",""),"")</f>
        <v/>
      </c>
      <c r="AJ147" s="126" t="str">
        <f>IFERROR(IF('01申請書'!$O$30="○",VLOOKUP($T147,資格者コード!$A$2:$Q$73,MATCH(AJ$12,資格者コード!$F$1:$Q$1,0)+5,FALSE) &amp; "",""),"")</f>
        <v/>
      </c>
      <c r="AK147" s="339"/>
      <c r="AL147" s="340"/>
      <c r="AM147" s="340"/>
      <c r="AN147" s="340"/>
      <c r="AO147" s="340"/>
      <c r="AP147" s="340"/>
      <c r="AQ147" s="340"/>
      <c r="AR147" s="341"/>
    </row>
    <row r="148" spans="2:45" ht="24.95" customHeight="1">
      <c r="C148" s="331">
        <v>136</v>
      </c>
      <c r="D148" s="332"/>
      <c r="E148" s="333"/>
      <c r="F148" s="334"/>
      <c r="G148" s="334"/>
      <c r="H148" s="334"/>
      <c r="I148" s="334"/>
      <c r="J148" s="334"/>
      <c r="K148" s="334"/>
      <c r="L148" s="334"/>
      <c r="M148" s="334"/>
      <c r="N148" s="334"/>
      <c r="O148" s="334"/>
      <c r="P148" s="334"/>
      <c r="Q148" s="334"/>
      <c r="R148" s="334"/>
      <c r="S148" s="335"/>
      <c r="T148" s="336"/>
      <c r="U148" s="337"/>
      <c r="V148" s="337"/>
      <c r="W148" s="337"/>
      <c r="X148" s="338"/>
      <c r="Y148" s="123" t="str">
        <f>IFERROR(IF('01申請書'!$B$27="●",VLOOKUP($T148,資格者コード!$A$2:$Q$73,MATCH(Y$12,資格者コード!$F$1:$Q$1,0)+5,FALSE) &amp; "",""),"")</f>
        <v/>
      </c>
      <c r="Z148" s="124" t="str">
        <f>IFERROR(IF('01申請書'!$B$28="●",VLOOKUP($T148,資格者コード!$A$2:$Q$73,MATCH(Z$12,資格者コード!$F$1:$Q$1,0)+5,FALSE) &amp; "",""),"")</f>
        <v/>
      </c>
      <c r="AA148" s="124" t="str">
        <f>IFERROR(IF('01申請書'!$B$29="●",VLOOKUP($T148,資格者コード!$A$2:$Q$73,MATCH(AA$12,資格者コード!$F$1:$Q$1,0)+5,FALSE) &amp; "",""),"")</f>
        <v/>
      </c>
      <c r="AB148" s="124" t="str">
        <f>IFERROR(IF('01申請書'!$B$30="●",VLOOKUP($T148,資格者コード!$A$2:$Q$73,MATCH(AB$12,資格者コード!$F$1:$Q$1,0)+5,FALSE) &amp; "",""),"")</f>
        <v/>
      </c>
      <c r="AC148" s="125" t="str">
        <f>IFERROR(IF('01申請書'!$B$31="●",VLOOKUP($T148,資格者コード!$A$2:$Q$73,MATCH(AC$12,資格者コード!$F$1:$Q$1,0)+5,FALSE) &amp; "",""),"")</f>
        <v/>
      </c>
      <c r="AD148" s="126" t="str">
        <f>IFERROR(IF('01申請書'!$O$27="○",VLOOKUP($T148,資格者コード!$A$2:$Q$73,MATCH(AD$12,資格者コード!$F$1:$Q$1,0)+5,FALSE) &amp; "",""),"")</f>
        <v/>
      </c>
      <c r="AE148" s="126" t="str">
        <f>IFERROR(IF('01申請書'!$O$28="○",VLOOKUP($T148,資格者コード!$A$2:$Q$73,MATCH(AE$12,資格者コード!$F$1:$Q$1,0)+5,FALSE) &amp; "",""),"")</f>
        <v/>
      </c>
      <c r="AF148" s="123" t="str">
        <f>IFERROR(IF('01申請書'!$B$32="●",VLOOKUP($T148,資格者コード!$A$2:$Q$73,MATCH(AF$12,資格者コード!$F$1:$Q$1,0)+5,FALSE) &amp; "",""),"")</f>
        <v/>
      </c>
      <c r="AG148" s="124" t="str">
        <f>IFERROR(IF('01申請書'!$B$33="●",VLOOKUP($T148,資格者コード!$A$2:$Q$73,MATCH(AG$12,資格者コード!$F$1:$Q$1,0)+5,FALSE) &amp; "",""),"")</f>
        <v/>
      </c>
      <c r="AH148" s="125" t="str">
        <f>IFERROR(IF('01申請書'!$B$34="●",VLOOKUP($T148,資格者コード!$A$2:$Q$73,MATCH(AH$12,資格者コード!$F$1:$Q$1,0)+5,FALSE) &amp; "",""),"")</f>
        <v/>
      </c>
      <c r="AI148" s="126" t="str">
        <f>IFERROR(IF('01申請書'!$O$29="○",VLOOKUP($T148,資格者コード!$A$2:$Q$73,MATCH(AI$12,資格者コード!$F$1:$Q$1,0)+5,FALSE) &amp; "",""),"")</f>
        <v/>
      </c>
      <c r="AJ148" s="126" t="str">
        <f>IFERROR(IF('01申請書'!$O$30="○",VLOOKUP($T148,資格者コード!$A$2:$Q$73,MATCH(AJ$12,資格者コード!$F$1:$Q$1,0)+5,FALSE) &amp; "",""),"")</f>
        <v/>
      </c>
      <c r="AK148" s="339"/>
      <c r="AL148" s="340"/>
      <c r="AM148" s="340"/>
      <c r="AN148" s="340"/>
      <c r="AO148" s="340"/>
      <c r="AP148" s="340"/>
      <c r="AQ148" s="340"/>
      <c r="AR148" s="341"/>
    </row>
    <row r="149" spans="2:45" ht="24.95" customHeight="1">
      <c r="C149" s="331">
        <v>137</v>
      </c>
      <c r="D149" s="332"/>
      <c r="E149" s="333"/>
      <c r="F149" s="334"/>
      <c r="G149" s="334"/>
      <c r="H149" s="334"/>
      <c r="I149" s="334"/>
      <c r="J149" s="334"/>
      <c r="K149" s="334"/>
      <c r="L149" s="334"/>
      <c r="M149" s="334"/>
      <c r="N149" s="334"/>
      <c r="O149" s="334"/>
      <c r="P149" s="334"/>
      <c r="Q149" s="334"/>
      <c r="R149" s="334"/>
      <c r="S149" s="335"/>
      <c r="T149" s="336"/>
      <c r="U149" s="337"/>
      <c r="V149" s="337"/>
      <c r="W149" s="337"/>
      <c r="X149" s="338"/>
      <c r="Y149" s="123" t="str">
        <f>IFERROR(IF('01申請書'!$B$27="●",VLOOKUP($T149,資格者コード!$A$2:$Q$73,MATCH(Y$12,資格者コード!$F$1:$Q$1,0)+5,FALSE) &amp; "",""),"")</f>
        <v/>
      </c>
      <c r="Z149" s="124" t="str">
        <f>IFERROR(IF('01申請書'!$B$28="●",VLOOKUP($T149,資格者コード!$A$2:$Q$73,MATCH(Z$12,資格者コード!$F$1:$Q$1,0)+5,FALSE) &amp; "",""),"")</f>
        <v/>
      </c>
      <c r="AA149" s="124" t="str">
        <f>IFERROR(IF('01申請書'!$B$29="●",VLOOKUP($T149,資格者コード!$A$2:$Q$73,MATCH(AA$12,資格者コード!$F$1:$Q$1,0)+5,FALSE) &amp; "",""),"")</f>
        <v/>
      </c>
      <c r="AB149" s="124" t="str">
        <f>IFERROR(IF('01申請書'!$B$30="●",VLOOKUP($T149,資格者コード!$A$2:$Q$73,MATCH(AB$12,資格者コード!$F$1:$Q$1,0)+5,FALSE) &amp; "",""),"")</f>
        <v/>
      </c>
      <c r="AC149" s="125" t="str">
        <f>IFERROR(IF('01申請書'!$B$31="●",VLOOKUP($T149,資格者コード!$A$2:$Q$73,MATCH(AC$12,資格者コード!$F$1:$Q$1,0)+5,FALSE) &amp; "",""),"")</f>
        <v/>
      </c>
      <c r="AD149" s="126" t="str">
        <f>IFERROR(IF('01申請書'!$O$27="○",VLOOKUP($T149,資格者コード!$A$2:$Q$73,MATCH(AD$12,資格者コード!$F$1:$Q$1,0)+5,FALSE) &amp; "",""),"")</f>
        <v/>
      </c>
      <c r="AE149" s="126" t="str">
        <f>IFERROR(IF('01申請書'!$O$28="○",VLOOKUP($T149,資格者コード!$A$2:$Q$73,MATCH(AE$12,資格者コード!$F$1:$Q$1,0)+5,FALSE) &amp; "",""),"")</f>
        <v/>
      </c>
      <c r="AF149" s="123" t="str">
        <f>IFERROR(IF('01申請書'!$B$32="●",VLOOKUP($T149,資格者コード!$A$2:$Q$73,MATCH(AF$12,資格者コード!$F$1:$Q$1,0)+5,FALSE) &amp; "",""),"")</f>
        <v/>
      </c>
      <c r="AG149" s="124" t="str">
        <f>IFERROR(IF('01申請書'!$B$33="●",VLOOKUP($T149,資格者コード!$A$2:$Q$73,MATCH(AG$12,資格者コード!$F$1:$Q$1,0)+5,FALSE) &amp; "",""),"")</f>
        <v/>
      </c>
      <c r="AH149" s="125" t="str">
        <f>IFERROR(IF('01申請書'!$B$34="●",VLOOKUP($T149,資格者コード!$A$2:$Q$73,MATCH(AH$12,資格者コード!$F$1:$Q$1,0)+5,FALSE) &amp; "",""),"")</f>
        <v/>
      </c>
      <c r="AI149" s="126" t="str">
        <f>IFERROR(IF('01申請書'!$O$29="○",VLOOKUP($T149,資格者コード!$A$2:$Q$73,MATCH(AI$12,資格者コード!$F$1:$Q$1,0)+5,FALSE) &amp; "",""),"")</f>
        <v/>
      </c>
      <c r="AJ149" s="126" t="str">
        <f>IFERROR(IF('01申請書'!$O$30="○",VLOOKUP($T149,資格者コード!$A$2:$Q$73,MATCH(AJ$12,資格者コード!$F$1:$Q$1,0)+5,FALSE) &amp; "",""),"")</f>
        <v/>
      </c>
      <c r="AK149" s="339"/>
      <c r="AL149" s="340"/>
      <c r="AM149" s="340"/>
      <c r="AN149" s="340"/>
      <c r="AO149" s="340"/>
      <c r="AP149" s="340"/>
      <c r="AQ149" s="340"/>
      <c r="AR149" s="341"/>
    </row>
    <row r="150" spans="2:45" ht="24.95" customHeight="1">
      <c r="C150" s="331">
        <v>138</v>
      </c>
      <c r="D150" s="332"/>
      <c r="E150" s="333"/>
      <c r="F150" s="334"/>
      <c r="G150" s="334"/>
      <c r="H150" s="334"/>
      <c r="I150" s="334"/>
      <c r="J150" s="334"/>
      <c r="K150" s="334"/>
      <c r="L150" s="334"/>
      <c r="M150" s="334"/>
      <c r="N150" s="334"/>
      <c r="O150" s="334"/>
      <c r="P150" s="334"/>
      <c r="Q150" s="334"/>
      <c r="R150" s="334"/>
      <c r="S150" s="335"/>
      <c r="T150" s="336"/>
      <c r="U150" s="337"/>
      <c r="V150" s="337"/>
      <c r="W150" s="337"/>
      <c r="X150" s="338"/>
      <c r="Y150" s="123" t="str">
        <f>IFERROR(IF('01申請書'!$B$27="●",VLOOKUP($T150,資格者コード!$A$2:$Q$73,MATCH(Y$12,資格者コード!$F$1:$Q$1,0)+5,FALSE) &amp; "",""),"")</f>
        <v/>
      </c>
      <c r="Z150" s="124" t="str">
        <f>IFERROR(IF('01申請書'!$B$28="●",VLOOKUP($T150,資格者コード!$A$2:$Q$73,MATCH(Z$12,資格者コード!$F$1:$Q$1,0)+5,FALSE) &amp; "",""),"")</f>
        <v/>
      </c>
      <c r="AA150" s="124" t="str">
        <f>IFERROR(IF('01申請書'!$B$29="●",VLOOKUP($T150,資格者コード!$A$2:$Q$73,MATCH(AA$12,資格者コード!$F$1:$Q$1,0)+5,FALSE) &amp; "",""),"")</f>
        <v/>
      </c>
      <c r="AB150" s="124" t="str">
        <f>IFERROR(IF('01申請書'!$B$30="●",VLOOKUP($T150,資格者コード!$A$2:$Q$73,MATCH(AB$12,資格者コード!$F$1:$Q$1,0)+5,FALSE) &amp; "",""),"")</f>
        <v/>
      </c>
      <c r="AC150" s="125" t="str">
        <f>IFERROR(IF('01申請書'!$B$31="●",VLOOKUP($T150,資格者コード!$A$2:$Q$73,MATCH(AC$12,資格者コード!$F$1:$Q$1,0)+5,FALSE) &amp; "",""),"")</f>
        <v/>
      </c>
      <c r="AD150" s="126" t="str">
        <f>IFERROR(IF('01申請書'!$O$27="○",VLOOKUP($T150,資格者コード!$A$2:$Q$73,MATCH(AD$12,資格者コード!$F$1:$Q$1,0)+5,FALSE) &amp; "",""),"")</f>
        <v/>
      </c>
      <c r="AE150" s="126" t="str">
        <f>IFERROR(IF('01申請書'!$O$28="○",VLOOKUP($T150,資格者コード!$A$2:$Q$73,MATCH(AE$12,資格者コード!$F$1:$Q$1,0)+5,FALSE) &amp; "",""),"")</f>
        <v/>
      </c>
      <c r="AF150" s="123" t="str">
        <f>IFERROR(IF('01申請書'!$B$32="●",VLOOKUP($T150,資格者コード!$A$2:$Q$73,MATCH(AF$12,資格者コード!$F$1:$Q$1,0)+5,FALSE) &amp; "",""),"")</f>
        <v/>
      </c>
      <c r="AG150" s="124" t="str">
        <f>IFERROR(IF('01申請書'!$B$33="●",VLOOKUP($T150,資格者コード!$A$2:$Q$73,MATCH(AG$12,資格者コード!$F$1:$Q$1,0)+5,FALSE) &amp; "",""),"")</f>
        <v/>
      </c>
      <c r="AH150" s="125" t="str">
        <f>IFERROR(IF('01申請書'!$B$34="●",VLOOKUP($T150,資格者コード!$A$2:$Q$73,MATCH(AH$12,資格者コード!$F$1:$Q$1,0)+5,FALSE) &amp; "",""),"")</f>
        <v/>
      </c>
      <c r="AI150" s="126" t="str">
        <f>IFERROR(IF('01申請書'!$O$29="○",VLOOKUP($T150,資格者コード!$A$2:$Q$73,MATCH(AI$12,資格者コード!$F$1:$Q$1,0)+5,FALSE) &amp; "",""),"")</f>
        <v/>
      </c>
      <c r="AJ150" s="126" t="str">
        <f>IFERROR(IF('01申請書'!$O$30="○",VLOOKUP($T150,資格者コード!$A$2:$Q$73,MATCH(AJ$12,資格者コード!$F$1:$Q$1,0)+5,FALSE) &amp; "",""),"")</f>
        <v/>
      </c>
      <c r="AK150" s="339"/>
      <c r="AL150" s="340"/>
      <c r="AM150" s="340"/>
      <c r="AN150" s="340"/>
      <c r="AO150" s="340"/>
      <c r="AP150" s="340"/>
      <c r="AQ150" s="340"/>
      <c r="AR150" s="341"/>
    </row>
    <row r="151" spans="2:45" ht="24.95" customHeight="1">
      <c r="C151" s="331">
        <v>139</v>
      </c>
      <c r="D151" s="332"/>
      <c r="E151" s="333"/>
      <c r="F151" s="334"/>
      <c r="G151" s="334"/>
      <c r="H151" s="334"/>
      <c r="I151" s="334"/>
      <c r="J151" s="334"/>
      <c r="K151" s="334"/>
      <c r="L151" s="334"/>
      <c r="M151" s="334"/>
      <c r="N151" s="334"/>
      <c r="O151" s="334"/>
      <c r="P151" s="334"/>
      <c r="Q151" s="334"/>
      <c r="R151" s="334"/>
      <c r="S151" s="335"/>
      <c r="T151" s="336"/>
      <c r="U151" s="337"/>
      <c r="V151" s="337"/>
      <c r="W151" s="337"/>
      <c r="X151" s="338"/>
      <c r="Y151" s="123" t="str">
        <f>IFERROR(IF('01申請書'!$B$27="●",VLOOKUP($T151,資格者コード!$A$2:$Q$73,MATCH(Y$12,資格者コード!$F$1:$Q$1,0)+5,FALSE) &amp; "",""),"")</f>
        <v/>
      </c>
      <c r="Z151" s="124" t="str">
        <f>IFERROR(IF('01申請書'!$B$28="●",VLOOKUP($T151,資格者コード!$A$2:$Q$73,MATCH(Z$12,資格者コード!$F$1:$Q$1,0)+5,FALSE) &amp; "",""),"")</f>
        <v/>
      </c>
      <c r="AA151" s="124" t="str">
        <f>IFERROR(IF('01申請書'!$B$29="●",VLOOKUP($T151,資格者コード!$A$2:$Q$73,MATCH(AA$12,資格者コード!$F$1:$Q$1,0)+5,FALSE) &amp; "",""),"")</f>
        <v/>
      </c>
      <c r="AB151" s="124" t="str">
        <f>IFERROR(IF('01申請書'!$B$30="●",VLOOKUP($T151,資格者コード!$A$2:$Q$73,MATCH(AB$12,資格者コード!$F$1:$Q$1,0)+5,FALSE) &amp; "",""),"")</f>
        <v/>
      </c>
      <c r="AC151" s="125" t="str">
        <f>IFERROR(IF('01申請書'!$B$31="●",VLOOKUP($T151,資格者コード!$A$2:$Q$73,MATCH(AC$12,資格者コード!$F$1:$Q$1,0)+5,FALSE) &amp; "",""),"")</f>
        <v/>
      </c>
      <c r="AD151" s="126" t="str">
        <f>IFERROR(IF('01申請書'!$O$27="○",VLOOKUP($T151,資格者コード!$A$2:$Q$73,MATCH(AD$12,資格者コード!$F$1:$Q$1,0)+5,FALSE) &amp; "",""),"")</f>
        <v/>
      </c>
      <c r="AE151" s="126" t="str">
        <f>IFERROR(IF('01申請書'!$O$28="○",VLOOKUP($T151,資格者コード!$A$2:$Q$73,MATCH(AE$12,資格者コード!$F$1:$Q$1,0)+5,FALSE) &amp; "",""),"")</f>
        <v/>
      </c>
      <c r="AF151" s="123" t="str">
        <f>IFERROR(IF('01申請書'!$B$32="●",VLOOKUP($T151,資格者コード!$A$2:$Q$73,MATCH(AF$12,資格者コード!$F$1:$Q$1,0)+5,FALSE) &amp; "",""),"")</f>
        <v/>
      </c>
      <c r="AG151" s="124" t="str">
        <f>IFERROR(IF('01申請書'!$B$33="●",VLOOKUP($T151,資格者コード!$A$2:$Q$73,MATCH(AG$12,資格者コード!$F$1:$Q$1,0)+5,FALSE) &amp; "",""),"")</f>
        <v/>
      </c>
      <c r="AH151" s="125" t="str">
        <f>IFERROR(IF('01申請書'!$B$34="●",VLOOKUP($T151,資格者コード!$A$2:$Q$73,MATCH(AH$12,資格者コード!$F$1:$Q$1,0)+5,FALSE) &amp; "",""),"")</f>
        <v/>
      </c>
      <c r="AI151" s="126" t="str">
        <f>IFERROR(IF('01申請書'!$O$29="○",VLOOKUP($T151,資格者コード!$A$2:$Q$73,MATCH(AI$12,資格者コード!$F$1:$Q$1,0)+5,FALSE) &amp; "",""),"")</f>
        <v/>
      </c>
      <c r="AJ151" s="126" t="str">
        <f>IFERROR(IF('01申請書'!$O$30="○",VLOOKUP($T151,資格者コード!$A$2:$Q$73,MATCH(AJ$12,資格者コード!$F$1:$Q$1,0)+5,FALSE) &amp; "",""),"")</f>
        <v/>
      </c>
      <c r="AK151" s="339"/>
      <c r="AL151" s="340"/>
      <c r="AM151" s="340"/>
      <c r="AN151" s="340"/>
      <c r="AO151" s="340"/>
      <c r="AP151" s="340"/>
      <c r="AQ151" s="340"/>
      <c r="AR151" s="341"/>
    </row>
    <row r="152" spans="2:45" ht="24.95" customHeight="1">
      <c r="C152" s="331">
        <v>140</v>
      </c>
      <c r="D152" s="332"/>
      <c r="E152" s="333"/>
      <c r="F152" s="334"/>
      <c r="G152" s="334"/>
      <c r="H152" s="334"/>
      <c r="I152" s="334"/>
      <c r="J152" s="334"/>
      <c r="K152" s="334"/>
      <c r="L152" s="334"/>
      <c r="M152" s="334"/>
      <c r="N152" s="334"/>
      <c r="O152" s="334"/>
      <c r="P152" s="334"/>
      <c r="Q152" s="334"/>
      <c r="R152" s="334"/>
      <c r="S152" s="335"/>
      <c r="T152" s="336"/>
      <c r="U152" s="337"/>
      <c r="V152" s="337"/>
      <c r="W152" s="337"/>
      <c r="X152" s="338"/>
      <c r="Y152" s="123" t="str">
        <f>IFERROR(IF('01申請書'!$B$27="●",VLOOKUP($T152,資格者コード!$A$2:$Q$73,MATCH(Y$12,資格者コード!$F$1:$Q$1,0)+5,FALSE) &amp; "",""),"")</f>
        <v/>
      </c>
      <c r="Z152" s="124" t="str">
        <f>IFERROR(IF('01申請書'!$B$28="●",VLOOKUP($T152,資格者コード!$A$2:$Q$73,MATCH(Z$12,資格者コード!$F$1:$Q$1,0)+5,FALSE) &amp; "",""),"")</f>
        <v/>
      </c>
      <c r="AA152" s="124" t="str">
        <f>IFERROR(IF('01申請書'!$B$29="●",VLOOKUP($T152,資格者コード!$A$2:$Q$73,MATCH(AA$12,資格者コード!$F$1:$Q$1,0)+5,FALSE) &amp; "",""),"")</f>
        <v/>
      </c>
      <c r="AB152" s="124" t="str">
        <f>IFERROR(IF('01申請書'!$B$30="●",VLOOKUP($T152,資格者コード!$A$2:$Q$73,MATCH(AB$12,資格者コード!$F$1:$Q$1,0)+5,FALSE) &amp; "",""),"")</f>
        <v/>
      </c>
      <c r="AC152" s="125" t="str">
        <f>IFERROR(IF('01申請書'!$B$31="●",VLOOKUP($T152,資格者コード!$A$2:$Q$73,MATCH(AC$12,資格者コード!$F$1:$Q$1,0)+5,FALSE) &amp; "",""),"")</f>
        <v/>
      </c>
      <c r="AD152" s="126" t="str">
        <f>IFERROR(IF('01申請書'!$O$27="○",VLOOKUP($T152,資格者コード!$A$2:$Q$73,MATCH(AD$12,資格者コード!$F$1:$Q$1,0)+5,FALSE) &amp; "",""),"")</f>
        <v/>
      </c>
      <c r="AE152" s="126" t="str">
        <f>IFERROR(IF('01申請書'!$O$28="○",VLOOKUP($T152,資格者コード!$A$2:$Q$73,MATCH(AE$12,資格者コード!$F$1:$Q$1,0)+5,FALSE) &amp; "",""),"")</f>
        <v/>
      </c>
      <c r="AF152" s="123" t="str">
        <f>IFERROR(IF('01申請書'!$B$32="●",VLOOKUP($T152,資格者コード!$A$2:$Q$73,MATCH(AF$12,資格者コード!$F$1:$Q$1,0)+5,FALSE) &amp; "",""),"")</f>
        <v/>
      </c>
      <c r="AG152" s="124" t="str">
        <f>IFERROR(IF('01申請書'!$B$33="●",VLOOKUP($T152,資格者コード!$A$2:$Q$73,MATCH(AG$12,資格者コード!$F$1:$Q$1,0)+5,FALSE) &amp; "",""),"")</f>
        <v/>
      </c>
      <c r="AH152" s="125" t="str">
        <f>IFERROR(IF('01申請書'!$B$34="●",VLOOKUP($T152,資格者コード!$A$2:$Q$73,MATCH(AH$12,資格者コード!$F$1:$Q$1,0)+5,FALSE) &amp; "",""),"")</f>
        <v/>
      </c>
      <c r="AI152" s="126" t="str">
        <f>IFERROR(IF('01申請書'!$O$29="○",VLOOKUP($T152,資格者コード!$A$2:$Q$73,MATCH(AI$12,資格者コード!$F$1:$Q$1,0)+5,FALSE) &amp; "",""),"")</f>
        <v/>
      </c>
      <c r="AJ152" s="126" t="str">
        <f>IFERROR(IF('01申請書'!$O$30="○",VLOOKUP($T152,資格者コード!$A$2:$Q$73,MATCH(AJ$12,資格者コード!$F$1:$Q$1,0)+5,FALSE) &amp; "",""),"")</f>
        <v/>
      </c>
      <c r="AK152" s="339"/>
      <c r="AL152" s="340"/>
      <c r="AM152" s="340"/>
      <c r="AN152" s="340"/>
      <c r="AO152" s="340"/>
      <c r="AP152" s="340"/>
      <c r="AQ152" s="340"/>
      <c r="AR152" s="341"/>
    </row>
    <row r="153" spans="2:45" ht="24.95" customHeight="1">
      <c r="C153" s="331">
        <v>141</v>
      </c>
      <c r="D153" s="332"/>
      <c r="E153" s="333"/>
      <c r="F153" s="334"/>
      <c r="G153" s="334"/>
      <c r="H153" s="334"/>
      <c r="I153" s="334"/>
      <c r="J153" s="334"/>
      <c r="K153" s="334"/>
      <c r="L153" s="334"/>
      <c r="M153" s="334"/>
      <c r="N153" s="334"/>
      <c r="O153" s="334"/>
      <c r="P153" s="334"/>
      <c r="Q153" s="334"/>
      <c r="R153" s="334"/>
      <c r="S153" s="335"/>
      <c r="T153" s="336"/>
      <c r="U153" s="337"/>
      <c r="V153" s="337"/>
      <c r="W153" s="337"/>
      <c r="X153" s="338"/>
      <c r="Y153" s="123" t="str">
        <f>IFERROR(IF('01申請書'!$B$27="●",VLOOKUP($T153,資格者コード!$A$2:$Q$73,MATCH(Y$12,資格者コード!$F$1:$Q$1,0)+5,FALSE) &amp; "",""),"")</f>
        <v/>
      </c>
      <c r="Z153" s="124" t="str">
        <f>IFERROR(IF('01申請書'!$B$28="●",VLOOKUP($T153,資格者コード!$A$2:$Q$73,MATCH(Z$12,資格者コード!$F$1:$Q$1,0)+5,FALSE) &amp; "",""),"")</f>
        <v/>
      </c>
      <c r="AA153" s="124" t="str">
        <f>IFERROR(IF('01申請書'!$B$29="●",VLOOKUP($T153,資格者コード!$A$2:$Q$73,MATCH(AA$12,資格者コード!$F$1:$Q$1,0)+5,FALSE) &amp; "",""),"")</f>
        <v/>
      </c>
      <c r="AB153" s="124" t="str">
        <f>IFERROR(IF('01申請書'!$B$30="●",VLOOKUP($T153,資格者コード!$A$2:$Q$73,MATCH(AB$12,資格者コード!$F$1:$Q$1,0)+5,FALSE) &amp; "",""),"")</f>
        <v/>
      </c>
      <c r="AC153" s="125" t="str">
        <f>IFERROR(IF('01申請書'!$B$31="●",VLOOKUP($T153,資格者コード!$A$2:$Q$73,MATCH(AC$12,資格者コード!$F$1:$Q$1,0)+5,FALSE) &amp; "",""),"")</f>
        <v/>
      </c>
      <c r="AD153" s="126" t="str">
        <f>IFERROR(IF('01申請書'!$O$27="○",VLOOKUP($T153,資格者コード!$A$2:$Q$73,MATCH(AD$12,資格者コード!$F$1:$Q$1,0)+5,FALSE) &amp; "",""),"")</f>
        <v/>
      </c>
      <c r="AE153" s="126" t="str">
        <f>IFERROR(IF('01申請書'!$O$28="○",VLOOKUP($T153,資格者コード!$A$2:$Q$73,MATCH(AE$12,資格者コード!$F$1:$Q$1,0)+5,FALSE) &amp; "",""),"")</f>
        <v/>
      </c>
      <c r="AF153" s="123" t="str">
        <f>IFERROR(IF('01申請書'!$B$32="●",VLOOKUP($T153,資格者コード!$A$2:$Q$73,MATCH(AF$12,資格者コード!$F$1:$Q$1,0)+5,FALSE) &amp; "",""),"")</f>
        <v/>
      </c>
      <c r="AG153" s="124" t="str">
        <f>IFERROR(IF('01申請書'!$B$33="●",VLOOKUP($T153,資格者コード!$A$2:$Q$73,MATCH(AG$12,資格者コード!$F$1:$Q$1,0)+5,FALSE) &amp; "",""),"")</f>
        <v/>
      </c>
      <c r="AH153" s="125" t="str">
        <f>IFERROR(IF('01申請書'!$B$34="●",VLOOKUP($T153,資格者コード!$A$2:$Q$73,MATCH(AH$12,資格者コード!$F$1:$Q$1,0)+5,FALSE) &amp; "",""),"")</f>
        <v/>
      </c>
      <c r="AI153" s="126" t="str">
        <f>IFERROR(IF('01申請書'!$O$29="○",VLOOKUP($T153,資格者コード!$A$2:$Q$73,MATCH(AI$12,資格者コード!$F$1:$Q$1,0)+5,FALSE) &amp; "",""),"")</f>
        <v/>
      </c>
      <c r="AJ153" s="126" t="str">
        <f>IFERROR(IF('01申請書'!$O$30="○",VLOOKUP($T153,資格者コード!$A$2:$Q$73,MATCH(AJ$12,資格者コード!$F$1:$Q$1,0)+5,FALSE) &amp; "",""),"")</f>
        <v/>
      </c>
      <c r="AK153" s="339"/>
      <c r="AL153" s="340"/>
      <c r="AM153" s="340"/>
      <c r="AN153" s="340"/>
      <c r="AO153" s="340"/>
      <c r="AP153" s="340"/>
      <c r="AQ153" s="340"/>
      <c r="AR153" s="341"/>
    </row>
    <row r="154" spans="2:45" ht="24.95" customHeight="1">
      <c r="C154" s="331">
        <v>142</v>
      </c>
      <c r="D154" s="332"/>
      <c r="E154" s="333"/>
      <c r="F154" s="334"/>
      <c r="G154" s="334"/>
      <c r="H154" s="334"/>
      <c r="I154" s="334"/>
      <c r="J154" s="334"/>
      <c r="K154" s="334"/>
      <c r="L154" s="334"/>
      <c r="M154" s="334"/>
      <c r="N154" s="334"/>
      <c r="O154" s="334"/>
      <c r="P154" s="334"/>
      <c r="Q154" s="334"/>
      <c r="R154" s="334"/>
      <c r="S154" s="335"/>
      <c r="T154" s="336"/>
      <c r="U154" s="337"/>
      <c r="V154" s="337"/>
      <c r="W154" s="337"/>
      <c r="X154" s="338"/>
      <c r="Y154" s="123" t="str">
        <f>IFERROR(IF('01申請書'!$B$27="●",VLOOKUP($T154,資格者コード!$A$2:$Q$73,MATCH(Y$12,資格者コード!$F$1:$Q$1,0)+5,FALSE) &amp; "",""),"")</f>
        <v/>
      </c>
      <c r="Z154" s="124" t="str">
        <f>IFERROR(IF('01申請書'!$B$28="●",VLOOKUP($T154,資格者コード!$A$2:$Q$73,MATCH(Z$12,資格者コード!$F$1:$Q$1,0)+5,FALSE) &amp; "",""),"")</f>
        <v/>
      </c>
      <c r="AA154" s="124" t="str">
        <f>IFERROR(IF('01申請書'!$B$29="●",VLOOKUP($T154,資格者コード!$A$2:$Q$73,MATCH(AA$12,資格者コード!$F$1:$Q$1,0)+5,FALSE) &amp; "",""),"")</f>
        <v/>
      </c>
      <c r="AB154" s="124" t="str">
        <f>IFERROR(IF('01申請書'!$B$30="●",VLOOKUP($T154,資格者コード!$A$2:$Q$73,MATCH(AB$12,資格者コード!$F$1:$Q$1,0)+5,FALSE) &amp; "",""),"")</f>
        <v/>
      </c>
      <c r="AC154" s="125" t="str">
        <f>IFERROR(IF('01申請書'!$B$31="●",VLOOKUP($T154,資格者コード!$A$2:$Q$73,MATCH(AC$12,資格者コード!$F$1:$Q$1,0)+5,FALSE) &amp; "",""),"")</f>
        <v/>
      </c>
      <c r="AD154" s="126" t="str">
        <f>IFERROR(IF('01申請書'!$O$27="○",VLOOKUP($T154,資格者コード!$A$2:$Q$73,MATCH(AD$12,資格者コード!$F$1:$Q$1,0)+5,FALSE) &amp; "",""),"")</f>
        <v/>
      </c>
      <c r="AE154" s="126" t="str">
        <f>IFERROR(IF('01申請書'!$O$28="○",VLOOKUP($T154,資格者コード!$A$2:$Q$73,MATCH(AE$12,資格者コード!$F$1:$Q$1,0)+5,FALSE) &amp; "",""),"")</f>
        <v/>
      </c>
      <c r="AF154" s="123" t="str">
        <f>IFERROR(IF('01申請書'!$B$32="●",VLOOKUP($T154,資格者コード!$A$2:$Q$73,MATCH(AF$12,資格者コード!$F$1:$Q$1,0)+5,FALSE) &amp; "",""),"")</f>
        <v/>
      </c>
      <c r="AG154" s="124" t="str">
        <f>IFERROR(IF('01申請書'!$B$33="●",VLOOKUP($T154,資格者コード!$A$2:$Q$73,MATCH(AG$12,資格者コード!$F$1:$Q$1,0)+5,FALSE) &amp; "",""),"")</f>
        <v/>
      </c>
      <c r="AH154" s="125" t="str">
        <f>IFERROR(IF('01申請書'!$B$34="●",VLOOKUP($T154,資格者コード!$A$2:$Q$73,MATCH(AH$12,資格者コード!$F$1:$Q$1,0)+5,FALSE) &amp; "",""),"")</f>
        <v/>
      </c>
      <c r="AI154" s="126" t="str">
        <f>IFERROR(IF('01申請書'!$O$29="○",VLOOKUP($T154,資格者コード!$A$2:$Q$73,MATCH(AI$12,資格者コード!$F$1:$Q$1,0)+5,FALSE) &amp; "",""),"")</f>
        <v/>
      </c>
      <c r="AJ154" s="126" t="str">
        <f>IFERROR(IF('01申請書'!$O$30="○",VLOOKUP($T154,資格者コード!$A$2:$Q$73,MATCH(AJ$12,資格者コード!$F$1:$Q$1,0)+5,FALSE) &amp; "",""),"")</f>
        <v/>
      </c>
      <c r="AK154" s="339"/>
      <c r="AL154" s="340"/>
      <c r="AM154" s="340"/>
      <c r="AN154" s="340"/>
      <c r="AO154" s="340"/>
      <c r="AP154" s="340"/>
      <c r="AQ154" s="340"/>
      <c r="AR154" s="341"/>
    </row>
    <row r="155" spans="2:45" ht="24.95" customHeight="1">
      <c r="B155" s="127" t="s">
        <v>174</v>
      </c>
      <c r="C155" s="331">
        <v>143</v>
      </c>
      <c r="D155" s="332"/>
      <c r="E155" s="333"/>
      <c r="F155" s="334"/>
      <c r="G155" s="334"/>
      <c r="H155" s="334"/>
      <c r="I155" s="334"/>
      <c r="J155" s="334"/>
      <c r="K155" s="334"/>
      <c r="L155" s="334"/>
      <c r="M155" s="334"/>
      <c r="N155" s="334"/>
      <c r="O155" s="334"/>
      <c r="P155" s="334"/>
      <c r="Q155" s="334"/>
      <c r="R155" s="334"/>
      <c r="S155" s="335"/>
      <c r="T155" s="336"/>
      <c r="U155" s="337"/>
      <c r="V155" s="337"/>
      <c r="W155" s="337"/>
      <c r="X155" s="338"/>
      <c r="Y155" s="123" t="str">
        <f>IFERROR(IF('01申請書'!$B$27="●",VLOOKUP($T155,資格者コード!$A$2:$Q$73,MATCH(Y$12,資格者コード!$F$1:$Q$1,0)+5,FALSE) &amp; "",""),"")</f>
        <v/>
      </c>
      <c r="Z155" s="124" t="str">
        <f>IFERROR(IF('01申請書'!$B$28="●",VLOOKUP($T155,資格者コード!$A$2:$Q$73,MATCH(Z$12,資格者コード!$F$1:$Q$1,0)+5,FALSE) &amp; "",""),"")</f>
        <v/>
      </c>
      <c r="AA155" s="124" t="str">
        <f>IFERROR(IF('01申請書'!$B$29="●",VLOOKUP($T155,資格者コード!$A$2:$Q$73,MATCH(AA$12,資格者コード!$F$1:$Q$1,0)+5,FALSE) &amp; "",""),"")</f>
        <v/>
      </c>
      <c r="AB155" s="124" t="str">
        <f>IFERROR(IF('01申請書'!$B$30="●",VLOOKUP($T155,資格者コード!$A$2:$Q$73,MATCH(AB$12,資格者コード!$F$1:$Q$1,0)+5,FALSE) &amp; "",""),"")</f>
        <v/>
      </c>
      <c r="AC155" s="125" t="str">
        <f>IFERROR(IF('01申請書'!$B$31="●",VLOOKUP($T155,資格者コード!$A$2:$Q$73,MATCH(AC$12,資格者コード!$F$1:$Q$1,0)+5,FALSE) &amp; "",""),"")</f>
        <v/>
      </c>
      <c r="AD155" s="126" t="str">
        <f>IFERROR(IF('01申請書'!$O$27="○",VLOOKUP($T155,資格者コード!$A$2:$Q$73,MATCH(AD$12,資格者コード!$F$1:$Q$1,0)+5,FALSE) &amp; "",""),"")</f>
        <v/>
      </c>
      <c r="AE155" s="126" t="str">
        <f>IFERROR(IF('01申請書'!$O$28="○",VLOOKUP($T155,資格者コード!$A$2:$Q$73,MATCH(AE$12,資格者コード!$F$1:$Q$1,0)+5,FALSE) &amp; "",""),"")</f>
        <v/>
      </c>
      <c r="AF155" s="123" t="str">
        <f>IFERROR(IF('01申請書'!$B$32="●",VLOOKUP($T155,資格者コード!$A$2:$Q$73,MATCH(AF$12,資格者コード!$F$1:$Q$1,0)+5,FALSE) &amp; "",""),"")</f>
        <v/>
      </c>
      <c r="AG155" s="124" t="str">
        <f>IFERROR(IF('01申請書'!$B$33="●",VLOOKUP($T155,資格者コード!$A$2:$Q$73,MATCH(AG$12,資格者コード!$F$1:$Q$1,0)+5,FALSE) &amp; "",""),"")</f>
        <v/>
      </c>
      <c r="AH155" s="125" t="str">
        <f>IFERROR(IF('01申請書'!$B$34="●",VLOOKUP($T155,資格者コード!$A$2:$Q$73,MATCH(AH$12,資格者コード!$F$1:$Q$1,0)+5,FALSE) &amp; "",""),"")</f>
        <v/>
      </c>
      <c r="AI155" s="126" t="str">
        <f>IFERROR(IF('01申請書'!$O$29="○",VLOOKUP($T155,資格者コード!$A$2:$Q$73,MATCH(AI$12,資格者コード!$F$1:$Q$1,0)+5,FALSE) &amp; "",""),"")</f>
        <v/>
      </c>
      <c r="AJ155" s="126" t="str">
        <f>IFERROR(IF('01申請書'!$O$30="○",VLOOKUP($T155,資格者コード!$A$2:$Q$73,MATCH(AJ$12,資格者コード!$F$1:$Q$1,0)+5,FALSE) &amp; "",""),"")</f>
        <v/>
      </c>
      <c r="AK155" s="339"/>
      <c r="AL155" s="340"/>
      <c r="AM155" s="340"/>
      <c r="AN155" s="340"/>
      <c r="AO155" s="340"/>
      <c r="AP155" s="340"/>
      <c r="AQ155" s="340"/>
      <c r="AR155" s="341"/>
      <c r="AS155" s="127"/>
    </row>
    <row r="156" spans="2:45" ht="24.95" customHeight="1">
      <c r="C156" s="331">
        <v>144</v>
      </c>
      <c r="D156" s="332"/>
      <c r="E156" s="333"/>
      <c r="F156" s="334"/>
      <c r="G156" s="334"/>
      <c r="H156" s="334"/>
      <c r="I156" s="334"/>
      <c r="J156" s="334"/>
      <c r="K156" s="334"/>
      <c r="L156" s="334"/>
      <c r="M156" s="334"/>
      <c r="N156" s="334"/>
      <c r="O156" s="334"/>
      <c r="P156" s="334"/>
      <c r="Q156" s="334"/>
      <c r="R156" s="334"/>
      <c r="S156" s="335"/>
      <c r="T156" s="336"/>
      <c r="U156" s="337"/>
      <c r="V156" s="337"/>
      <c r="W156" s="337"/>
      <c r="X156" s="338"/>
      <c r="Y156" s="123" t="str">
        <f>IFERROR(IF('01申請書'!$B$27="●",VLOOKUP($T156,資格者コード!$A$2:$Q$73,MATCH(Y$12,資格者コード!$F$1:$Q$1,0)+5,FALSE) &amp; "",""),"")</f>
        <v/>
      </c>
      <c r="Z156" s="124" t="str">
        <f>IFERROR(IF('01申請書'!$B$28="●",VLOOKUP($T156,資格者コード!$A$2:$Q$73,MATCH(Z$12,資格者コード!$F$1:$Q$1,0)+5,FALSE) &amp; "",""),"")</f>
        <v/>
      </c>
      <c r="AA156" s="124" t="str">
        <f>IFERROR(IF('01申請書'!$B$29="●",VLOOKUP($T156,資格者コード!$A$2:$Q$73,MATCH(AA$12,資格者コード!$F$1:$Q$1,0)+5,FALSE) &amp; "",""),"")</f>
        <v/>
      </c>
      <c r="AB156" s="124" t="str">
        <f>IFERROR(IF('01申請書'!$B$30="●",VLOOKUP($T156,資格者コード!$A$2:$Q$73,MATCH(AB$12,資格者コード!$F$1:$Q$1,0)+5,FALSE) &amp; "",""),"")</f>
        <v/>
      </c>
      <c r="AC156" s="125" t="str">
        <f>IFERROR(IF('01申請書'!$B$31="●",VLOOKUP($T156,資格者コード!$A$2:$Q$73,MATCH(AC$12,資格者コード!$F$1:$Q$1,0)+5,FALSE) &amp; "",""),"")</f>
        <v/>
      </c>
      <c r="AD156" s="126" t="str">
        <f>IFERROR(IF('01申請書'!$O$27="○",VLOOKUP($T156,資格者コード!$A$2:$Q$73,MATCH(AD$12,資格者コード!$F$1:$Q$1,0)+5,FALSE) &amp; "",""),"")</f>
        <v/>
      </c>
      <c r="AE156" s="126" t="str">
        <f>IFERROR(IF('01申請書'!$O$28="○",VLOOKUP($T156,資格者コード!$A$2:$Q$73,MATCH(AE$12,資格者コード!$F$1:$Q$1,0)+5,FALSE) &amp; "",""),"")</f>
        <v/>
      </c>
      <c r="AF156" s="123" t="str">
        <f>IFERROR(IF('01申請書'!$B$32="●",VLOOKUP($T156,資格者コード!$A$2:$Q$73,MATCH(AF$12,資格者コード!$F$1:$Q$1,0)+5,FALSE) &amp; "",""),"")</f>
        <v/>
      </c>
      <c r="AG156" s="124" t="str">
        <f>IFERROR(IF('01申請書'!$B$33="●",VLOOKUP($T156,資格者コード!$A$2:$Q$73,MATCH(AG$12,資格者コード!$F$1:$Q$1,0)+5,FALSE) &amp; "",""),"")</f>
        <v/>
      </c>
      <c r="AH156" s="125" t="str">
        <f>IFERROR(IF('01申請書'!$B$34="●",VLOOKUP($T156,資格者コード!$A$2:$Q$73,MATCH(AH$12,資格者コード!$F$1:$Q$1,0)+5,FALSE) &amp; "",""),"")</f>
        <v/>
      </c>
      <c r="AI156" s="126" t="str">
        <f>IFERROR(IF('01申請書'!$O$29="○",VLOOKUP($T156,資格者コード!$A$2:$Q$73,MATCH(AI$12,資格者コード!$F$1:$Q$1,0)+5,FALSE) &amp; "",""),"")</f>
        <v/>
      </c>
      <c r="AJ156" s="126" t="str">
        <f>IFERROR(IF('01申請書'!$O$30="○",VLOOKUP($T156,資格者コード!$A$2:$Q$73,MATCH(AJ$12,資格者コード!$F$1:$Q$1,0)+5,FALSE) &amp; "",""),"")</f>
        <v/>
      </c>
      <c r="AK156" s="339"/>
      <c r="AL156" s="340"/>
      <c r="AM156" s="340"/>
      <c r="AN156" s="340"/>
      <c r="AO156" s="340"/>
      <c r="AP156" s="340"/>
      <c r="AQ156" s="340"/>
      <c r="AR156" s="341"/>
    </row>
    <row r="157" spans="2:45" ht="24.95" customHeight="1">
      <c r="C157" s="331">
        <v>145</v>
      </c>
      <c r="D157" s="332"/>
      <c r="E157" s="333"/>
      <c r="F157" s="334"/>
      <c r="G157" s="334"/>
      <c r="H157" s="334"/>
      <c r="I157" s="334"/>
      <c r="J157" s="334"/>
      <c r="K157" s="334"/>
      <c r="L157" s="334"/>
      <c r="M157" s="334"/>
      <c r="N157" s="334"/>
      <c r="O157" s="334"/>
      <c r="P157" s="334"/>
      <c r="Q157" s="334"/>
      <c r="R157" s="334"/>
      <c r="S157" s="335"/>
      <c r="T157" s="336"/>
      <c r="U157" s="337"/>
      <c r="V157" s="337"/>
      <c r="W157" s="337"/>
      <c r="X157" s="338"/>
      <c r="Y157" s="123" t="str">
        <f>IFERROR(IF('01申請書'!$B$27="●",VLOOKUP($T157,資格者コード!$A$2:$Q$73,MATCH(Y$12,資格者コード!$F$1:$Q$1,0)+5,FALSE) &amp; "",""),"")</f>
        <v/>
      </c>
      <c r="Z157" s="124" t="str">
        <f>IFERROR(IF('01申請書'!$B$28="●",VLOOKUP($T157,資格者コード!$A$2:$Q$73,MATCH(Z$12,資格者コード!$F$1:$Q$1,0)+5,FALSE) &amp; "",""),"")</f>
        <v/>
      </c>
      <c r="AA157" s="124" t="str">
        <f>IFERROR(IF('01申請書'!$B$29="●",VLOOKUP($T157,資格者コード!$A$2:$Q$73,MATCH(AA$12,資格者コード!$F$1:$Q$1,0)+5,FALSE) &amp; "",""),"")</f>
        <v/>
      </c>
      <c r="AB157" s="124" t="str">
        <f>IFERROR(IF('01申請書'!$B$30="●",VLOOKUP($T157,資格者コード!$A$2:$Q$73,MATCH(AB$12,資格者コード!$F$1:$Q$1,0)+5,FALSE) &amp; "",""),"")</f>
        <v/>
      </c>
      <c r="AC157" s="125" t="str">
        <f>IFERROR(IF('01申請書'!$B$31="●",VLOOKUP($T157,資格者コード!$A$2:$Q$73,MATCH(AC$12,資格者コード!$F$1:$Q$1,0)+5,FALSE) &amp; "",""),"")</f>
        <v/>
      </c>
      <c r="AD157" s="126" t="str">
        <f>IFERROR(IF('01申請書'!$O$27="○",VLOOKUP($T157,資格者コード!$A$2:$Q$73,MATCH(AD$12,資格者コード!$F$1:$Q$1,0)+5,FALSE) &amp; "",""),"")</f>
        <v/>
      </c>
      <c r="AE157" s="126" t="str">
        <f>IFERROR(IF('01申請書'!$O$28="○",VLOOKUP($T157,資格者コード!$A$2:$Q$73,MATCH(AE$12,資格者コード!$F$1:$Q$1,0)+5,FALSE) &amp; "",""),"")</f>
        <v/>
      </c>
      <c r="AF157" s="123" t="str">
        <f>IFERROR(IF('01申請書'!$B$32="●",VLOOKUP($T157,資格者コード!$A$2:$Q$73,MATCH(AF$12,資格者コード!$F$1:$Q$1,0)+5,FALSE) &amp; "",""),"")</f>
        <v/>
      </c>
      <c r="AG157" s="124" t="str">
        <f>IFERROR(IF('01申請書'!$B$33="●",VLOOKUP($T157,資格者コード!$A$2:$Q$73,MATCH(AG$12,資格者コード!$F$1:$Q$1,0)+5,FALSE) &amp; "",""),"")</f>
        <v/>
      </c>
      <c r="AH157" s="125" t="str">
        <f>IFERROR(IF('01申請書'!$B$34="●",VLOOKUP($T157,資格者コード!$A$2:$Q$73,MATCH(AH$12,資格者コード!$F$1:$Q$1,0)+5,FALSE) &amp; "",""),"")</f>
        <v/>
      </c>
      <c r="AI157" s="126" t="str">
        <f>IFERROR(IF('01申請書'!$O$29="○",VLOOKUP($T157,資格者コード!$A$2:$Q$73,MATCH(AI$12,資格者コード!$F$1:$Q$1,0)+5,FALSE) &amp; "",""),"")</f>
        <v/>
      </c>
      <c r="AJ157" s="126" t="str">
        <f>IFERROR(IF('01申請書'!$O$30="○",VLOOKUP($T157,資格者コード!$A$2:$Q$73,MATCH(AJ$12,資格者コード!$F$1:$Q$1,0)+5,FALSE) &amp; "",""),"")</f>
        <v/>
      </c>
      <c r="AK157" s="339"/>
      <c r="AL157" s="340"/>
      <c r="AM157" s="340"/>
      <c r="AN157" s="340"/>
      <c r="AO157" s="340"/>
      <c r="AP157" s="340"/>
      <c r="AQ157" s="340"/>
      <c r="AR157" s="341"/>
    </row>
    <row r="158" spans="2:45" ht="24.95" customHeight="1">
      <c r="C158" s="331">
        <v>146</v>
      </c>
      <c r="D158" s="332"/>
      <c r="E158" s="333"/>
      <c r="F158" s="334"/>
      <c r="G158" s="334"/>
      <c r="H158" s="334"/>
      <c r="I158" s="334"/>
      <c r="J158" s="334"/>
      <c r="K158" s="334"/>
      <c r="L158" s="334"/>
      <c r="M158" s="334"/>
      <c r="N158" s="334"/>
      <c r="O158" s="334"/>
      <c r="P158" s="334"/>
      <c r="Q158" s="334"/>
      <c r="R158" s="334"/>
      <c r="S158" s="335"/>
      <c r="T158" s="336"/>
      <c r="U158" s="337"/>
      <c r="V158" s="337"/>
      <c r="W158" s="337"/>
      <c r="X158" s="338"/>
      <c r="Y158" s="123" t="str">
        <f>IFERROR(IF('01申請書'!$B$27="●",VLOOKUP($T158,資格者コード!$A$2:$Q$73,MATCH(Y$12,資格者コード!$F$1:$Q$1,0)+5,FALSE) &amp; "",""),"")</f>
        <v/>
      </c>
      <c r="Z158" s="124" t="str">
        <f>IFERROR(IF('01申請書'!$B$28="●",VLOOKUP($T158,資格者コード!$A$2:$Q$73,MATCH(Z$12,資格者コード!$F$1:$Q$1,0)+5,FALSE) &amp; "",""),"")</f>
        <v/>
      </c>
      <c r="AA158" s="124" t="str">
        <f>IFERROR(IF('01申請書'!$B$29="●",VLOOKUP($T158,資格者コード!$A$2:$Q$73,MATCH(AA$12,資格者コード!$F$1:$Q$1,0)+5,FALSE) &amp; "",""),"")</f>
        <v/>
      </c>
      <c r="AB158" s="124" t="str">
        <f>IFERROR(IF('01申請書'!$B$30="●",VLOOKUP($T158,資格者コード!$A$2:$Q$73,MATCH(AB$12,資格者コード!$F$1:$Q$1,0)+5,FALSE) &amp; "",""),"")</f>
        <v/>
      </c>
      <c r="AC158" s="125" t="str">
        <f>IFERROR(IF('01申請書'!$B$31="●",VLOOKUP($T158,資格者コード!$A$2:$Q$73,MATCH(AC$12,資格者コード!$F$1:$Q$1,0)+5,FALSE) &amp; "",""),"")</f>
        <v/>
      </c>
      <c r="AD158" s="126" t="str">
        <f>IFERROR(IF('01申請書'!$O$27="○",VLOOKUP($T158,資格者コード!$A$2:$Q$73,MATCH(AD$12,資格者コード!$F$1:$Q$1,0)+5,FALSE) &amp; "",""),"")</f>
        <v/>
      </c>
      <c r="AE158" s="126" t="str">
        <f>IFERROR(IF('01申請書'!$O$28="○",VLOOKUP($T158,資格者コード!$A$2:$Q$73,MATCH(AE$12,資格者コード!$F$1:$Q$1,0)+5,FALSE) &amp; "",""),"")</f>
        <v/>
      </c>
      <c r="AF158" s="123" t="str">
        <f>IFERROR(IF('01申請書'!$B$32="●",VLOOKUP($T158,資格者コード!$A$2:$Q$73,MATCH(AF$12,資格者コード!$F$1:$Q$1,0)+5,FALSE) &amp; "",""),"")</f>
        <v/>
      </c>
      <c r="AG158" s="124" t="str">
        <f>IFERROR(IF('01申請書'!$B$33="●",VLOOKUP($T158,資格者コード!$A$2:$Q$73,MATCH(AG$12,資格者コード!$F$1:$Q$1,0)+5,FALSE) &amp; "",""),"")</f>
        <v/>
      </c>
      <c r="AH158" s="125" t="str">
        <f>IFERROR(IF('01申請書'!$B$34="●",VLOOKUP($T158,資格者コード!$A$2:$Q$73,MATCH(AH$12,資格者コード!$F$1:$Q$1,0)+5,FALSE) &amp; "",""),"")</f>
        <v/>
      </c>
      <c r="AI158" s="126" t="str">
        <f>IFERROR(IF('01申請書'!$O$29="○",VLOOKUP($T158,資格者コード!$A$2:$Q$73,MATCH(AI$12,資格者コード!$F$1:$Q$1,0)+5,FALSE) &amp; "",""),"")</f>
        <v/>
      </c>
      <c r="AJ158" s="126" t="str">
        <f>IFERROR(IF('01申請書'!$O$30="○",VLOOKUP($T158,資格者コード!$A$2:$Q$73,MATCH(AJ$12,資格者コード!$F$1:$Q$1,0)+5,FALSE) &amp; "",""),"")</f>
        <v/>
      </c>
      <c r="AK158" s="339"/>
      <c r="AL158" s="340"/>
      <c r="AM158" s="340"/>
      <c r="AN158" s="340"/>
      <c r="AO158" s="340"/>
      <c r="AP158" s="340"/>
      <c r="AQ158" s="340"/>
      <c r="AR158" s="341"/>
    </row>
    <row r="159" spans="2:45" ht="24.95" customHeight="1">
      <c r="C159" s="331">
        <v>147</v>
      </c>
      <c r="D159" s="332"/>
      <c r="E159" s="333"/>
      <c r="F159" s="334"/>
      <c r="G159" s="334"/>
      <c r="H159" s="334"/>
      <c r="I159" s="334"/>
      <c r="J159" s="334"/>
      <c r="K159" s="334"/>
      <c r="L159" s="334"/>
      <c r="M159" s="334"/>
      <c r="N159" s="334"/>
      <c r="O159" s="334"/>
      <c r="P159" s="334"/>
      <c r="Q159" s="334"/>
      <c r="R159" s="334"/>
      <c r="S159" s="335"/>
      <c r="T159" s="336"/>
      <c r="U159" s="337"/>
      <c r="V159" s="337"/>
      <c r="W159" s="337"/>
      <c r="X159" s="338"/>
      <c r="Y159" s="123" t="str">
        <f>IFERROR(IF('01申請書'!$B$27="●",VLOOKUP($T159,資格者コード!$A$2:$Q$73,MATCH(Y$12,資格者コード!$F$1:$Q$1,0)+5,FALSE) &amp; "",""),"")</f>
        <v/>
      </c>
      <c r="Z159" s="124" t="str">
        <f>IFERROR(IF('01申請書'!$B$28="●",VLOOKUP($T159,資格者コード!$A$2:$Q$73,MATCH(Z$12,資格者コード!$F$1:$Q$1,0)+5,FALSE) &amp; "",""),"")</f>
        <v/>
      </c>
      <c r="AA159" s="124" t="str">
        <f>IFERROR(IF('01申請書'!$B$29="●",VLOOKUP($T159,資格者コード!$A$2:$Q$73,MATCH(AA$12,資格者コード!$F$1:$Q$1,0)+5,FALSE) &amp; "",""),"")</f>
        <v/>
      </c>
      <c r="AB159" s="124" t="str">
        <f>IFERROR(IF('01申請書'!$B$30="●",VLOOKUP($T159,資格者コード!$A$2:$Q$73,MATCH(AB$12,資格者コード!$F$1:$Q$1,0)+5,FALSE) &amp; "",""),"")</f>
        <v/>
      </c>
      <c r="AC159" s="125" t="str">
        <f>IFERROR(IF('01申請書'!$B$31="●",VLOOKUP($T159,資格者コード!$A$2:$Q$73,MATCH(AC$12,資格者コード!$F$1:$Q$1,0)+5,FALSE) &amp; "",""),"")</f>
        <v/>
      </c>
      <c r="AD159" s="126" t="str">
        <f>IFERROR(IF('01申請書'!$O$27="○",VLOOKUP($T159,資格者コード!$A$2:$Q$73,MATCH(AD$12,資格者コード!$F$1:$Q$1,0)+5,FALSE) &amp; "",""),"")</f>
        <v/>
      </c>
      <c r="AE159" s="126" t="str">
        <f>IFERROR(IF('01申請書'!$O$28="○",VLOOKUP($T159,資格者コード!$A$2:$Q$73,MATCH(AE$12,資格者コード!$F$1:$Q$1,0)+5,FALSE) &amp; "",""),"")</f>
        <v/>
      </c>
      <c r="AF159" s="123" t="str">
        <f>IFERROR(IF('01申請書'!$B$32="●",VLOOKUP($T159,資格者コード!$A$2:$Q$73,MATCH(AF$12,資格者コード!$F$1:$Q$1,0)+5,FALSE) &amp; "",""),"")</f>
        <v/>
      </c>
      <c r="AG159" s="124" t="str">
        <f>IFERROR(IF('01申請書'!$B$33="●",VLOOKUP($T159,資格者コード!$A$2:$Q$73,MATCH(AG$12,資格者コード!$F$1:$Q$1,0)+5,FALSE) &amp; "",""),"")</f>
        <v/>
      </c>
      <c r="AH159" s="125" t="str">
        <f>IFERROR(IF('01申請書'!$B$34="●",VLOOKUP($T159,資格者コード!$A$2:$Q$73,MATCH(AH$12,資格者コード!$F$1:$Q$1,0)+5,FALSE) &amp; "",""),"")</f>
        <v/>
      </c>
      <c r="AI159" s="126" t="str">
        <f>IFERROR(IF('01申請書'!$O$29="○",VLOOKUP($T159,資格者コード!$A$2:$Q$73,MATCH(AI$12,資格者コード!$F$1:$Q$1,0)+5,FALSE) &amp; "",""),"")</f>
        <v/>
      </c>
      <c r="AJ159" s="126" t="str">
        <f>IFERROR(IF('01申請書'!$O$30="○",VLOOKUP($T159,資格者コード!$A$2:$Q$73,MATCH(AJ$12,資格者コード!$F$1:$Q$1,0)+5,FALSE) &amp; "",""),"")</f>
        <v/>
      </c>
      <c r="AK159" s="339"/>
      <c r="AL159" s="340"/>
      <c r="AM159" s="340"/>
      <c r="AN159" s="340"/>
      <c r="AO159" s="340"/>
      <c r="AP159" s="340"/>
      <c r="AQ159" s="340"/>
      <c r="AR159" s="341"/>
    </row>
    <row r="160" spans="2:45" ht="24.95" customHeight="1">
      <c r="C160" s="331">
        <v>148</v>
      </c>
      <c r="D160" s="332"/>
      <c r="E160" s="333"/>
      <c r="F160" s="334"/>
      <c r="G160" s="334"/>
      <c r="H160" s="334"/>
      <c r="I160" s="334"/>
      <c r="J160" s="334"/>
      <c r="K160" s="334"/>
      <c r="L160" s="334"/>
      <c r="M160" s="334"/>
      <c r="N160" s="334"/>
      <c r="O160" s="334"/>
      <c r="P160" s="334"/>
      <c r="Q160" s="334"/>
      <c r="R160" s="334"/>
      <c r="S160" s="335"/>
      <c r="T160" s="336"/>
      <c r="U160" s="337"/>
      <c r="V160" s="337"/>
      <c r="W160" s="337"/>
      <c r="X160" s="338"/>
      <c r="Y160" s="123" t="str">
        <f>IFERROR(IF('01申請書'!$B$27="●",VLOOKUP($T160,資格者コード!$A$2:$Q$73,MATCH(Y$12,資格者コード!$F$1:$Q$1,0)+5,FALSE) &amp; "",""),"")</f>
        <v/>
      </c>
      <c r="Z160" s="124" t="str">
        <f>IFERROR(IF('01申請書'!$B$28="●",VLOOKUP($T160,資格者コード!$A$2:$Q$73,MATCH(Z$12,資格者コード!$F$1:$Q$1,0)+5,FALSE) &amp; "",""),"")</f>
        <v/>
      </c>
      <c r="AA160" s="124" t="str">
        <f>IFERROR(IF('01申請書'!$B$29="●",VLOOKUP($T160,資格者コード!$A$2:$Q$73,MATCH(AA$12,資格者コード!$F$1:$Q$1,0)+5,FALSE) &amp; "",""),"")</f>
        <v/>
      </c>
      <c r="AB160" s="124" t="str">
        <f>IFERROR(IF('01申請書'!$B$30="●",VLOOKUP($T160,資格者コード!$A$2:$Q$73,MATCH(AB$12,資格者コード!$F$1:$Q$1,0)+5,FALSE) &amp; "",""),"")</f>
        <v/>
      </c>
      <c r="AC160" s="125" t="str">
        <f>IFERROR(IF('01申請書'!$B$31="●",VLOOKUP($T160,資格者コード!$A$2:$Q$73,MATCH(AC$12,資格者コード!$F$1:$Q$1,0)+5,FALSE) &amp; "",""),"")</f>
        <v/>
      </c>
      <c r="AD160" s="126" t="str">
        <f>IFERROR(IF('01申請書'!$O$27="○",VLOOKUP($T160,資格者コード!$A$2:$Q$73,MATCH(AD$12,資格者コード!$F$1:$Q$1,0)+5,FALSE) &amp; "",""),"")</f>
        <v/>
      </c>
      <c r="AE160" s="126" t="str">
        <f>IFERROR(IF('01申請書'!$O$28="○",VLOOKUP($T160,資格者コード!$A$2:$Q$73,MATCH(AE$12,資格者コード!$F$1:$Q$1,0)+5,FALSE) &amp; "",""),"")</f>
        <v/>
      </c>
      <c r="AF160" s="123" t="str">
        <f>IFERROR(IF('01申請書'!$B$32="●",VLOOKUP($T160,資格者コード!$A$2:$Q$73,MATCH(AF$12,資格者コード!$F$1:$Q$1,0)+5,FALSE) &amp; "",""),"")</f>
        <v/>
      </c>
      <c r="AG160" s="124" t="str">
        <f>IFERROR(IF('01申請書'!$B$33="●",VLOOKUP($T160,資格者コード!$A$2:$Q$73,MATCH(AG$12,資格者コード!$F$1:$Q$1,0)+5,FALSE) &amp; "",""),"")</f>
        <v/>
      </c>
      <c r="AH160" s="125" t="str">
        <f>IFERROR(IF('01申請書'!$B$34="●",VLOOKUP($T160,資格者コード!$A$2:$Q$73,MATCH(AH$12,資格者コード!$F$1:$Q$1,0)+5,FALSE) &amp; "",""),"")</f>
        <v/>
      </c>
      <c r="AI160" s="126" t="str">
        <f>IFERROR(IF('01申請書'!$O$29="○",VLOOKUP($T160,資格者コード!$A$2:$Q$73,MATCH(AI$12,資格者コード!$F$1:$Q$1,0)+5,FALSE) &amp; "",""),"")</f>
        <v/>
      </c>
      <c r="AJ160" s="126" t="str">
        <f>IFERROR(IF('01申請書'!$O$30="○",VLOOKUP($T160,資格者コード!$A$2:$Q$73,MATCH(AJ$12,資格者コード!$F$1:$Q$1,0)+5,FALSE) &amp; "",""),"")</f>
        <v/>
      </c>
      <c r="AK160" s="339"/>
      <c r="AL160" s="340"/>
      <c r="AM160" s="340"/>
      <c r="AN160" s="340"/>
      <c r="AO160" s="340"/>
      <c r="AP160" s="340"/>
      <c r="AQ160" s="340"/>
      <c r="AR160" s="341"/>
    </row>
    <row r="161" spans="2:45" ht="24.95" customHeight="1">
      <c r="C161" s="331">
        <v>149</v>
      </c>
      <c r="D161" s="332"/>
      <c r="E161" s="333"/>
      <c r="F161" s="334"/>
      <c r="G161" s="334"/>
      <c r="H161" s="334"/>
      <c r="I161" s="334"/>
      <c r="J161" s="334"/>
      <c r="K161" s="334"/>
      <c r="L161" s="334"/>
      <c r="M161" s="334"/>
      <c r="N161" s="334"/>
      <c r="O161" s="334"/>
      <c r="P161" s="334"/>
      <c r="Q161" s="334"/>
      <c r="R161" s="334"/>
      <c r="S161" s="335"/>
      <c r="T161" s="336"/>
      <c r="U161" s="337"/>
      <c r="V161" s="337"/>
      <c r="W161" s="337"/>
      <c r="X161" s="338"/>
      <c r="Y161" s="123" t="str">
        <f>IFERROR(IF('01申請書'!$B$27="●",VLOOKUP($T161,資格者コード!$A$2:$Q$73,MATCH(Y$12,資格者コード!$F$1:$Q$1,0)+5,FALSE) &amp; "",""),"")</f>
        <v/>
      </c>
      <c r="Z161" s="124" t="str">
        <f>IFERROR(IF('01申請書'!$B$28="●",VLOOKUP($T161,資格者コード!$A$2:$Q$73,MATCH(Z$12,資格者コード!$F$1:$Q$1,0)+5,FALSE) &amp; "",""),"")</f>
        <v/>
      </c>
      <c r="AA161" s="124" t="str">
        <f>IFERROR(IF('01申請書'!$B$29="●",VLOOKUP($T161,資格者コード!$A$2:$Q$73,MATCH(AA$12,資格者コード!$F$1:$Q$1,0)+5,FALSE) &amp; "",""),"")</f>
        <v/>
      </c>
      <c r="AB161" s="124" t="str">
        <f>IFERROR(IF('01申請書'!$B$30="●",VLOOKUP($T161,資格者コード!$A$2:$Q$73,MATCH(AB$12,資格者コード!$F$1:$Q$1,0)+5,FALSE) &amp; "",""),"")</f>
        <v/>
      </c>
      <c r="AC161" s="125" t="str">
        <f>IFERROR(IF('01申請書'!$B$31="●",VLOOKUP($T161,資格者コード!$A$2:$Q$73,MATCH(AC$12,資格者コード!$F$1:$Q$1,0)+5,FALSE) &amp; "",""),"")</f>
        <v/>
      </c>
      <c r="AD161" s="126" t="str">
        <f>IFERROR(IF('01申請書'!$O$27="○",VLOOKUP($T161,資格者コード!$A$2:$Q$73,MATCH(AD$12,資格者コード!$F$1:$Q$1,0)+5,FALSE) &amp; "",""),"")</f>
        <v/>
      </c>
      <c r="AE161" s="126" t="str">
        <f>IFERROR(IF('01申請書'!$O$28="○",VLOOKUP($T161,資格者コード!$A$2:$Q$73,MATCH(AE$12,資格者コード!$F$1:$Q$1,0)+5,FALSE) &amp; "",""),"")</f>
        <v/>
      </c>
      <c r="AF161" s="123" t="str">
        <f>IFERROR(IF('01申請書'!$B$32="●",VLOOKUP($T161,資格者コード!$A$2:$Q$73,MATCH(AF$12,資格者コード!$F$1:$Q$1,0)+5,FALSE) &amp; "",""),"")</f>
        <v/>
      </c>
      <c r="AG161" s="124" t="str">
        <f>IFERROR(IF('01申請書'!$B$33="●",VLOOKUP($T161,資格者コード!$A$2:$Q$73,MATCH(AG$12,資格者コード!$F$1:$Q$1,0)+5,FALSE) &amp; "",""),"")</f>
        <v/>
      </c>
      <c r="AH161" s="125" t="str">
        <f>IFERROR(IF('01申請書'!$B$34="●",VLOOKUP($T161,資格者コード!$A$2:$Q$73,MATCH(AH$12,資格者コード!$F$1:$Q$1,0)+5,FALSE) &amp; "",""),"")</f>
        <v/>
      </c>
      <c r="AI161" s="126" t="str">
        <f>IFERROR(IF('01申請書'!$O$29="○",VLOOKUP($T161,資格者コード!$A$2:$Q$73,MATCH(AI$12,資格者コード!$F$1:$Q$1,0)+5,FALSE) &amp; "",""),"")</f>
        <v/>
      </c>
      <c r="AJ161" s="126" t="str">
        <f>IFERROR(IF('01申請書'!$O$30="○",VLOOKUP($T161,資格者コード!$A$2:$Q$73,MATCH(AJ$12,資格者コード!$F$1:$Q$1,0)+5,FALSE) &amp; "",""),"")</f>
        <v/>
      </c>
      <c r="AK161" s="339"/>
      <c r="AL161" s="340"/>
      <c r="AM161" s="340"/>
      <c r="AN161" s="340"/>
      <c r="AO161" s="340"/>
      <c r="AP161" s="340"/>
      <c r="AQ161" s="340"/>
      <c r="AR161" s="341"/>
    </row>
    <row r="162" spans="2:45" ht="24.95" customHeight="1">
      <c r="C162" s="331">
        <v>150</v>
      </c>
      <c r="D162" s="332"/>
      <c r="E162" s="333"/>
      <c r="F162" s="334"/>
      <c r="G162" s="334"/>
      <c r="H162" s="334"/>
      <c r="I162" s="334"/>
      <c r="J162" s="334"/>
      <c r="K162" s="334"/>
      <c r="L162" s="334"/>
      <c r="M162" s="334"/>
      <c r="N162" s="334"/>
      <c r="O162" s="334"/>
      <c r="P162" s="334"/>
      <c r="Q162" s="334"/>
      <c r="R162" s="334"/>
      <c r="S162" s="335"/>
      <c r="T162" s="336"/>
      <c r="U162" s="337"/>
      <c r="V162" s="337"/>
      <c r="W162" s="337"/>
      <c r="X162" s="338"/>
      <c r="Y162" s="123" t="str">
        <f>IFERROR(IF('01申請書'!$B$27="●",VLOOKUP($T162,資格者コード!$A$2:$Q$73,MATCH(Y$12,資格者コード!$F$1:$Q$1,0)+5,FALSE) &amp; "",""),"")</f>
        <v/>
      </c>
      <c r="Z162" s="124" t="str">
        <f>IFERROR(IF('01申請書'!$B$28="●",VLOOKUP($T162,資格者コード!$A$2:$Q$73,MATCH(Z$12,資格者コード!$F$1:$Q$1,0)+5,FALSE) &amp; "",""),"")</f>
        <v/>
      </c>
      <c r="AA162" s="124" t="str">
        <f>IFERROR(IF('01申請書'!$B$29="●",VLOOKUP($T162,資格者コード!$A$2:$Q$73,MATCH(AA$12,資格者コード!$F$1:$Q$1,0)+5,FALSE) &amp; "",""),"")</f>
        <v/>
      </c>
      <c r="AB162" s="124" t="str">
        <f>IFERROR(IF('01申請書'!$B$30="●",VLOOKUP($T162,資格者コード!$A$2:$Q$73,MATCH(AB$12,資格者コード!$F$1:$Q$1,0)+5,FALSE) &amp; "",""),"")</f>
        <v/>
      </c>
      <c r="AC162" s="125" t="str">
        <f>IFERROR(IF('01申請書'!$B$31="●",VLOOKUP($T162,資格者コード!$A$2:$Q$73,MATCH(AC$12,資格者コード!$F$1:$Q$1,0)+5,FALSE) &amp; "",""),"")</f>
        <v/>
      </c>
      <c r="AD162" s="126" t="str">
        <f>IFERROR(IF('01申請書'!$O$27="○",VLOOKUP($T162,資格者コード!$A$2:$Q$73,MATCH(AD$12,資格者コード!$F$1:$Q$1,0)+5,FALSE) &amp; "",""),"")</f>
        <v/>
      </c>
      <c r="AE162" s="126" t="str">
        <f>IFERROR(IF('01申請書'!$O$28="○",VLOOKUP($T162,資格者コード!$A$2:$Q$73,MATCH(AE$12,資格者コード!$F$1:$Q$1,0)+5,FALSE) &amp; "",""),"")</f>
        <v/>
      </c>
      <c r="AF162" s="123" t="str">
        <f>IFERROR(IF('01申請書'!$B$32="●",VLOOKUP($T162,資格者コード!$A$2:$Q$73,MATCH(AF$12,資格者コード!$F$1:$Q$1,0)+5,FALSE) &amp; "",""),"")</f>
        <v/>
      </c>
      <c r="AG162" s="124" t="str">
        <f>IFERROR(IF('01申請書'!$B$33="●",VLOOKUP($T162,資格者コード!$A$2:$Q$73,MATCH(AG$12,資格者コード!$F$1:$Q$1,0)+5,FALSE) &amp; "",""),"")</f>
        <v/>
      </c>
      <c r="AH162" s="125" t="str">
        <f>IFERROR(IF('01申請書'!$B$34="●",VLOOKUP($T162,資格者コード!$A$2:$Q$73,MATCH(AH$12,資格者コード!$F$1:$Q$1,0)+5,FALSE) &amp; "",""),"")</f>
        <v/>
      </c>
      <c r="AI162" s="126" t="str">
        <f>IFERROR(IF('01申請書'!$O$29="○",VLOOKUP($T162,資格者コード!$A$2:$Q$73,MATCH(AI$12,資格者コード!$F$1:$Q$1,0)+5,FALSE) &amp; "",""),"")</f>
        <v/>
      </c>
      <c r="AJ162" s="126" t="str">
        <f>IFERROR(IF('01申請書'!$O$30="○",VLOOKUP($T162,資格者コード!$A$2:$Q$73,MATCH(AJ$12,資格者コード!$F$1:$Q$1,0)+5,FALSE) &amp; "",""),"")</f>
        <v/>
      </c>
      <c r="AK162" s="339"/>
      <c r="AL162" s="340"/>
      <c r="AM162" s="340"/>
      <c r="AN162" s="340"/>
      <c r="AO162" s="340"/>
      <c r="AP162" s="340"/>
      <c r="AQ162" s="340"/>
      <c r="AR162" s="341"/>
    </row>
    <row r="163" spans="2:45" ht="24.95" customHeight="1">
      <c r="C163" s="331">
        <v>151</v>
      </c>
      <c r="D163" s="332"/>
      <c r="E163" s="333"/>
      <c r="F163" s="334"/>
      <c r="G163" s="334"/>
      <c r="H163" s="334"/>
      <c r="I163" s="334"/>
      <c r="J163" s="334"/>
      <c r="K163" s="334"/>
      <c r="L163" s="334"/>
      <c r="M163" s="334"/>
      <c r="N163" s="334"/>
      <c r="O163" s="334"/>
      <c r="P163" s="334"/>
      <c r="Q163" s="334"/>
      <c r="R163" s="334"/>
      <c r="S163" s="335"/>
      <c r="T163" s="336"/>
      <c r="U163" s="337"/>
      <c r="V163" s="337"/>
      <c r="W163" s="337"/>
      <c r="X163" s="338"/>
      <c r="Y163" s="123" t="str">
        <f>IFERROR(IF('01申請書'!$B$27="●",VLOOKUP($T163,資格者コード!$A$2:$Q$73,MATCH(Y$12,資格者コード!$F$1:$Q$1,0)+5,FALSE) &amp; "",""),"")</f>
        <v/>
      </c>
      <c r="Z163" s="124" t="str">
        <f>IFERROR(IF('01申請書'!$B$28="●",VLOOKUP($T163,資格者コード!$A$2:$Q$73,MATCH(Z$12,資格者コード!$F$1:$Q$1,0)+5,FALSE) &amp; "",""),"")</f>
        <v/>
      </c>
      <c r="AA163" s="124" t="str">
        <f>IFERROR(IF('01申請書'!$B$29="●",VLOOKUP($T163,資格者コード!$A$2:$Q$73,MATCH(AA$12,資格者コード!$F$1:$Q$1,0)+5,FALSE) &amp; "",""),"")</f>
        <v/>
      </c>
      <c r="AB163" s="124" t="str">
        <f>IFERROR(IF('01申請書'!$B$30="●",VLOOKUP($T163,資格者コード!$A$2:$Q$73,MATCH(AB$12,資格者コード!$F$1:$Q$1,0)+5,FALSE) &amp; "",""),"")</f>
        <v/>
      </c>
      <c r="AC163" s="125" t="str">
        <f>IFERROR(IF('01申請書'!$B$31="●",VLOOKUP($T163,資格者コード!$A$2:$Q$73,MATCH(AC$12,資格者コード!$F$1:$Q$1,0)+5,FALSE) &amp; "",""),"")</f>
        <v/>
      </c>
      <c r="AD163" s="126" t="str">
        <f>IFERROR(IF('01申請書'!$O$27="○",VLOOKUP($T163,資格者コード!$A$2:$Q$73,MATCH(AD$12,資格者コード!$F$1:$Q$1,0)+5,FALSE) &amp; "",""),"")</f>
        <v/>
      </c>
      <c r="AE163" s="126" t="str">
        <f>IFERROR(IF('01申請書'!$O$28="○",VLOOKUP($T163,資格者コード!$A$2:$Q$73,MATCH(AE$12,資格者コード!$F$1:$Q$1,0)+5,FALSE) &amp; "",""),"")</f>
        <v/>
      </c>
      <c r="AF163" s="123" t="str">
        <f>IFERROR(IF('01申請書'!$B$32="●",VLOOKUP($T163,資格者コード!$A$2:$Q$73,MATCH(AF$12,資格者コード!$F$1:$Q$1,0)+5,FALSE) &amp; "",""),"")</f>
        <v/>
      </c>
      <c r="AG163" s="124" t="str">
        <f>IFERROR(IF('01申請書'!$B$33="●",VLOOKUP($T163,資格者コード!$A$2:$Q$73,MATCH(AG$12,資格者コード!$F$1:$Q$1,0)+5,FALSE) &amp; "",""),"")</f>
        <v/>
      </c>
      <c r="AH163" s="125" t="str">
        <f>IFERROR(IF('01申請書'!$B$34="●",VLOOKUP($T163,資格者コード!$A$2:$Q$73,MATCH(AH$12,資格者コード!$F$1:$Q$1,0)+5,FALSE) &amp; "",""),"")</f>
        <v/>
      </c>
      <c r="AI163" s="126" t="str">
        <f>IFERROR(IF('01申請書'!$O$29="○",VLOOKUP($T163,資格者コード!$A$2:$Q$73,MATCH(AI$12,資格者コード!$F$1:$Q$1,0)+5,FALSE) &amp; "",""),"")</f>
        <v/>
      </c>
      <c r="AJ163" s="126" t="str">
        <f>IFERROR(IF('01申請書'!$O$30="○",VLOOKUP($T163,資格者コード!$A$2:$Q$73,MATCH(AJ$12,資格者コード!$F$1:$Q$1,0)+5,FALSE) &amp; "",""),"")</f>
        <v/>
      </c>
      <c r="AK163" s="339"/>
      <c r="AL163" s="340"/>
      <c r="AM163" s="340"/>
      <c r="AN163" s="340"/>
      <c r="AO163" s="340"/>
      <c r="AP163" s="340"/>
      <c r="AQ163" s="340"/>
      <c r="AR163" s="341"/>
    </row>
    <row r="164" spans="2:45" ht="24.95" customHeight="1">
      <c r="C164" s="331">
        <v>152</v>
      </c>
      <c r="D164" s="332"/>
      <c r="E164" s="333"/>
      <c r="F164" s="334"/>
      <c r="G164" s="334"/>
      <c r="H164" s="334"/>
      <c r="I164" s="334"/>
      <c r="J164" s="334"/>
      <c r="K164" s="334"/>
      <c r="L164" s="334"/>
      <c r="M164" s="334"/>
      <c r="N164" s="334"/>
      <c r="O164" s="334"/>
      <c r="P164" s="334"/>
      <c r="Q164" s="334"/>
      <c r="R164" s="334"/>
      <c r="S164" s="335"/>
      <c r="T164" s="336"/>
      <c r="U164" s="337"/>
      <c r="V164" s="337"/>
      <c r="W164" s="337"/>
      <c r="X164" s="338"/>
      <c r="Y164" s="123" t="str">
        <f>IFERROR(IF('01申請書'!$B$27="●",VLOOKUP($T164,資格者コード!$A$2:$Q$73,MATCH(Y$12,資格者コード!$F$1:$Q$1,0)+5,FALSE) &amp; "",""),"")</f>
        <v/>
      </c>
      <c r="Z164" s="124" t="str">
        <f>IFERROR(IF('01申請書'!$B$28="●",VLOOKUP($T164,資格者コード!$A$2:$Q$73,MATCH(Z$12,資格者コード!$F$1:$Q$1,0)+5,FALSE) &amp; "",""),"")</f>
        <v/>
      </c>
      <c r="AA164" s="124" t="str">
        <f>IFERROR(IF('01申請書'!$B$29="●",VLOOKUP($T164,資格者コード!$A$2:$Q$73,MATCH(AA$12,資格者コード!$F$1:$Q$1,0)+5,FALSE) &amp; "",""),"")</f>
        <v/>
      </c>
      <c r="AB164" s="124" t="str">
        <f>IFERROR(IF('01申請書'!$B$30="●",VLOOKUP($T164,資格者コード!$A$2:$Q$73,MATCH(AB$12,資格者コード!$F$1:$Q$1,0)+5,FALSE) &amp; "",""),"")</f>
        <v/>
      </c>
      <c r="AC164" s="125" t="str">
        <f>IFERROR(IF('01申請書'!$B$31="●",VLOOKUP($T164,資格者コード!$A$2:$Q$73,MATCH(AC$12,資格者コード!$F$1:$Q$1,0)+5,FALSE) &amp; "",""),"")</f>
        <v/>
      </c>
      <c r="AD164" s="126" t="str">
        <f>IFERROR(IF('01申請書'!$O$27="○",VLOOKUP($T164,資格者コード!$A$2:$Q$73,MATCH(AD$12,資格者コード!$F$1:$Q$1,0)+5,FALSE) &amp; "",""),"")</f>
        <v/>
      </c>
      <c r="AE164" s="126" t="str">
        <f>IFERROR(IF('01申請書'!$O$28="○",VLOOKUP($T164,資格者コード!$A$2:$Q$73,MATCH(AE$12,資格者コード!$F$1:$Q$1,0)+5,FALSE) &amp; "",""),"")</f>
        <v/>
      </c>
      <c r="AF164" s="123" t="str">
        <f>IFERROR(IF('01申請書'!$B$32="●",VLOOKUP($T164,資格者コード!$A$2:$Q$73,MATCH(AF$12,資格者コード!$F$1:$Q$1,0)+5,FALSE) &amp; "",""),"")</f>
        <v/>
      </c>
      <c r="AG164" s="124" t="str">
        <f>IFERROR(IF('01申請書'!$B$33="●",VLOOKUP($T164,資格者コード!$A$2:$Q$73,MATCH(AG$12,資格者コード!$F$1:$Q$1,0)+5,FALSE) &amp; "",""),"")</f>
        <v/>
      </c>
      <c r="AH164" s="125" t="str">
        <f>IFERROR(IF('01申請書'!$B$34="●",VLOOKUP($T164,資格者コード!$A$2:$Q$73,MATCH(AH$12,資格者コード!$F$1:$Q$1,0)+5,FALSE) &amp; "",""),"")</f>
        <v/>
      </c>
      <c r="AI164" s="126" t="str">
        <f>IFERROR(IF('01申請書'!$O$29="○",VLOOKUP($T164,資格者コード!$A$2:$Q$73,MATCH(AI$12,資格者コード!$F$1:$Q$1,0)+5,FALSE) &amp; "",""),"")</f>
        <v/>
      </c>
      <c r="AJ164" s="126" t="str">
        <f>IFERROR(IF('01申請書'!$O$30="○",VLOOKUP($T164,資格者コード!$A$2:$Q$73,MATCH(AJ$12,資格者コード!$F$1:$Q$1,0)+5,FALSE) &amp; "",""),"")</f>
        <v/>
      </c>
      <c r="AK164" s="339"/>
      <c r="AL164" s="340"/>
      <c r="AM164" s="340"/>
      <c r="AN164" s="340"/>
      <c r="AO164" s="340"/>
      <c r="AP164" s="340"/>
      <c r="AQ164" s="340"/>
      <c r="AR164" s="341"/>
    </row>
    <row r="165" spans="2:45" ht="24.95" customHeight="1">
      <c r="C165" s="331">
        <v>153</v>
      </c>
      <c r="D165" s="332"/>
      <c r="E165" s="333"/>
      <c r="F165" s="334"/>
      <c r="G165" s="334"/>
      <c r="H165" s="334"/>
      <c r="I165" s="334"/>
      <c r="J165" s="334"/>
      <c r="K165" s="334"/>
      <c r="L165" s="334"/>
      <c r="M165" s="334"/>
      <c r="N165" s="334"/>
      <c r="O165" s="334"/>
      <c r="P165" s="334"/>
      <c r="Q165" s="334"/>
      <c r="R165" s="334"/>
      <c r="S165" s="335"/>
      <c r="T165" s="336"/>
      <c r="U165" s="337"/>
      <c r="V165" s="337"/>
      <c r="W165" s="337"/>
      <c r="X165" s="338"/>
      <c r="Y165" s="123" t="str">
        <f>IFERROR(IF('01申請書'!$B$27="●",VLOOKUP($T165,資格者コード!$A$2:$Q$73,MATCH(Y$12,資格者コード!$F$1:$Q$1,0)+5,FALSE) &amp; "",""),"")</f>
        <v/>
      </c>
      <c r="Z165" s="124" t="str">
        <f>IFERROR(IF('01申請書'!$B$28="●",VLOOKUP($T165,資格者コード!$A$2:$Q$73,MATCH(Z$12,資格者コード!$F$1:$Q$1,0)+5,FALSE) &amp; "",""),"")</f>
        <v/>
      </c>
      <c r="AA165" s="124" t="str">
        <f>IFERROR(IF('01申請書'!$B$29="●",VLOOKUP($T165,資格者コード!$A$2:$Q$73,MATCH(AA$12,資格者コード!$F$1:$Q$1,0)+5,FALSE) &amp; "",""),"")</f>
        <v/>
      </c>
      <c r="AB165" s="124" t="str">
        <f>IFERROR(IF('01申請書'!$B$30="●",VLOOKUP($T165,資格者コード!$A$2:$Q$73,MATCH(AB$12,資格者コード!$F$1:$Q$1,0)+5,FALSE) &amp; "",""),"")</f>
        <v/>
      </c>
      <c r="AC165" s="125" t="str">
        <f>IFERROR(IF('01申請書'!$B$31="●",VLOOKUP($T165,資格者コード!$A$2:$Q$73,MATCH(AC$12,資格者コード!$F$1:$Q$1,0)+5,FALSE) &amp; "",""),"")</f>
        <v/>
      </c>
      <c r="AD165" s="126" t="str">
        <f>IFERROR(IF('01申請書'!$O$27="○",VLOOKUP($T165,資格者コード!$A$2:$Q$73,MATCH(AD$12,資格者コード!$F$1:$Q$1,0)+5,FALSE) &amp; "",""),"")</f>
        <v/>
      </c>
      <c r="AE165" s="126" t="str">
        <f>IFERROR(IF('01申請書'!$O$28="○",VLOOKUP($T165,資格者コード!$A$2:$Q$73,MATCH(AE$12,資格者コード!$F$1:$Q$1,0)+5,FALSE) &amp; "",""),"")</f>
        <v/>
      </c>
      <c r="AF165" s="123" t="str">
        <f>IFERROR(IF('01申請書'!$B$32="●",VLOOKUP($T165,資格者コード!$A$2:$Q$73,MATCH(AF$12,資格者コード!$F$1:$Q$1,0)+5,FALSE) &amp; "",""),"")</f>
        <v/>
      </c>
      <c r="AG165" s="124" t="str">
        <f>IFERROR(IF('01申請書'!$B$33="●",VLOOKUP($T165,資格者コード!$A$2:$Q$73,MATCH(AG$12,資格者コード!$F$1:$Q$1,0)+5,FALSE) &amp; "",""),"")</f>
        <v/>
      </c>
      <c r="AH165" s="125" t="str">
        <f>IFERROR(IF('01申請書'!$B$34="●",VLOOKUP($T165,資格者コード!$A$2:$Q$73,MATCH(AH$12,資格者コード!$F$1:$Q$1,0)+5,FALSE) &amp; "",""),"")</f>
        <v/>
      </c>
      <c r="AI165" s="126" t="str">
        <f>IFERROR(IF('01申請書'!$O$29="○",VLOOKUP($T165,資格者コード!$A$2:$Q$73,MATCH(AI$12,資格者コード!$F$1:$Q$1,0)+5,FALSE) &amp; "",""),"")</f>
        <v/>
      </c>
      <c r="AJ165" s="126" t="str">
        <f>IFERROR(IF('01申請書'!$O$30="○",VLOOKUP($T165,資格者コード!$A$2:$Q$73,MATCH(AJ$12,資格者コード!$F$1:$Q$1,0)+5,FALSE) &amp; "",""),"")</f>
        <v/>
      </c>
      <c r="AK165" s="339"/>
      <c r="AL165" s="340"/>
      <c r="AM165" s="340"/>
      <c r="AN165" s="340"/>
      <c r="AO165" s="340"/>
      <c r="AP165" s="340"/>
      <c r="AQ165" s="340"/>
      <c r="AR165" s="341"/>
    </row>
    <row r="166" spans="2:45" ht="24.95" customHeight="1">
      <c r="C166" s="331">
        <v>154</v>
      </c>
      <c r="D166" s="332"/>
      <c r="E166" s="333"/>
      <c r="F166" s="334"/>
      <c r="G166" s="334"/>
      <c r="H166" s="334"/>
      <c r="I166" s="334"/>
      <c r="J166" s="334"/>
      <c r="K166" s="334"/>
      <c r="L166" s="334"/>
      <c r="M166" s="334"/>
      <c r="N166" s="334"/>
      <c r="O166" s="334"/>
      <c r="P166" s="334"/>
      <c r="Q166" s="334"/>
      <c r="R166" s="334"/>
      <c r="S166" s="335"/>
      <c r="T166" s="336"/>
      <c r="U166" s="337"/>
      <c r="V166" s="337"/>
      <c r="W166" s="337"/>
      <c r="X166" s="338"/>
      <c r="Y166" s="123" t="str">
        <f>IFERROR(IF('01申請書'!$B$27="●",VLOOKUP($T166,資格者コード!$A$2:$Q$73,MATCH(Y$12,資格者コード!$F$1:$Q$1,0)+5,FALSE) &amp; "",""),"")</f>
        <v/>
      </c>
      <c r="Z166" s="124" t="str">
        <f>IFERROR(IF('01申請書'!$B$28="●",VLOOKUP($T166,資格者コード!$A$2:$Q$73,MATCH(Z$12,資格者コード!$F$1:$Q$1,0)+5,FALSE) &amp; "",""),"")</f>
        <v/>
      </c>
      <c r="AA166" s="124" t="str">
        <f>IFERROR(IF('01申請書'!$B$29="●",VLOOKUP($T166,資格者コード!$A$2:$Q$73,MATCH(AA$12,資格者コード!$F$1:$Q$1,0)+5,FALSE) &amp; "",""),"")</f>
        <v/>
      </c>
      <c r="AB166" s="124" t="str">
        <f>IFERROR(IF('01申請書'!$B$30="●",VLOOKUP($T166,資格者コード!$A$2:$Q$73,MATCH(AB$12,資格者コード!$F$1:$Q$1,0)+5,FALSE) &amp; "",""),"")</f>
        <v/>
      </c>
      <c r="AC166" s="125" t="str">
        <f>IFERROR(IF('01申請書'!$B$31="●",VLOOKUP($T166,資格者コード!$A$2:$Q$73,MATCH(AC$12,資格者コード!$F$1:$Q$1,0)+5,FALSE) &amp; "",""),"")</f>
        <v/>
      </c>
      <c r="AD166" s="126" t="str">
        <f>IFERROR(IF('01申請書'!$O$27="○",VLOOKUP($T166,資格者コード!$A$2:$Q$73,MATCH(AD$12,資格者コード!$F$1:$Q$1,0)+5,FALSE) &amp; "",""),"")</f>
        <v/>
      </c>
      <c r="AE166" s="126" t="str">
        <f>IFERROR(IF('01申請書'!$O$28="○",VLOOKUP($T166,資格者コード!$A$2:$Q$73,MATCH(AE$12,資格者コード!$F$1:$Q$1,0)+5,FALSE) &amp; "",""),"")</f>
        <v/>
      </c>
      <c r="AF166" s="123" t="str">
        <f>IFERROR(IF('01申請書'!$B$32="●",VLOOKUP($T166,資格者コード!$A$2:$Q$73,MATCH(AF$12,資格者コード!$F$1:$Q$1,0)+5,FALSE) &amp; "",""),"")</f>
        <v/>
      </c>
      <c r="AG166" s="124" t="str">
        <f>IFERROR(IF('01申請書'!$B$33="●",VLOOKUP($T166,資格者コード!$A$2:$Q$73,MATCH(AG$12,資格者コード!$F$1:$Q$1,0)+5,FALSE) &amp; "",""),"")</f>
        <v/>
      </c>
      <c r="AH166" s="125" t="str">
        <f>IFERROR(IF('01申請書'!$B$34="●",VLOOKUP($T166,資格者コード!$A$2:$Q$73,MATCH(AH$12,資格者コード!$F$1:$Q$1,0)+5,FALSE) &amp; "",""),"")</f>
        <v/>
      </c>
      <c r="AI166" s="126" t="str">
        <f>IFERROR(IF('01申請書'!$O$29="○",VLOOKUP($T166,資格者コード!$A$2:$Q$73,MATCH(AI$12,資格者コード!$F$1:$Q$1,0)+5,FALSE) &amp; "",""),"")</f>
        <v/>
      </c>
      <c r="AJ166" s="126" t="str">
        <f>IFERROR(IF('01申請書'!$O$30="○",VLOOKUP($T166,資格者コード!$A$2:$Q$73,MATCH(AJ$12,資格者コード!$F$1:$Q$1,0)+5,FALSE) &amp; "",""),"")</f>
        <v/>
      </c>
      <c r="AK166" s="339"/>
      <c r="AL166" s="340"/>
      <c r="AM166" s="340"/>
      <c r="AN166" s="340"/>
      <c r="AO166" s="340"/>
      <c r="AP166" s="340"/>
      <c r="AQ166" s="340"/>
      <c r="AR166" s="341"/>
    </row>
    <row r="167" spans="2:45" ht="24.95" customHeight="1">
      <c r="C167" s="331">
        <v>155</v>
      </c>
      <c r="D167" s="332"/>
      <c r="E167" s="333"/>
      <c r="F167" s="334"/>
      <c r="G167" s="334"/>
      <c r="H167" s="334"/>
      <c r="I167" s="334"/>
      <c r="J167" s="334"/>
      <c r="K167" s="334"/>
      <c r="L167" s="334"/>
      <c r="M167" s="334"/>
      <c r="N167" s="334"/>
      <c r="O167" s="334"/>
      <c r="P167" s="334"/>
      <c r="Q167" s="334"/>
      <c r="R167" s="334"/>
      <c r="S167" s="335"/>
      <c r="T167" s="336"/>
      <c r="U167" s="337"/>
      <c r="V167" s="337"/>
      <c r="W167" s="337"/>
      <c r="X167" s="338"/>
      <c r="Y167" s="123" t="str">
        <f>IFERROR(IF('01申請書'!$B$27="●",VLOOKUP($T167,資格者コード!$A$2:$Q$73,MATCH(Y$12,資格者コード!$F$1:$Q$1,0)+5,FALSE) &amp; "",""),"")</f>
        <v/>
      </c>
      <c r="Z167" s="124" t="str">
        <f>IFERROR(IF('01申請書'!$B$28="●",VLOOKUP($T167,資格者コード!$A$2:$Q$73,MATCH(Z$12,資格者コード!$F$1:$Q$1,0)+5,FALSE) &amp; "",""),"")</f>
        <v/>
      </c>
      <c r="AA167" s="124" t="str">
        <f>IFERROR(IF('01申請書'!$B$29="●",VLOOKUP($T167,資格者コード!$A$2:$Q$73,MATCH(AA$12,資格者コード!$F$1:$Q$1,0)+5,FALSE) &amp; "",""),"")</f>
        <v/>
      </c>
      <c r="AB167" s="124" t="str">
        <f>IFERROR(IF('01申請書'!$B$30="●",VLOOKUP($T167,資格者コード!$A$2:$Q$73,MATCH(AB$12,資格者コード!$F$1:$Q$1,0)+5,FALSE) &amp; "",""),"")</f>
        <v/>
      </c>
      <c r="AC167" s="125" t="str">
        <f>IFERROR(IF('01申請書'!$B$31="●",VLOOKUP($T167,資格者コード!$A$2:$Q$73,MATCH(AC$12,資格者コード!$F$1:$Q$1,0)+5,FALSE) &amp; "",""),"")</f>
        <v/>
      </c>
      <c r="AD167" s="126" t="str">
        <f>IFERROR(IF('01申請書'!$O$27="○",VLOOKUP($T167,資格者コード!$A$2:$Q$73,MATCH(AD$12,資格者コード!$F$1:$Q$1,0)+5,FALSE) &amp; "",""),"")</f>
        <v/>
      </c>
      <c r="AE167" s="126" t="str">
        <f>IFERROR(IF('01申請書'!$O$28="○",VLOOKUP($T167,資格者コード!$A$2:$Q$73,MATCH(AE$12,資格者コード!$F$1:$Q$1,0)+5,FALSE) &amp; "",""),"")</f>
        <v/>
      </c>
      <c r="AF167" s="123" t="str">
        <f>IFERROR(IF('01申請書'!$B$32="●",VLOOKUP($T167,資格者コード!$A$2:$Q$73,MATCH(AF$12,資格者コード!$F$1:$Q$1,0)+5,FALSE) &amp; "",""),"")</f>
        <v/>
      </c>
      <c r="AG167" s="124" t="str">
        <f>IFERROR(IF('01申請書'!$B$33="●",VLOOKUP($T167,資格者コード!$A$2:$Q$73,MATCH(AG$12,資格者コード!$F$1:$Q$1,0)+5,FALSE) &amp; "",""),"")</f>
        <v/>
      </c>
      <c r="AH167" s="125" t="str">
        <f>IFERROR(IF('01申請書'!$B$34="●",VLOOKUP($T167,資格者コード!$A$2:$Q$73,MATCH(AH$12,資格者コード!$F$1:$Q$1,0)+5,FALSE) &amp; "",""),"")</f>
        <v/>
      </c>
      <c r="AI167" s="126" t="str">
        <f>IFERROR(IF('01申請書'!$O$29="○",VLOOKUP($T167,資格者コード!$A$2:$Q$73,MATCH(AI$12,資格者コード!$F$1:$Q$1,0)+5,FALSE) &amp; "",""),"")</f>
        <v/>
      </c>
      <c r="AJ167" s="126" t="str">
        <f>IFERROR(IF('01申請書'!$O$30="○",VLOOKUP($T167,資格者コード!$A$2:$Q$73,MATCH(AJ$12,資格者コード!$F$1:$Q$1,0)+5,FALSE) &amp; "",""),"")</f>
        <v/>
      </c>
      <c r="AK167" s="339"/>
      <c r="AL167" s="340"/>
      <c r="AM167" s="340"/>
      <c r="AN167" s="340"/>
      <c r="AO167" s="340"/>
      <c r="AP167" s="340"/>
      <c r="AQ167" s="340"/>
      <c r="AR167" s="341"/>
    </row>
    <row r="168" spans="2:45" ht="24.95" customHeight="1">
      <c r="B168" s="127" t="s">
        <v>174</v>
      </c>
      <c r="C168" s="331">
        <v>156</v>
      </c>
      <c r="D168" s="332"/>
      <c r="E168" s="333"/>
      <c r="F168" s="334"/>
      <c r="G168" s="334"/>
      <c r="H168" s="334"/>
      <c r="I168" s="334"/>
      <c r="J168" s="334"/>
      <c r="K168" s="334"/>
      <c r="L168" s="334"/>
      <c r="M168" s="334"/>
      <c r="N168" s="334"/>
      <c r="O168" s="334"/>
      <c r="P168" s="334"/>
      <c r="Q168" s="334"/>
      <c r="R168" s="334"/>
      <c r="S168" s="335"/>
      <c r="T168" s="336"/>
      <c r="U168" s="337"/>
      <c r="V168" s="337"/>
      <c r="W168" s="337"/>
      <c r="X168" s="338"/>
      <c r="Y168" s="123" t="str">
        <f>IFERROR(IF('01申請書'!$B$27="●",VLOOKUP($T168,資格者コード!$A$2:$Q$73,MATCH(Y$12,資格者コード!$F$1:$Q$1,0)+5,FALSE) &amp; "",""),"")</f>
        <v/>
      </c>
      <c r="Z168" s="124" t="str">
        <f>IFERROR(IF('01申請書'!$B$28="●",VLOOKUP($T168,資格者コード!$A$2:$Q$73,MATCH(Z$12,資格者コード!$F$1:$Q$1,0)+5,FALSE) &amp; "",""),"")</f>
        <v/>
      </c>
      <c r="AA168" s="124" t="str">
        <f>IFERROR(IF('01申請書'!$B$29="●",VLOOKUP($T168,資格者コード!$A$2:$Q$73,MATCH(AA$12,資格者コード!$F$1:$Q$1,0)+5,FALSE) &amp; "",""),"")</f>
        <v/>
      </c>
      <c r="AB168" s="124" t="str">
        <f>IFERROR(IF('01申請書'!$B$30="●",VLOOKUP($T168,資格者コード!$A$2:$Q$73,MATCH(AB$12,資格者コード!$F$1:$Q$1,0)+5,FALSE) &amp; "",""),"")</f>
        <v/>
      </c>
      <c r="AC168" s="125" t="str">
        <f>IFERROR(IF('01申請書'!$B$31="●",VLOOKUP($T168,資格者コード!$A$2:$Q$73,MATCH(AC$12,資格者コード!$F$1:$Q$1,0)+5,FALSE) &amp; "",""),"")</f>
        <v/>
      </c>
      <c r="AD168" s="126" t="str">
        <f>IFERROR(IF('01申請書'!$O$27="○",VLOOKUP($T168,資格者コード!$A$2:$Q$73,MATCH(AD$12,資格者コード!$F$1:$Q$1,0)+5,FALSE) &amp; "",""),"")</f>
        <v/>
      </c>
      <c r="AE168" s="126" t="str">
        <f>IFERROR(IF('01申請書'!$O$28="○",VLOOKUP($T168,資格者コード!$A$2:$Q$73,MATCH(AE$12,資格者コード!$F$1:$Q$1,0)+5,FALSE) &amp; "",""),"")</f>
        <v/>
      </c>
      <c r="AF168" s="123" t="str">
        <f>IFERROR(IF('01申請書'!$B$32="●",VLOOKUP($T168,資格者コード!$A$2:$Q$73,MATCH(AF$12,資格者コード!$F$1:$Q$1,0)+5,FALSE) &amp; "",""),"")</f>
        <v/>
      </c>
      <c r="AG168" s="124" t="str">
        <f>IFERROR(IF('01申請書'!$B$33="●",VLOOKUP($T168,資格者コード!$A$2:$Q$73,MATCH(AG$12,資格者コード!$F$1:$Q$1,0)+5,FALSE) &amp; "",""),"")</f>
        <v/>
      </c>
      <c r="AH168" s="125" t="str">
        <f>IFERROR(IF('01申請書'!$B$34="●",VLOOKUP($T168,資格者コード!$A$2:$Q$73,MATCH(AH$12,資格者コード!$F$1:$Q$1,0)+5,FALSE) &amp; "",""),"")</f>
        <v/>
      </c>
      <c r="AI168" s="126" t="str">
        <f>IFERROR(IF('01申請書'!$O$29="○",VLOOKUP($T168,資格者コード!$A$2:$Q$73,MATCH(AI$12,資格者コード!$F$1:$Q$1,0)+5,FALSE) &amp; "",""),"")</f>
        <v/>
      </c>
      <c r="AJ168" s="126" t="str">
        <f>IFERROR(IF('01申請書'!$O$30="○",VLOOKUP($T168,資格者コード!$A$2:$Q$73,MATCH(AJ$12,資格者コード!$F$1:$Q$1,0)+5,FALSE) &amp; "",""),"")</f>
        <v/>
      </c>
      <c r="AK168" s="339"/>
      <c r="AL168" s="340"/>
      <c r="AM168" s="340"/>
      <c r="AN168" s="340"/>
      <c r="AO168" s="340"/>
      <c r="AP168" s="340"/>
      <c r="AQ168" s="340"/>
      <c r="AR168" s="341"/>
      <c r="AS168" s="127"/>
    </row>
    <row r="169" spans="2:45" ht="24.95" customHeight="1">
      <c r="C169" s="331">
        <v>157</v>
      </c>
      <c r="D169" s="332"/>
      <c r="E169" s="333"/>
      <c r="F169" s="334"/>
      <c r="G169" s="334"/>
      <c r="H169" s="334"/>
      <c r="I169" s="334"/>
      <c r="J169" s="334"/>
      <c r="K169" s="334"/>
      <c r="L169" s="334"/>
      <c r="M169" s="334"/>
      <c r="N169" s="334"/>
      <c r="O169" s="334"/>
      <c r="P169" s="334"/>
      <c r="Q169" s="334"/>
      <c r="R169" s="334"/>
      <c r="S169" s="335"/>
      <c r="T169" s="336"/>
      <c r="U169" s="337"/>
      <c r="V169" s="337"/>
      <c r="W169" s="337"/>
      <c r="X169" s="338"/>
      <c r="Y169" s="123" t="str">
        <f>IFERROR(IF('01申請書'!$B$27="●",VLOOKUP($T169,資格者コード!$A$2:$Q$73,MATCH(Y$12,資格者コード!$F$1:$Q$1,0)+5,FALSE) &amp; "",""),"")</f>
        <v/>
      </c>
      <c r="Z169" s="124" t="str">
        <f>IFERROR(IF('01申請書'!$B$28="●",VLOOKUP($T169,資格者コード!$A$2:$Q$73,MATCH(Z$12,資格者コード!$F$1:$Q$1,0)+5,FALSE) &amp; "",""),"")</f>
        <v/>
      </c>
      <c r="AA169" s="124" t="str">
        <f>IFERROR(IF('01申請書'!$B$29="●",VLOOKUP($T169,資格者コード!$A$2:$Q$73,MATCH(AA$12,資格者コード!$F$1:$Q$1,0)+5,FALSE) &amp; "",""),"")</f>
        <v/>
      </c>
      <c r="AB169" s="124" t="str">
        <f>IFERROR(IF('01申請書'!$B$30="●",VLOOKUP($T169,資格者コード!$A$2:$Q$73,MATCH(AB$12,資格者コード!$F$1:$Q$1,0)+5,FALSE) &amp; "",""),"")</f>
        <v/>
      </c>
      <c r="AC169" s="125" t="str">
        <f>IFERROR(IF('01申請書'!$B$31="●",VLOOKUP($T169,資格者コード!$A$2:$Q$73,MATCH(AC$12,資格者コード!$F$1:$Q$1,0)+5,FALSE) &amp; "",""),"")</f>
        <v/>
      </c>
      <c r="AD169" s="126" t="str">
        <f>IFERROR(IF('01申請書'!$O$27="○",VLOOKUP($T169,資格者コード!$A$2:$Q$73,MATCH(AD$12,資格者コード!$F$1:$Q$1,0)+5,FALSE) &amp; "",""),"")</f>
        <v/>
      </c>
      <c r="AE169" s="126" t="str">
        <f>IFERROR(IF('01申請書'!$O$28="○",VLOOKUP($T169,資格者コード!$A$2:$Q$73,MATCH(AE$12,資格者コード!$F$1:$Q$1,0)+5,FALSE) &amp; "",""),"")</f>
        <v/>
      </c>
      <c r="AF169" s="123" t="str">
        <f>IFERROR(IF('01申請書'!$B$32="●",VLOOKUP($T169,資格者コード!$A$2:$Q$73,MATCH(AF$12,資格者コード!$F$1:$Q$1,0)+5,FALSE) &amp; "",""),"")</f>
        <v/>
      </c>
      <c r="AG169" s="124" t="str">
        <f>IFERROR(IF('01申請書'!$B$33="●",VLOOKUP($T169,資格者コード!$A$2:$Q$73,MATCH(AG$12,資格者コード!$F$1:$Q$1,0)+5,FALSE) &amp; "",""),"")</f>
        <v/>
      </c>
      <c r="AH169" s="125" t="str">
        <f>IFERROR(IF('01申請書'!$B$34="●",VLOOKUP($T169,資格者コード!$A$2:$Q$73,MATCH(AH$12,資格者コード!$F$1:$Q$1,0)+5,FALSE) &amp; "",""),"")</f>
        <v/>
      </c>
      <c r="AI169" s="126" t="str">
        <f>IFERROR(IF('01申請書'!$O$29="○",VLOOKUP($T169,資格者コード!$A$2:$Q$73,MATCH(AI$12,資格者コード!$F$1:$Q$1,0)+5,FALSE) &amp; "",""),"")</f>
        <v/>
      </c>
      <c r="AJ169" s="126" t="str">
        <f>IFERROR(IF('01申請書'!$O$30="○",VLOOKUP($T169,資格者コード!$A$2:$Q$73,MATCH(AJ$12,資格者コード!$F$1:$Q$1,0)+5,FALSE) &amp; "",""),"")</f>
        <v/>
      </c>
      <c r="AK169" s="339"/>
      <c r="AL169" s="340"/>
      <c r="AM169" s="340"/>
      <c r="AN169" s="340"/>
      <c r="AO169" s="340"/>
      <c r="AP169" s="340"/>
      <c r="AQ169" s="340"/>
      <c r="AR169" s="341"/>
    </row>
    <row r="170" spans="2:45" ht="24.95" customHeight="1">
      <c r="C170" s="331">
        <v>158</v>
      </c>
      <c r="D170" s="332"/>
      <c r="E170" s="333"/>
      <c r="F170" s="334"/>
      <c r="G170" s="334"/>
      <c r="H170" s="334"/>
      <c r="I170" s="334"/>
      <c r="J170" s="334"/>
      <c r="K170" s="334"/>
      <c r="L170" s="334"/>
      <c r="M170" s="334"/>
      <c r="N170" s="334"/>
      <c r="O170" s="334"/>
      <c r="P170" s="334"/>
      <c r="Q170" s="334"/>
      <c r="R170" s="334"/>
      <c r="S170" s="335"/>
      <c r="T170" s="336"/>
      <c r="U170" s="337"/>
      <c r="V170" s="337"/>
      <c r="W170" s="337"/>
      <c r="X170" s="338"/>
      <c r="Y170" s="123" t="str">
        <f>IFERROR(IF('01申請書'!$B$27="●",VLOOKUP($T170,資格者コード!$A$2:$Q$73,MATCH(Y$12,資格者コード!$F$1:$Q$1,0)+5,FALSE) &amp; "",""),"")</f>
        <v/>
      </c>
      <c r="Z170" s="124" t="str">
        <f>IFERROR(IF('01申請書'!$B$28="●",VLOOKUP($T170,資格者コード!$A$2:$Q$73,MATCH(Z$12,資格者コード!$F$1:$Q$1,0)+5,FALSE) &amp; "",""),"")</f>
        <v/>
      </c>
      <c r="AA170" s="124" t="str">
        <f>IFERROR(IF('01申請書'!$B$29="●",VLOOKUP($T170,資格者コード!$A$2:$Q$73,MATCH(AA$12,資格者コード!$F$1:$Q$1,0)+5,FALSE) &amp; "",""),"")</f>
        <v/>
      </c>
      <c r="AB170" s="124" t="str">
        <f>IFERROR(IF('01申請書'!$B$30="●",VLOOKUP($T170,資格者コード!$A$2:$Q$73,MATCH(AB$12,資格者コード!$F$1:$Q$1,0)+5,FALSE) &amp; "",""),"")</f>
        <v/>
      </c>
      <c r="AC170" s="125" t="str">
        <f>IFERROR(IF('01申請書'!$B$31="●",VLOOKUP($T170,資格者コード!$A$2:$Q$73,MATCH(AC$12,資格者コード!$F$1:$Q$1,0)+5,FALSE) &amp; "",""),"")</f>
        <v/>
      </c>
      <c r="AD170" s="126" t="str">
        <f>IFERROR(IF('01申請書'!$O$27="○",VLOOKUP($T170,資格者コード!$A$2:$Q$73,MATCH(AD$12,資格者コード!$F$1:$Q$1,0)+5,FALSE) &amp; "",""),"")</f>
        <v/>
      </c>
      <c r="AE170" s="126" t="str">
        <f>IFERROR(IF('01申請書'!$O$28="○",VLOOKUP($T170,資格者コード!$A$2:$Q$73,MATCH(AE$12,資格者コード!$F$1:$Q$1,0)+5,FALSE) &amp; "",""),"")</f>
        <v/>
      </c>
      <c r="AF170" s="123" t="str">
        <f>IFERROR(IF('01申請書'!$B$32="●",VLOOKUP($T170,資格者コード!$A$2:$Q$73,MATCH(AF$12,資格者コード!$F$1:$Q$1,0)+5,FALSE) &amp; "",""),"")</f>
        <v/>
      </c>
      <c r="AG170" s="124" t="str">
        <f>IFERROR(IF('01申請書'!$B$33="●",VLOOKUP($T170,資格者コード!$A$2:$Q$73,MATCH(AG$12,資格者コード!$F$1:$Q$1,0)+5,FALSE) &amp; "",""),"")</f>
        <v/>
      </c>
      <c r="AH170" s="125" t="str">
        <f>IFERROR(IF('01申請書'!$B$34="●",VLOOKUP($T170,資格者コード!$A$2:$Q$73,MATCH(AH$12,資格者コード!$F$1:$Q$1,0)+5,FALSE) &amp; "",""),"")</f>
        <v/>
      </c>
      <c r="AI170" s="126" t="str">
        <f>IFERROR(IF('01申請書'!$O$29="○",VLOOKUP($T170,資格者コード!$A$2:$Q$73,MATCH(AI$12,資格者コード!$F$1:$Q$1,0)+5,FALSE) &amp; "",""),"")</f>
        <v/>
      </c>
      <c r="AJ170" s="126" t="str">
        <f>IFERROR(IF('01申請書'!$O$30="○",VLOOKUP($T170,資格者コード!$A$2:$Q$73,MATCH(AJ$12,資格者コード!$F$1:$Q$1,0)+5,FALSE) &amp; "",""),"")</f>
        <v/>
      </c>
      <c r="AK170" s="339"/>
      <c r="AL170" s="340"/>
      <c r="AM170" s="340"/>
      <c r="AN170" s="340"/>
      <c r="AO170" s="340"/>
      <c r="AP170" s="340"/>
      <c r="AQ170" s="340"/>
      <c r="AR170" s="341"/>
    </row>
    <row r="171" spans="2:45" ht="24.95" customHeight="1">
      <c r="C171" s="331">
        <v>159</v>
      </c>
      <c r="D171" s="332"/>
      <c r="E171" s="333"/>
      <c r="F171" s="334"/>
      <c r="G171" s="334"/>
      <c r="H171" s="334"/>
      <c r="I171" s="334"/>
      <c r="J171" s="334"/>
      <c r="K171" s="334"/>
      <c r="L171" s="334"/>
      <c r="M171" s="334"/>
      <c r="N171" s="334"/>
      <c r="O171" s="334"/>
      <c r="P171" s="334"/>
      <c r="Q171" s="334"/>
      <c r="R171" s="334"/>
      <c r="S171" s="335"/>
      <c r="T171" s="336"/>
      <c r="U171" s="337"/>
      <c r="V171" s="337"/>
      <c r="W171" s="337"/>
      <c r="X171" s="338"/>
      <c r="Y171" s="123" t="str">
        <f>IFERROR(IF('01申請書'!$B$27="●",VLOOKUP($T171,資格者コード!$A$2:$Q$73,MATCH(Y$12,資格者コード!$F$1:$Q$1,0)+5,FALSE) &amp; "",""),"")</f>
        <v/>
      </c>
      <c r="Z171" s="124" t="str">
        <f>IFERROR(IF('01申請書'!$B$28="●",VLOOKUP($T171,資格者コード!$A$2:$Q$73,MATCH(Z$12,資格者コード!$F$1:$Q$1,0)+5,FALSE) &amp; "",""),"")</f>
        <v/>
      </c>
      <c r="AA171" s="124" t="str">
        <f>IFERROR(IF('01申請書'!$B$29="●",VLOOKUP($T171,資格者コード!$A$2:$Q$73,MATCH(AA$12,資格者コード!$F$1:$Q$1,0)+5,FALSE) &amp; "",""),"")</f>
        <v/>
      </c>
      <c r="AB171" s="124" t="str">
        <f>IFERROR(IF('01申請書'!$B$30="●",VLOOKUP($T171,資格者コード!$A$2:$Q$73,MATCH(AB$12,資格者コード!$F$1:$Q$1,0)+5,FALSE) &amp; "",""),"")</f>
        <v/>
      </c>
      <c r="AC171" s="125" t="str">
        <f>IFERROR(IF('01申請書'!$B$31="●",VLOOKUP($T171,資格者コード!$A$2:$Q$73,MATCH(AC$12,資格者コード!$F$1:$Q$1,0)+5,FALSE) &amp; "",""),"")</f>
        <v/>
      </c>
      <c r="AD171" s="126" t="str">
        <f>IFERROR(IF('01申請書'!$O$27="○",VLOOKUP($T171,資格者コード!$A$2:$Q$73,MATCH(AD$12,資格者コード!$F$1:$Q$1,0)+5,FALSE) &amp; "",""),"")</f>
        <v/>
      </c>
      <c r="AE171" s="126" t="str">
        <f>IFERROR(IF('01申請書'!$O$28="○",VLOOKUP($T171,資格者コード!$A$2:$Q$73,MATCH(AE$12,資格者コード!$F$1:$Q$1,0)+5,FALSE) &amp; "",""),"")</f>
        <v/>
      </c>
      <c r="AF171" s="123" t="str">
        <f>IFERROR(IF('01申請書'!$B$32="●",VLOOKUP($T171,資格者コード!$A$2:$Q$73,MATCH(AF$12,資格者コード!$F$1:$Q$1,0)+5,FALSE) &amp; "",""),"")</f>
        <v/>
      </c>
      <c r="AG171" s="124" t="str">
        <f>IFERROR(IF('01申請書'!$B$33="●",VLOOKUP($T171,資格者コード!$A$2:$Q$73,MATCH(AG$12,資格者コード!$F$1:$Q$1,0)+5,FALSE) &amp; "",""),"")</f>
        <v/>
      </c>
      <c r="AH171" s="125" t="str">
        <f>IFERROR(IF('01申請書'!$B$34="●",VLOOKUP($T171,資格者コード!$A$2:$Q$73,MATCH(AH$12,資格者コード!$F$1:$Q$1,0)+5,FALSE) &amp; "",""),"")</f>
        <v/>
      </c>
      <c r="AI171" s="126" t="str">
        <f>IFERROR(IF('01申請書'!$O$29="○",VLOOKUP($T171,資格者コード!$A$2:$Q$73,MATCH(AI$12,資格者コード!$F$1:$Q$1,0)+5,FALSE) &amp; "",""),"")</f>
        <v/>
      </c>
      <c r="AJ171" s="126" t="str">
        <f>IFERROR(IF('01申請書'!$O$30="○",VLOOKUP($T171,資格者コード!$A$2:$Q$73,MATCH(AJ$12,資格者コード!$F$1:$Q$1,0)+5,FALSE) &amp; "",""),"")</f>
        <v/>
      </c>
      <c r="AK171" s="339"/>
      <c r="AL171" s="340"/>
      <c r="AM171" s="340"/>
      <c r="AN171" s="340"/>
      <c r="AO171" s="340"/>
      <c r="AP171" s="340"/>
      <c r="AQ171" s="340"/>
      <c r="AR171" s="341"/>
    </row>
    <row r="172" spans="2:45" ht="24.95" customHeight="1">
      <c r="C172" s="331">
        <v>160</v>
      </c>
      <c r="D172" s="332"/>
      <c r="E172" s="333"/>
      <c r="F172" s="334"/>
      <c r="G172" s="334"/>
      <c r="H172" s="334"/>
      <c r="I172" s="334"/>
      <c r="J172" s="334"/>
      <c r="K172" s="334"/>
      <c r="L172" s="334"/>
      <c r="M172" s="334"/>
      <c r="N172" s="334"/>
      <c r="O172" s="334"/>
      <c r="P172" s="334"/>
      <c r="Q172" s="334"/>
      <c r="R172" s="334"/>
      <c r="S172" s="335"/>
      <c r="T172" s="336"/>
      <c r="U172" s="337"/>
      <c r="V172" s="337"/>
      <c r="W172" s="337"/>
      <c r="X172" s="338"/>
      <c r="Y172" s="123" t="str">
        <f>IFERROR(IF('01申請書'!$B$27="●",VLOOKUP($T172,資格者コード!$A$2:$Q$73,MATCH(Y$12,資格者コード!$F$1:$Q$1,0)+5,FALSE) &amp; "",""),"")</f>
        <v/>
      </c>
      <c r="Z172" s="124" t="str">
        <f>IFERROR(IF('01申請書'!$B$28="●",VLOOKUP($T172,資格者コード!$A$2:$Q$73,MATCH(Z$12,資格者コード!$F$1:$Q$1,0)+5,FALSE) &amp; "",""),"")</f>
        <v/>
      </c>
      <c r="AA172" s="124" t="str">
        <f>IFERROR(IF('01申請書'!$B$29="●",VLOOKUP($T172,資格者コード!$A$2:$Q$73,MATCH(AA$12,資格者コード!$F$1:$Q$1,0)+5,FALSE) &amp; "",""),"")</f>
        <v/>
      </c>
      <c r="AB172" s="124" t="str">
        <f>IFERROR(IF('01申請書'!$B$30="●",VLOOKUP($T172,資格者コード!$A$2:$Q$73,MATCH(AB$12,資格者コード!$F$1:$Q$1,0)+5,FALSE) &amp; "",""),"")</f>
        <v/>
      </c>
      <c r="AC172" s="125" t="str">
        <f>IFERROR(IF('01申請書'!$B$31="●",VLOOKUP($T172,資格者コード!$A$2:$Q$73,MATCH(AC$12,資格者コード!$F$1:$Q$1,0)+5,FALSE) &amp; "",""),"")</f>
        <v/>
      </c>
      <c r="AD172" s="126" t="str">
        <f>IFERROR(IF('01申請書'!$O$27="○",VLOOKUP($T172,資格者コード!$A$2:$Q$73,MATCH(AD$12,資格者コード!$F$1:$Q$1,0)+5,FALSE) &amp; "",""),"")</f>
        <v/>
      </c>
      <c r="AE172" s="126" t="str">
        <f>IFERROR(IF('01申請書'!$O$28="○",VLOOKUP($T172,資格者コード!$A$2:$Q$73,MATCH(AE$12,資格者コード!$F$1:$Q$1,0)+5,FALSE) &amp; "",""),"")</f>
        <v/>
      </c>
      <c r="AF172" s="123" t="str">
        <f>IFERROR(IF('01申請書'!$B$32="●",VLOOKUP($T172,資格者コード!$A$2:$Q$73,MATCH(AF$12,資格者コード!$F$1:$Q$1,0)+5,FALSE) &amp; "",""),"")</f>
        <v/>
      </c>
      <c r="AG172" s="124" t="str">
        <f>IFERROR(IF('01申請書'!$B$33="●",VLOOKUP($T172,資格者コード!$A$2:$Q$73,MATCH(AG$12,資格者コード!$F$1:$Q$1,0)+5,FALSE) &amp; "",""),"")</f>
        <v/>
      </c>
      <c r="AH172" s="125" t="str">
        <f>IFERROR(IF('01申請書'!$B$34="●",VLOOKUP($T172,資格者コード!$A$2:$Q$73,MATCH(AH$12,資格者コード!$F$1:$Q$1,0)+5,FALSE) &amp; "",""),"")</f>
        <v/>
      </c>
      <c r="AI172" s="126" t="str">
        <f>IFERROR(IF('01申請書'!$O$29="○",VLOOKUP($T172,資格者コード!$A$2:$Q$73,MATCH(AI$12,資格者コード!$F$1:$Q$1,0)+5,FALSE) &amp; "",""),"")</f>
        <v/>
      </c>
      <c r="AJ172" s="126" t="str">
        <f>IFERROR(IF('01申請書'!$O$30="○",VLOOKUP($T172,資格者コード!$A$2:$Q$73,MATCH(AJ$12,資格者コード!$F$1:$Q$1,0)+5,FALSE) &amp; "",""),"")</f>
        <v/>
      </c>
      <c r="AK172" s="339"/>
      <c r="AL172" s="340"/>
      <c r="AM172" s="340"/>
      <c r="AN172" s="340"/>
      <c r="AO172" s="340"/>
      <c r="AP172" s="340"/>
      <c r="AQ172" s="340"/>
      <c r="AR172" s="341"/>
    </row>
    <row r="173" spans="2:45" ht="24.95" customHeight="1">
      <c r="C173" s="331">
        <v>161</v>
      </c>
      <c r="D173" s="332"/>
      <c r="E173" s="333"/>
      <c r="F173" s="334"/>
      <c r="G173" s="334"/>
      <c r="H173" s="334"/>
      <c r="I173" s="334"/>
      <c r="J173" s="334"/>
      <c r="K173" s="334"/>
      <c r="L173" s="334"/>
      <c r="M173" s="334"/>
      <c r="N173" s="334"/>
      <c r="O173" s="334"/>
      <c r="P173" s="334"/>
      <c r="Q173" s="334"/>
      <c r="R173" s="334"/>
      <c r="S173" s="335"/>
      <c r="T173" s="336"/>
      <c r="U173" s="337"/>
      <c r="V173" s="337"/>
      <c r="W173" s="337"/>
      <c r="X173" s="338"/>
      <c r="Y173" s="123" t="str">
        <f>IFERROR(IF('01申請書'!$B$27="●",VLOOKUP($T173,資格者コード!$A$2:$Q$73,MATCH(Y$12,資格者コード!$F$1:$Q$1,0)+5,FALSE) &amp; "",""),"")</f>
        <v/>
      </c>
      <c r="Z173" s="124" t="str">
        <f>IFERROR(IF('01申請書'!$B$28="●",VLOOKUP($T173,資格者コード!$A$2:$Q$73,MATCH(Z$12,資格者コード!$F$1:$Q$1,0)+5,FALSE) &amp; "",""),"")</f>
        <v/>
      </c>
      <c r="AA173" s="124" t="str">
        <f>IFERROR(IF('01申請書'!$B$29="●",VLOOKUP($T173,資格者コード!$A$2:$Q$73,MATCH(AA$12,資格者コード!$F$1:$Q$1,0)+5,FALSE) &amp; "",""),"")</f>
        <v/>
      </c>
      <c r="AB173" s="124" t="str">
        <f>IFERROR(IF('01申請書'!$B$30="●",VLOOKUP($T173,資格者コード!$A$2:$Q$73,MATCH(AB$12,資格者コード!$F$1:$Q$1,0)+5,FALSE) &amp; "",""),"")</f>
        <v/>
      </c>
      <c r="AC173" s="125" t="str">
        <f>IFERROR(IF('01申請書'!$B$31="●",VLOOKUP($T173,資格者コード!$A$2:$Q$73,MATCH(AC$12,資格者コード!$F$1:$Q$1,0)+5,FALSE) &amp; "",""),"")</f>
        <v/>
      </c>
      <c r="AD173" s="126" t="str">
        <f>IFERROR(IF('01申請書'!$O$27="○",VLOOKUP($T173,資格者コード!$A$2:$Q$73,MATCH(AD$12,資格者コード!$F$1:$Q$1,0)+5,FALSE) &amp; "",""),"")</f>
        <v/>
      </c>
      <c r="AE173" s="126" t="str">
        <f>IFERROR(IF('01申請書'!$O$28="○",VLOOKUP($T173,資格者コード!$A$2:$Q$73,MATCH(AE$12,資格者コード!$F$1:$Q$1,0)+5,FALSE) &amp; "",""),"")</f>
        <v/>
      </c>
      <c r="AF173" s="123" t="str">
        <f>IFERROR(IF('01申請書'!$B$32="●",VLOOKUP($T173,資格者コード!$A$2:$Q$73,MATCH(AF$12,資格者コード!$F$1:$Q$1,0)+5,FALSE) &amp; "",""),"")</f>
        <v/>
      </c>
      <c r="AG173" s="124" t="str">
        <f>IFERROR(IF('01申請書'!$B$33="●",VLOOKUP($T173,資格者コード!$A$2:$Q$73,MATCH(AG$12,資格者コード!$F$1:$Q$1,0)+5,FALSE) &amp; "",""),"")</f>
        <v/>
      </c>
      <c r="AH173" s="125" t="str">
        <f>IFERROR(IF('01申請書'!$B$34="●",VLOOKUP($T173,資格者コード!$A$2:$Q$73,MATCH(AH$12,資格者コード!$F$1:$Q$1,0)+5,FALSE) &amp; "",""),"")</f>
        <v/>
      </c>
      <c r="AI173" s="126" t="str">
        <f>IFERROR(IF('01申請書'!$O$29="○",VLOOKUP($T173,資格者コード!$A$2:$Q$73,MATCH(AI$12,資格者コード!$F$1:$Q$1,0)+5,FALSE) &amp; "",""),"")</f>
        <v/>
      </c>
      <c r="AJ173" s="126" t="str">
        <f>IFERROR(IF('01申請書'!$O$30="○",VLOOKUP($T173,資格者コード!$A$2:$Q$73,MATCH(AJ$12,資格者コード!$F$1:$Q$1,0)+5,FALSE) &amp; "",""),"")</f>
        <v/>
      </c>
      <c r="AK173" s="339"/>
      <c r="AL173" s="340"/>
      <c r="AM173" s="340"/>
      <c r="AN173" s="340"/>
      <c r="AO173" s="340"/>
      <c r="AP173" s="340"/>
      <c r="AQ173" s="340"/>
      <c r="AR173" s="341"/>
    </row>
    <row r="174" spans="2:45" ht="24.95" customHeight="1">
      <c r="C174" s="331">
        <v>162</v>
      </c>
      <c r="D174" s="332"/>
      <c r="E174" s="333"/>
      <c r="F174" s="334"/>
      <c r="G174" s="334"/>
      <c r="H174" s="334"/>
      <c r="I174" s="334"/>
      <c r="J174" s="334"/>
      <c r="K174" s="334"/>
      <c r="L174" s="334"/>
      <c r="M174" s="334"/>
      <c r="N174" s="334"/>
      <c r="O174" s="334"/>
      <c r="P174" s="334"/>
      <c r="Q174" s="334"/>
      <c r="R174" s="334"/>
      <c r="S174" s="335"/>
      <c r="T174" s="336"/>
      <c r="U174" s="337"/>
      <c r="V174" s="337"/>
      <c r="W174" s="337"/>
      <c r="X174" s="338"/>
      <c r="Y174" s="123" t="str">
        <f>IFERROR(IF('01申請書'!$B$27="●",VLOOKUP($T174,資格者コード!$A$2:$Q$73,MATCH(Y$12,資格者コード!$F$1:$Q$1,0)+5,FALSE) &amp; "",""),"")</f>
        <v/>
      </c>
      <c r="Z174" s="124" t="str">
        <f>IFERROR(IF('01申請書'!$B$28="●",VLOOKUP($T174,資格者コード!$A$2:$Q$73,MATCH(Z$12,資格者コード!$F$1:$Q$1,0)+5,FALSE) &amp; "",""),"")</f>
        <v/>
      </c>
      <c r="AA174" s="124" t="str">
        <f>IFERROR(IF('01申請書'!$B$29="●",VLOOKUP($T174,資格者コード!$A$2:$Q$73,MATCH(AA$12,資格者コード!$F$1:$Q$1,0)+5,FALSE) &amp; "",""),"")</f>
        <v/>
      </c>
      <c r="AB174" s="124" t="str">
        <f>IFERROR(IF('01申請書'!$B$30="●",VLOOKUP($T174,資格者コード!$A$2:$Q$73,MATCH(AB$12,資格者コード!$F$1:$Q$1,0)+5,FALSE) &amp; "",""),"")</f>
        <v/>
      </c>
      <c r="AC174" s="125" t="str">
        <f>IFERROR(IF('01申請書'!$B$31="●",VLOOKUP($T174,資格者コード!$A$2:$Q$73,MATCH(AC$12,資格者コード!$F$1:$Q$1,0)+5,FALSE) &amp; "",""),"")</f>
        <v/>
      </c>
      <c r="AD174" s="126" t="str">
        <f>IFERROR(IF('01申請書'!$O$27="○",VLOOKUP($T174,資格者コード!$A$2:$Q$73,MATCH(AD$12,資格者コード!$F$1:$Q$1,0)+5,FALSE) &amp; "",""),"")</f>
        <v/>
      </c>
      <c r="AE174" s="126" t="str">
        <f>IFERROR(IF('01申請書'!$O$28="○",VLOOKUP($T174,資格者コード!$A$2:$Q$73,MATCH(AE$12,資格者コード!$F$1:$Q$1,0)+5,FALSE) &amp; "",""),"")</f>
        <v/>
      </c>
      <c r="AF174" s="123" t="str">
        <f>IFERROR(IF('01申請書'!$B$32="●",VLOOKUP($T174,資格者コード!$A$2:$Q$73,MATCH(AF$12,資格者コード!$F$1:$Q$1,0)+5,FALSE) &amp; "",""),"")</f>
        <v/>
      </c>
      <c r="AG174" s="124" t="str">
        <f>IFERROR(IF('01申請書'!$B$33="●",VLOOKUP($T174,資格者コード!$A$2:$Q$73,MATCH(AG$12,資格者コード!$F$1:$Q$1,0)+5,FALSE) &amp; "",""),"")</f>
        <v/>
      </c>
      <c r="AH174" s="125" t="str">
        <f>IFERROR(IF('01申請書'!$B$34="●",VLOOKUP($T174,資格者コード!$A$2:$Q$73,MATCH(AH$12,資格者コード!$F$1:$Q$1,0)+5,FALSE) &amp; "",""),"")</f>
        <v/>
      </c>
      <c r="AI174" s="126" t="str">
        <f>IFERROR(IF('01申請書'!$O$29="○",VLOOKUP($T174,資格者コード!$A$2:$Q$73,MATCH(AI$12,資格者コード!$F$1:$Q$1,0)+5,FALSE) &amp; "",""),"")</f>
        <v/>
      </c>
      <c r="AJ174" s="126" t="str">
        <f>IFERROR(IF('01申請書'!$O$30="○",VLOOKUP($T174,資格者コード!$A$2:$Q$73,MATCH(AJ$12,資格者コード!$F$1:$Q$1,0)+5,FALSE) &amp; "",""),"")</f>
        <v/>
      </c>
      <c r="AK174" s="339"/>
      <c r="AL174" s="340"/>
      <c r="AM174" s="340"/>
      <c r="AN174" s="340"/>
      <c r="AO174" s="340"/>
      <c r="AP174" s="340"/>
      <c r="AQ174" s="340"/>
      <c r="AR174" s="341"/>
    </row>
    <row r="175" spans="2:45" ht="24.95" customHeight="1">
      <c r="C175" s="331">
        <v>163</v>
      </c>
      <c r="D175" s="332"/>
      <c r="E175" s="333"/>
      <c r="F175" s="334"/>
      <c r="G175" s="334"/>
      <c r="H175" s="334"/>
      <c r="I175" s="334"/>
      <c r="J175" s="334"/>
      <c r="K175" s="334"/>
      <c r="L175" s="334"/>
      <c r="M175" s="334"/>
      <c r="N175" s="334"/>
      <c r="O175" s="334"/>
      <c r="P175" s="334"/>
      <c r="Q175" s="334"/>
      <c r="R175" s="334"/>
      <c r="S175" s="335"/>
      <c r="T175" s="336"/>
      <c r="U175" s="337"/>
      <c r="V175" s="337"/>
      <c r="W175" s="337"/>
      <c r="X175" s="338"/>
      <c r="Y175" s="123" t="str">
        <f>IFERROR(IF('01申請書'!$B$27="●",VLOOKUP($T175,資格者コード!$A$2:$Q$73,MATCH(Y$12,資格者コード!$F$1:$Q$1,0)+5,FALSE) &amp; "",""),"")</f>
        <v/>
      </c>
      <c r="Z175" s="124" t="str">
        <f>IFERROR(IF('01申請書'!$B$28="●",VLOOKUP($T175,資格者コード!$A$2:$Q$73,MATCH(Z$12,資格者コード!$F$1:$Q$1,0)+5,FALSE) &amp; "",""),"")</f>
        <v/>
      </c>
      <c r="AA175" s="124" t="str">
        <f>IFERROR(IF('01申請書'!$B$29="●",VLOOKUP($T175,資格者コード!$A$2:$Q$73,MATCH(AA$12,資格者コード!$F$1:$Q$1,0)+5,FALSE) &amp; "",""),"")</f>
        <v/>
      </c>
      <c r="AB175" s="124" t="str">
        <f>IFERROR(IF('01申請書'!$B$30="●",VLOOKUP($T175,資格者コード!$A$2:$Q$73,MATCH(AB$12,資格者コード!$F$1:$Q$1,0)+5,FALSE) &amp; "",""),"")</f>
        <v/>
      </c>
      <c r="AC175" s="125" t="str">
        <f>IFERROR(IF('01申請書'!$B$31="●",VLOOKUP($T175,資格者コード!$A$2:$Q$73,MATCH(AC$12,資格者コード!$F$1:$Q$1,0)+5,FALSE) &amp; "",""),"")</f>
        <v/>
      </c>
      <c r="AD175" s="126" t="str">
        <f>IFERROR(IF('01申請書'!$O$27="○",VLOOKUP($T175,資格者コード!$A$2:$Q$73,MATCH(AD$12,資格者コード!$F$1:$Q$1,0)+5,FALSE) &amp; "",""),"")</f>
        <v/>
      </c>
      <c r="AE175" s="126" t="str">
        <f>IFERROR(IF('01申請書'!$O$28="○",VLOOKUP($T175,資格者コード!$A$2:$Q$73,MATCH(AE$12,資格者コード!$F$1:$Q$1,0)+5,FALSE) &amp; "",""),"")</f>
        <v/>
      </c>
      <c r="AF175" s="123" t="str">
        <f>IFERROR(IF('01申請書'!$B$32="●",VLOOKUP($T175,資格者コード!$A$2:$Q$73,MATCH(AF$12,資格者コード!$F$1:$Q$1,0)+5,FALSE) &amp; "",""),"")</f>
        <v/>
      </c>
      <c r="AG175" s="124" t="str">
        <f>IFERROR(IF('01申請書'!$B$33="●",VLOOKUP($T175,資格者コード!$A$2:$Q$73,MATCH(AG$12,資格者コード!$F$1:$Q$1,0)+5,FALSE) &amp; "",""),"")</f>
        <v/>
      </c>
      <c r="AH175" s="125" t="str">
        <f>IFERROR(IF('01申請書'!$B$34="●",VLOOKUP($T175,資格者コード!$A$2:$Q$73,MATCH(AH$12,資格者コード!$F$1:$Q$1,0)+5,FALSE) &amp; "",""),"")</f>
        <v/>
      </c>
      <c r="AI175" s="126" t="str">
        <f>IFERROR(IF('01申請書'!$O$29="○",VLOOKUP($T175,資格者コード!$A$2:$Q$73,MATCH(AI$12,資格者コード!$F$1:$Q$1,0)+5,FALSE) &amp; "",""),"")</f>
        <v/>
      </c>
      <c r="AJ175" s="126" t="str">
        <f>IFERROR(IF('01申請書'!$O$30="○",VLOOKUP($T175,資格者コード!$A$2:$Q$73,MATCH(AJ$12,資格者コード!$F$1:$Q$1,0)+5,FALSE) &amp; "",""),"")</f>
        <v/>
      </c>
      <c r="AK175" s="339"/>
      <c r="AL175" s="340"/>
      <c r="AM175" s="340"/>
      <c r="AN175" s="340"/>
      <c r="AO175" s="340"/>
      <c r="AP175" s="340"/>
      <c r="AQ175" s="340"/>
      <c r="AR175" s="341"/>
    </row>
    <row r="176" spans="2:45" ht="24.95" customHeight="1">
      <c r="C176" s="331">
        <v>164</v>
      </c>
      <c r="D176" s="332"/>
      <c r="E176" s="333"/>
      <c r="F176" s="334"/>
      <c r="G176" s="334"/>
      <c r="H176" s="334"/>
      <c r="I176" s="334"/>
      <c r="J176" s="334"/>
      <c r="K176" s="334"/>
      <c r="L176" s="334"/>
      <c r="M176" s="334"/>
      <c r="N176" s="334"/>
      <c r="O176" s="334"/>
      <c r="P176" s="334"/>
      <c r="Q176" s="334"/>
      <c r="R176" s="334"/>
      <c r="S176" s="335"/>
      <c r="T176" s="336"/>
      <c r="U176" s="337"/>
      <c r="V176" s="337"/>
      <c r="W176" s="337"/>
      <c r="X176" s="338"/>
      <c r="Y176" s="123" t="str">
        <f>IFERROR(IF('01申請書'!$B$27="●",VLOOKUP($T176,資格者コード!$A$2:$Q$73,MATCH(Y$12,資格者コード!$F$1:$Q$1,0)+5,FALSE) &amp; "",""),"")</f>
        <v/>
      </c>
      <c r="Z176" s="124" t="str">
        <f>IFERROR(IF('01申請書'!$B$28="●",VLOOKUP($T176,資格者コード!$A$2:$Q$73,MATCH(Z$12,資格者コード!$F$1:$Q$1,0)+5,FALSE) &amp; "",""),"")</f>
        <v/>
      </c>
      <c r="AA176" s="124" t="str">
        <f>IFERROR(IF('01申請書'!$B$29="●",VLOOKUP($T176,資格者コード!$A$2:$Q$73,MATCH(AA$12,資格者コード!$F$1:$Q$1,0)+5,FALSE) &amp; "",""),"")</f>
        <v/>
      </c>
      <c r="AB176" s="124" t="str">
        <f>IFERROR(IF('01申請書'!$B$30="●",VLOOKUP($T176,資格者コード!$A$2:$Q$73,MATCH(AB$12,資格者コード!$F$1:$Q$1,0)+5,FALSE) &amp; "",""),"")</f>
        <v/>
      </c>
      <c r="AC176" s="125" t="str">
        <f>IFERROR(IF('01申請書'!$B$31="●",VLOOKUP($T176,資格者コード!$A$2:$Q$73,MATCH(AC$12,資格者コード!$F$1:$Q$1,0)+5,FALSE) &amp; "",""),"")</f>
        <v/>
      </c>
      <c r="AD176" s="126" t="str">
        <f>IFERROR(IF('01申請書'!$O$27="○",VLOOKUP($T176,資格者コード!$A$2:$Q$73,MATCH(AD$12,資格者コード!$F$1:$Q$1,0)+5,FALSE) &amp; "",""),"")</f>
        <v/>
      </c>
      <c r="AE176" s="126" t="str">
        <f>IFERROR(IF('01申請書'!$O$28="○",VLOOKUP($T176,資格者コード!$A$2:$Q$73,MATCH(AE$12,資格者コード!$F$1:$Q$1,0)+5,FALSE) &amp; "",""),"")</f>
        <v/>
      </c>
      <c r="AF176" s="123" t="str">
        <f>IFERROR(IF('01申請書'!$B$32="●",VLOOKUP($T176,資格者コード!$A$2:$Q$73,MATCH(AF$12,資格者コード!$F$1:$Q$1,0)+5,FALSE) &amp; "",""),"")</f>
        <v/>
      </c>
      <c r="AG176" s="124" t="str">
        <f>IFERROR(IF('01申請書'!$B$33="●",VLOOKUP($T176,資格者コード!$A$2:$Q$73,MATCH(AG$12,資格者コード!$F$1:$Q$1,0)+5,FALSE) &amp; "",""),"")</f>
        <v/>
      </c>
      <c r="AH176" s="125" t="str">
        <f>IFERROR(IF('01申請書'!$B$34="●",VLOOKUP($T176,資格者コード!$A$2:$Q$73,MATCH(AH$12,資格者コード!$F$1:$Q$1,0)+5,FALSE) &amp; "",""),"")</f>
        <v/>
      </c>
      <c r="AI176" s="126" t="str">
        <f>IFERROR(IF('01申請書'!$O$29="○",VLOOKUP($T176,資格者コード!$A$2:$Q$73,MATCH(AI$12,資格者コード!$F$1:$Q$1,0)+5,FALSE) &amp; "",""),"")</f>
        <v/>
      </c>
      <c r="AJ176" s="126" t="str">
        <f>IFERROR(IF('01申請書'!$O$30="○",VLOOKUP($T176,資格者コード!$A$2:$Q$73,MATCH(AJ$12,資格者コード!$F$1:$Q$1,0)+5,FALSE) &amp; "",""),"")</f>
        <v/>
      </c>
      <c r="AK176" s="339"/>
      <c r="AL176" s="340"/>
      <c r="AM176" s="340"/>
      <c r="AN176" s="340"/>
      <c r="AO176" s="340"/>
      <c r="AP176" s="340"/>
      <c r="AQ176" s="340"/>
      <c r="AR176" s="341"/>
    </row>
    <row r="177" spans="2:45" ht="24.95" customHeight="1">
      <c r="C177" s="331">
        <v>165</v>
      </c>
      <c r="D177" s="332"/>
      <c r="E177" s="333"/>
      <c r="F177" s="334"/>
      <c r="G177" s="334"/>
      <c r="H177" s="334"/>
      <c r="I177" s="334"/>
      <c r="J177" s="334"/>
      <c r="K177" s="334"/>
      <c r="L177" s="334"/>
      <c r="M177" s="334"/>
      <c r="N177" s="334"/>
      <c r="O177" s="334"/>
      <c r="P177" s="334"/>
      <c r="Q177" s="334"/>
      <c r="R177" s="334"/>
      <c r="S177" s="335"/>
      <c r="T177" s="336"/>
      <c r="U177" s="337"/>
      <c r="V177" s="337"/>
      <c r="W177" s="337"/>
      <c r="X177" s="338"/>
      <c r="Y177" s="123" t="str">
        <f>IFERROR(IF('01申請書'!$B$27="●",VLOOKUP($T177,資格者コード!$A$2:$Q$73,MATCH(Y$12,資格者コード!$F$1:$Q$1,0)+5,FALSE) &amp; "",""),"")</f>
        <v/>
      </c>
      <c r="Z177" s="124" t="str">
        <f>IFERROR(IF('01申請書'!$B$28="●",VLOOKUP($T177,資格者コード!$A$2:$Q$73,MATCH(Z$12,資格者コード!$F$1:$Q$1,0)+5,FALSE) &amp; "",""),"")</f>
        <v/>
      </c>
      <c r="AA177" s="124" t="str">
        <f>IFERROR(IF('01申請書'!$B$29="●",VLOOKUP($T177,資格者コード!$A$2:$Q$73,MATCH(AA$12,資格者コード!$F$1:$Q$1,0)+5,FALSE) &amp; "",""),"")</f>
        <v/>
      </c>
      <c r="AB177" s="124" t="str">
        <f>IFERROR(IF('01申請書'!$B$30="●",VLOOKUP($T177,資格者コード!$A$2:$Q$73,MATCH(AB$12,資格者コード!$F$1:$Q$1,0)+5,FALSE) &amp; "",""),"")</f>
        <v/>
      </c>
      <c r="AC177" s="125" t="str">
        <f>IFERROR(IF('01申請書'!$B$31="●",VLOOKUP($T177,資格者コード!$A$2:$Q$73,MATCH(AC$12,資格者コード!$F$1:$Q$1,0)+5,FALSE) &amp; "",""),"")</f>
        <v/>
      </c>
      <c r="AD177" s="126" t="str">
        <f>IFERROR(IF('01申請書'!$O$27="○",VLOOKUP($T177,資格者コード!$A$2:$Q$73,MATCH(AD$12,資格者コード!$F$1:$Q$1,0)+5,FALSE) &amp; "",""),"")</f>
        <v/>
      </c>
      <c r="AE177" s="126" t="str">
        <f>IFERROR(IF('01申請書'!$O$28="○",VLOOKUP($T177,資格者コード!$A$2:$Q$73,MATCH(AE$12,資格者コード!$F$1:$Q$1,0)+5,FALSE) &amp; "",""),"")</f>
        <v/>
      </c>
      <c r="AF177" s="123" t="str">
        <f>IFERROR(IF('01申請書'!$B$32="●",VLOOKUP($T177,資格者コード!$A$2:$Q$73,MATCH(AF$12,資格者コード!$F$1:$Q$1,0)+5,FALSE) &amp; "",""),"")</f>
        <v/>
      </c>
      <c r="AG177" s="124" t="str">
        <f>IFERROR(IF('01申請書'!$B$33="●",VLOOKUP($T177,資格者コード!$A$2:$Q$73,MATCH(AG$12,資格者コード!$F$1:$Q$1,0)+5,FALSE) &amp; "",""),"")</f>
        <v/>
      </c>
      <c r="AH177" s="125" t="str">
        <f>IFERROR(IF('01申請書'!$B$34="●",VLOOKUP($T177,資格者コード!$A$2:$Q$73,MATCH(AH$12,資格者コード!$F$1:$Q$1,0)+5,FALSE) &amp; "",""),"")</f>
        <v/>
      </c>
      <c r="AI177" s="126" t="str">
        <f>IFERROR(IF('01申請書'!$O$29="○",VLOOKUP($T177,資格者コード!$A$2:$Q$73,MATCH(AI$12,資格者コード!$F$1:$Q$1,0)+5,FALSE) &amp; "",""),"")</f>
        <v/>
      </c>
      <c r="AJ177" s="126" t="str">
        <f>IFERROR(IF('01申請書'!$O$30="○",VLOOKUP($T177,資格者コード!$A$2:$Q$73,MATCH(AJ$12,資格者コード!$F$1:$Q$1,0)+5,FALSE) &amp; "",""),"")</f>
        <v/>
      </c>
      <c r="AK177" s="339"/>
      <c r="AL177" s="340"/>
      <c r="AM177" s="340"/>
      <c r="AN177" s="340"/>
      <c r="AO177" s="340"/>
      <c r="AP177" s="340"/>
      <c r="AQ177" s="340"/>
      <c r="AR177" s="341"/>
    </row>
    <row r="178" spans="2:45" ht="24.95" customHeight="1">
      <c r="C178" s="331">
        <v>166</v>
      </c>
      <c r="D178" s="332"/>
      <c r="E178" s="333"/>
      <c r="F178" s="334"/>
      <c r="G178" s="334"/>
      <c r="H178" s="334"/>
      <c r="I178" s="334"/>
      <c r="J178" s="334"/>
      <c r="K178" s="334"/>
      <c r="L178" s="334"/>
      <c r="M178" s="334"/>
      <c r="N178" s="334"/>
      <c r="O178" s="334"/>
      <c r="P178" s="334"/>
      <c r="Q178" s="334"/>
      <c r="R178" s="334"/>
      <c r="S178" s="335"/>
      <c r="T178" s="336"/>
      <c r="U178" s="337"/>
      <c r="V178" s="337"/>
      <c r="W178" s="337"/>
      <c r="X178" s="338"/>
      <c r="Y178" s="123" t="str">
        <f>IFERROR(IF('01申請書'!$B$27="●",VLOOKUP($T178,資格者コード!$A$2:$Q$73,MATCH(Y$12,資格者コード!$F$1:$Q$1,0)+5,FALSE) &amp; "",""),"")</f>
        <v/>
      </c>
      <c r="Z178" s="124" t="str">
        <f>IFERROR(IF('01申請書'!$B$28="●",VLOOKUP($T178,資格者コード!$A$2:$Q$73,MATCH(Z$12,資格者コード!$F$1:$Q$1,0)+5,FALSE) &amp; "",""),"")</f>
        <v/>
      </c>
      <c r="AA178" s="124" t="str">
        <f>IFERROR(IF('01申請書'!$B$29="●",VLOOKUP($T178,資格者コード!$A$2:$Q$73,MATCH(AA$12,資格者コード!$F$1:$Q$1,0)+5,FALSE) &amp; "",""),"")</f>
        <v/>
      </c>
      <c r="AB178" s="124" t="str">
        <f>IFERROR(IF('01申請書'!$B$30="●",VLOOKUP($T178,資格者コード!$A$2:$Q$73,MATCH(AB$12,資格者コード!$F$1:$Q$1,0)+5,FALSE) &amp; "",""),"")</f>
        <v/>
      </c>
      <c r="AC178" s="125" t="str">
        <f>IFERROR(IF('01申請書'!$B$31="●",VLOOKUP($T178,資格者コード!$A$2:$Q$73,MATCH(AC$12,資格者コード!$F$1:$Q$1,0)+5,FALSE) &amp; "",""),"")</f>
        <v/>
      </c>
      <c r="AD178" s="126" t="str">
        <f>IFERROR(IF('01申請書'!$O$27="○",VLOOKUP($T178,資格者コード!$A$2:$Q$73,MATCH(AD$12,資格者コード!$F$1:$Q$1,0)+5,FALSE) &amp; "",""),"")</f>
        <v/>
      </c>
      <c r="AE178" s="126" t="str">
        <f>IFERROR(IF('01申請書'!$O$28="○",VLOOKUP($T178,資格者コード!$A$2:$Q$73,MATCH(AE$12,資格者コード!$F$1:$Q$1,0)+5,FALSE) &amp; "",""),"")</f>
        <v/>
      </c>
      <c r="AF178" s="123" t="str">
        <f>IFERROR(IF('01申請書'!$B$32="●",VLOOKUP($T178,資格者コード!$A$2:$Q$73,MATCH(AF$12,資格者コード!$F$1:$Q$1,0)+5,FALSE) &amp; "",""),"")</f>
        <v/>
      </c>
      <c r="AG178" s="124" t="str">
        <f>IFERROR(IF('01申請書'!$B$33="●",VLOOKUP($T178,資格者コード!$A$2:$Q$73,MATCH(AG$12,資格者コード!$F$1:$Q$1,0)+5,FALSE) &amp; "",""),"")</f>
        <v/>
      </c>
      <c r="AH178" s="125" t="str">
        <f>IFERROR(IF('01申請書'!$B$34="●",VLOOKUP($T178,資格者コード!$A$2:$Q$73,MATCH(AH$12,資格者コード!$F$1:$Q$1,0)+5,FALSE) &amp; "",""),"")</f>
        <v/>
      </c>
      <c r="AI178" s="126" t="str">
        <f>IFERROR(IF('01申請書'!$O$29="○",VLOOKUP($T178,資格者コード!$A$2:$Q$73,MATCH(AI$12,資格者コード!$F$1:$Q$1,0)+5,FALSE) &amp; "",""),"")</f>
        <v/>
      </c>
      <c r="AJ178" s="126" t="str">
        <f>IFERROR(IF('01申請書'!$O$30="○",VLOOKUP($T178,資格者コード!$A$2:$Q$73,MATCH(AJ$12,資格者コード!$F$1:$Q$1,0)+5,FALSE) &amp; "",""),"")</f>
        <v/>
      </c>
      <c r="AK178" s="339"/>
      <c r="AL178" s="340"/>
      <c r="AM178" s="340"/>
      <c r="AN178" s="340"/>
      <c r="AO178" s="340"/>
      <c r="AP178" s="340"/>
      <c r="AQ178" s="340"/>
      <c r="AR178" s="341"/>
    </row>
    <row r="179" spans="2:45" ht="24.95" customHeight="1">
      <c r="C179" s="331">
        <v>167</v>
      </c>
      <c r="D179" s="332"/>
      <c r="E179" s="333"/>
      <c r="F179" s="334"/>
      <c r="G179" s="334"/>
      <c r="H179" s="334"/>
      <c r="I179" s="334"/>
      <c r="J179" s="334"/>
      <c r="K179" s="334"/>
      <c r="L179" s="334"/>
      <c r="M179" s="334"/>
      <c r="N179" s="334"/>
      <c r="O179" s="334"/>
      <c r="P179" s="334"/>
      <c r="Q179" s="334"/>
      <c r="R179" s="334"/>
      <c r="S179" s="335"/>
      <c r="T179" s="336"/>
      <c r="U179" s="337"/>
      <c r="V179" s="337"/>
      <c r="W179" s="337"/>
      <c r="X179" s="338"/>
      <c r="Y179" s="123" t="str">
        <f>IFERROR(IF('01申請書'!$B$27="●",VLOOKUP($T179,資格者コード!$A$2:$Q$73,MATCH(Y$12,資格者コード!$F$1:$Q$1,0)+5,FALSE) &amp; "",""),"")</f>
        <v/>
      </c>
      <c r="Z179" s="124" t="str">
        <f>IFERROR(IF('01申請書'!$B$28="●",VLOOKUP($T179,資格者コード!$A$2:$Q$73,MATCH(Z$12,資格者コード!$F$1:$Q$1,0)+5,FALSE) &amp; "",""),"")</f>
        <v/>
      </c>
      <c r="AA179" s="124" t="str">
        <f>IFERROR(IF('01申請書'!$B$29="●",VLOOKUP($T179,資格者コード!$A$2:$Q$73,MATCH(AA$12,資格者コード!$F$1:$Q$1,0)+5,FALSE) &amp; "",""),"")</f>
        <v/>
      </c>
      <c r="AB179" s="124" t="str">
        <f>IFERROR(IF('01申請書'!$B$30="●",VLOOKUP($T179,資格者コード!$A$2:$Q$73,MATCH(AB$12,資格者コード!$F$1:$Q$1,0)+5,FALSE) &amp; "",""),"")</f>
        <v/>
      </c>
      <c r="AC179" s="125" t="str">
        <f>IFERROR(IF('01申請書'!$B$31="●",VLOOKUP($T179,資格者コード!$A$2:$Q$73,MATCH(AC$12,資格者コード!$F$1:$Q$1,0)+5,FALSE) &amp; "",""),"")</f>
        <v/>
      </c>
      <c r="AD179" s="126" t="str">
        <f>IFERROR(IF('01申請書'!$O$27="○",VLOOKUP($T179,資格者コード!$A$2:$Q$73,MATCH(AD$12,資格者コード!$F$1:$Q$1,0)+5,FALSE) &amp; "",""),"")</f>
        <v/>
      </c>
      <c r="AE179" s="126" t="str">
        <f>IFERROR(IF('01申請書'!$O$28="○",VLOOKUP($T179,資格者コード!$A$2:$Q$73,MATCH(AE$12,資格者コード!$F$1:$Q$1,0)+5,FALSE) &amp; "",""),"")</f>
        <v/>
      </c>
      <c r="AF179" s="123" t="str">
        <f>IFERROR(IF('01申請書'!$B$32="●",VLOOKUP($T179,資格者コード!$A$2:$Q$73,MATCH(AF$12,資格者コード!$F$1:$Q$1,0)+5,FALSE) &amp; "",""),"")</f>
        <v/>
      </c>
      <c r="AG179" s="124" t="str">
        <f>IFERROR(IF('01申請書'!$B$33="●",VLOOKUP($T179,資格者コード!$A$2:$Q$73,MATCH(AG$12,資格者コード!$F$1:$Q$1,0)+5,FALSE) &amp; "",""),"")</f>
        <v/>
      </c>
      <c r="AH179" s="125" t="str">
        <f>IFERROR(IF('01申請書'!$B$34="●",VLOOKUP($T179,資格者コード!$A$2:$Q$73,MATCH(AH$12,資格者コード!$F$1:$Q$1,0)+5,FALSE) &amp; "",""),"")</f>
        <v/>
      </c>
      <c r="AI179" s="126" t="str">
        <f>IFERROR(IF('01申請書'!$O$29="○",VLOOKUP($T179,資格者コード!$A$2:$Q$73,MATCH(AI$12,資格者コード!$F$1:$Q$1,0)+5,FALSE) &amp; "",""),"")</f>
        <v/>
      </c>
      <c r="AJ179" s="126" t="str">
        <f>IFERROR(IF('01申請書'!$O$30="○",VLOOKUP($T179,資格者コード!$A$2:$Q$73,MATCH(AJ$12,資格者コード!$F$1:$Q$1,0)+5,FALSE) &amp; "",""),"")</f>
        <v/>
      </c>
      <c r="AK179" s="339"/>
      <c r="AL179" s="340"/>
      <c r="AM179" s="340"/>
      <c r="AN179" s="340"/>
      <c r="AO179" s="340"/>
      <c r="AP179" s="340"/>
      <c r="AQ179" s="340"/>
      <c r="AR179" s="341"/>
    </row>
    <row r="180" spans="2:45" ht="24.95" customHeight="1">
      <c r="B180" s="127" t="s">
        <v>174</v>
      </c>
      <c r="C180" s="331">
        <v>168</v>
      </c>
      <c r="D180" s="332"/>
      <c r="E180" s="333"/>
      <c r="F180" s="334"/>
      <c r="G180" s="334"/>
      <c r="H180" s="334"/>
      <c r="I180" s="334"/>
      <c r="J180" s="334"/>
      <c r="K180" s="334"/>
      <c r="L180" s="334"/>
      <c r="M180" s="334"/>
      <c r="N180" s="334"/>
      <c r="O180" s="334"/>
      <c r="P180" s="334"/>
      <c r="Q180" s="334"/>
      <c r="R180" s="334"/>
      <c r="S180" s="335"/>
      <c r="T180" s="336"/>
      <c r="U180" s="337"/>
      <c r="V180" s="337"/>
      <c r="W180" s="337"/>
      <c r="X180" s="338"/>
      <c r="Y180" s="123" t="str">
        <f>IFERROR(IF('01申請書'!$B$27="●",VLOOKUP($T180,資格者コード!$A$2:$Q$73,MATCH(Y$12,資格者コード!$F$1:$Q$1,0)+5,FALSE) &amp; "",""),"")</f>
        <v/>
      </c>
      <c r="Z180" s="124" t="str">
        <f>IFERROR(IF('01申請書'!$B$28="●",VLOOKUP($T180,資格者コード!$A$2:$Q$73,MATCH(Z$12,資格者コード!$F$1:$Q$1,0)+5,FALSE) &amp; "",""),"")</f>
        <v/>
      </c>
      <c r="AA180" s="124" t="str">
        <f>IFERROR(IF('01申請書'!$B$29="●",VLOOKUP($T180,資格者コード!$A$2:$Q$73,MATCH(AA$12,資格者コード!$F$1:$Q$1,0)+5,FALSE) &amp; "",""),"")</f>
        <v/>
      </c>
      <c r="AB180" s="124" t="str">
        <f>IFERROR(IF('01申請書'!$B$30="●",VLOOKUP($T180,資格者コード!$A$2:$Q$73,MATCH(AB$12,資格者コード!$F$1:$Q$1,0)+5,FALSE) &amp; "",""),"")</f>
        <v/>
      </c>
      <c r="AC180" s="125" t="str">
        <f>IFERROR(IF('01申請書'!$B$31="●",VLOOKUP($T180,資格者コード!$A$2:$Q$73,MATCH(AC$12,資格者コード!$F$1:$Q$1,0)+5,FALSE) &amp; "",""),"")</f>
        <v/>
      </c>
      <c r="AD180" s="126" t="str">
        <f>IFERROR(IF('01申請書'!$O$27="○",VLOOKUP($T180,資格者コード!$A$2:$Q$73,MATCH(AD$12,資格者コード!$F$1:$Q$1,0)+5,FALSE) &amp; "",""),"")</f>
        <v/>
      </c>
      <c r="AE180" s="126" t="str">
        <f>IFERROR(IF('01申請書'!$O$28="○",VLOOKUP($T180,資格者コード!$A$2:$Q$73,MATCH(AE$12,資格者コード!$F$1:$Q$1,0)+5,FALSE) &amp; "",""),"")</f>
        <v/>
      </c>
      <c r="AF180" s="123" t="str">
        <f>IFERROR(IF('01申請書'!$B$32="●",VLOOKUP($T180,資格者コード!$A$2:$Q$73,MATCH(AF$12,資格者コード!$F$1:$Q$1,0)+5,FALSE) &amp; "",""),"")</f>
        <v/>
      </c>
      <c r="AG180" s="124" t="str">
        <f>IFERROR(IF('01申請書'!$B$33="●",VLOOKUP($T180,資格者コード!$A$2:$Q$73,MATCH(AG$12,資格者コード!$F$1:$Q$1,0)+5,FALSE) &amp; "",""),"")</f>
        <v/>
      </c>
      <c r="AH180" s="125" t="str">
        <f>IFERROR(IF('01申請書'!$B$34="●",VLOOKUP($T180,資格者コード!$A$2:$Q$73,MATCH(AH$12,資格者コード!$F$1:$Q$1,0)+5,FALSE) &amp; "",""),"")</f>
        <v/>
      </c>
      <c r="AI180" s="126" t="str">
        <f>IFERROR(IF('01申請書'!$O$29="○",VLOOKUP($T180,資格者コード!$A$2:$Q$73,MATCH(AI$12,資格者コード!$F$1:$Q$1,0)+5,FALSE) &amp; "",""),"")</f>
        <v/>
      </c>
      <c r="AJ180" s="126" t="str">
        <f>IFERROR(IF('01申請書'!$O$30="○",VLOOKUP($T180,資格者コード!$A$2:$Q$73,MATCH(AJ$12,資格者コード!$F$1:$Q$1,0)+5,FALSE) &amp; "",""),"")</f>
        <v/>
      </c>
      <c r="AK180" s="339"/>
      <c r="AL180" s="340"/>
      <c r="AM180" s="340"/>
      <c r="AN180" s="340"/>
      <c r="AO180" s="340"/>
      <c r="AP180" s="340"/>
      <c r="AQ180" s="340"/>
      <c r="AR180" s="341"/>
      <c r="AS180" s="127"/>
    </row>
    <row r="181" spans="2:45" ht="24.95" customHeight="1">
      <c r="C181" s="331">
        <v>169</v>
      </c>
      <c r="D181" s="332"/>
      <c r="E181" s="333"/>
      <c r="F181" s="334"/>
      <c r="G181" s="334"/>
      <c r="H181" s="334"/>
      <c r="I181" s="334"/>
      <c r="J181" s="334"/>
      <c r="K181" s="334"/>
      <c r="L181" s="334"/>
      <c r="M181" s="334"/>
      <c r="N181" s="334"/>
      <c r="O181" s="334"/>
      <c r="P181" s="334"/>
      <c r="Q181" s="334"/>
      <c r="R181" s="334"/>
      <c r="S181" s="335"/>
      <c r="T181" s="336"/>
      <c r="U181" s="337"/>
      <c r="V181" s="337"/>
      <c r="W181" s="337"/>
      <c r="X181" s="338"/>
      <c r="Y181" s="123" t="str">
        <f>IFERROR(IF('01申請書'!$B$27="●",VLOOKUP($T181,資格者コード!$A$2:$Q$73,MATCH(Y$12,資格者コード!$F$1:$Q$1,0)+5,FALSE) &amp; "",""),"")</f>
        <v/>
      </c>
      <c r="Z181" s="124" t="str">
        <f>IFERROR(IF('01申請書'!$B$28="●",VLOOKUP($T181,資格者コード!$A$2:$Q$73,MATCH(Z$12,資格者コード!$F$1:$Q$1,0)+5,FALSE) &amp; "",""),"")</f>
        <v/>
      </c>
      <c r="AA181" s="124" t="str">
        <f>IFERROR(IF('01申請書'!$B$29="●",VLOOKUP($T181,資格者コード!$A$2:$Q$73,MATCH(AA$12,資格者コード!$F$1:$Q$1,0)+5,FALSE) &amp; "",""),"")</f>
        <v/>
      </c>
      <c r="AB181" s="124" t="str">
        <f>IFERROR(IF('01申請書'!$B$30="●",VLOOKUP($T181,資格者コード!$A$2:$Q$73,MATCH(AB$12,資格者コード!$F$1:$Q$1,0)+5,FALSE) &amp; "",""),"")</f>
        <v/>
      </c>
      <c r="AC181" s="125" t="str">
        <f>IFERROR(IF('01申請書'!$B$31="●",VLOOKUP($T181,資格者コード!$A$2:$Q$73,MATCH(AC$12,資格者コード!$F$1:$Q$1,0)+5,FALSE) &amp; "",""),"")</f>
        <v/>
      </c>
      <c r="AD181" s="126" t="str">
        <f>IFERROR(IF('01申請書'!$O$27="○",VLOOKUP($T181,資格者コード!$A$2:$Q$73,MATCH(AD$12,資格者コード!$F$1:$Q$1,0)+5,FALSE) &amp; "",""),"")</f>
        <v/>
      </c>
      <c r="AE181" s="126" t="str">
        <f>IFERROR(IF('01申請書'!$O$28="○",VLOOKUP($T181,資格者コード!$A$2:$Q$73,MATCH(AE$12,資格者コード!$F$1:$Q$1,0)+5,FALSE) &amp; "",""),"")</f>
        <v/>
      </c>
      <c r="AF181" s="123" t="str">
        <f>IFERROR(IF('01申請書'!$B$32="●",VLOOKUP($T181,資格者コード!$A$2:$Q$73,MATCH(AF$12,資格者コード!$F$1:$Q$1,0)+5,FALSE) &amp; "",""),"")</f>
        <v/>
      </c>
      <c r="AG181" s="124" t="str">
        <f>IFERROR(IF('01申請書'!$B$33="●",VLOOKUP($T181,資格者コード!$A$2:$Q$73,MATCH(AG$12,資格者コード!$F$1:$Q$1,0)+5,FALSE) &amp; "",""),"")</f>
        <v/>
      </c>
      <c r="AH181" s="125" t="str">
        <f>IFERROR(IF('01申請書'!$B$34="●",VLOOKUP($T181,資格者コード!$A$2:$Q$73,MATCH(AH$12,資格者コード!$F$1:$Q$1,0)+5,FALSE) &amp; "",""),"")</f>
        <v/>
      </c>
      <c r="AI181" s="126" t="str">
        <f>IFERROR(IF('01申請書'!$O$29="○",VLOOKUP($T181,資格者コード!$A$2:$Q$73,MATCH(AI$12,資格者コード!$F$1:$Q$1,0)+5,FALSE) &amp; "",""),"")</f>
        <v/>
      </c>
      <c r="AJ181" s="126" t="str">
        <f>IFERROR(IF('01申請書'!$O$30="○",VLOOKUP($T181,資格者コード!$A$2:$Q$73,MATCH(AJ$12,資格者コード!$F$1:$Q$1,0)+5,FALSE) &amp; "",""),"")</f>
        <v/>
      </c>
      <c r="AK181" s="339"/>
      <c r="AL181" s="340"/>
      <c r="AM181" s="340"/>
      <c r="AN181" s="340"/>
      <c r="AO181" s="340"/>
      <c r="AP181" s="340"/>
      <c r="AQ181" s="340"/>
      <c r="AR181" s="341"/>
    </row>
    <row r="182" spans="2:45" ht="24.95" customHeight="1">
      <c r="C182" s="331">
        <v>170</v>
      </c>
      <c r="D182" s="332"/>
      <c r="E182" s="333"/>
      <c r="F182" s="334"/>
      <c r="G182" s="334"/>
      <c r="H182" s="334"/>
      <c r="I182" s="334"/>
      <c r="J182" s="334"/>
      <c r="K182" s="334"/>
      <c r="L182" s="334"/>
      <c r="M182" s="334"/>
      <c r="N182" s="334"/>
      <c r="O182" s="334"/>
      <c r="P182" s="334"/>
      <c r="Q182" s="334"/>
      <c r="R182" s="334"/>
      <c r="S182" s="335"/>
      <c r="T182" s="336"/>
      <c r="U182" s="337"/>
      <c r="V182" s="337"/>
      <c r="W182" s="337"/>
      <c r="X182" s="338"/>
      <c r="Y182" s="123" t="str">
        <f>IFERROR(IF('01申請書'!$B$27="●",VLOOKUP($T182,資格者コード!$A$2:$Q$73,MATCH(Y$12,資格者コード!$F$1:$Q$1,0)+5,FALSE) &amp; "",""),"")</f>
        <v/>
      </c>
      <c r="Z182" s="124" t="str">
        <f>IFERROR(IF('01申請書'!$B$28="●",VLOOKUP($T182,資格者コード!$A$2:$Q$73,MATCH(Z$12,資格者コード!$F$1:$Q$1,0)+5,FALSE) &amp; "",""),"")</f>
        <v/>
      </c>
      <c r="AA182" s="124" t="str">
        <f>IFERROR(IF('01申請書'!$B$29="●",VLOOKUP($T182,資格者コード!$A$2:$Q$73,MATCH(AA$12,資格者コード!$F$1:$Q$1,0)+5,FALSE) &amp; "",""),"")</f>
        <v/>
      </c>
      <c r="AB182" s="124" t="str">
        <f>IFERROR(IF('01申請書'!$B$30="●",VLOOKUP($T182,資格者コード!$A$2:$Q$73,MATCH(AB$12,資格者コード!$F$1:$Q$1,0)+5,FALSE) &amp; "",""),"")</f>
        <v/>
      </c>
      <c r="AC182" s="125" t="str">
        <f>IFERROR(IF('01申請書'!$B$31="●",VLOOKUP($T182,資格者コード!$A$2:$Q$73,MATCH(AC$12,資格者コード!$F$1:$Q$1,0)+5,FALSE) &amp; "",""),"")</f>
        <v/>
      </c>
      <c r="AD182" s="126" t="str">
        <f>IFERROR(IF('01申請書'!$O$27="○",VLOOKUP($T182,資格者コード!$A$2:$Q$73,MATCH(AD$12,資格者コード!$F$1:$Q$1,0)+5,FALSE) &amp; "",""),"")</f>
        <v/>
      </c>
      <c r="AE182" s="126" t="str">
        <f>IFERROR(IF('01申請書'!$O$28="○",VLOOKUP($T182,資格者コード!$A$2:$Q$73,MATCH(AE$12,資格者コード!$F$1:$Q$1,0)+5,FALSE) &amp; "",""),"")</f>
        <v/>
      </c>
      <c r="AF182" s="123" t="str">
        <f>IFERROR(IF('01申請書'!$B$32="●",VLOOKUP($T182,資格者コード!$A$2:$Q$73,MATCH(AF$12,資格者コード!$F$1:$Q$1,0)+5,FALSE) &amp; "",""),"")</f>
        <v/>
      </c>
      <c r="AG182" s="124" t="str">
        <f>IFERROR(IF('01申請書'!$B$33="●",VLOOKUP($T182,資格者コード!$A$2:$Q$73,MATCH(AG$12,資格者コード!$F$1:$Q$1,0)+5,FALSE) &amp; "",""),"")</f>
        <v/>
      </c>
      <c r="AH182" s="125" t="str">
        <f>IFERROR(IF('01申請書'!$B$34="●",VLOOKUP($T182,資格者コード!$A$2:$Q$73,MATCH(AH$12,資格者コード!$F$1:$Q$1,0)+5,FALSE) &amp; "",""),"")</f>
        <v/>
      </c>
      <c r="AI182" s="126" t="str">
        <f>IFERROR(IF('01申請書'!$O$29="○",VLOOKUP($T182,資格者コード!$A$2:$Q$73,MATCH(AI$12,資格者コード!$F$1:$Q$1,0)+5,FALSE) &amp; "",""),"")</f>
        <v/>
      </c>
      <c r="AJ182" s="126" t="str">
        <f>IFERROR(IF('01申請書'!$O$30="○",VLOOKUP($T182,資格者コード!$A$2:$Q$73,MATCH(AJ$12,資格者コード!$F$1:$Q$1,0)+5,FALSE) &amp; "",""),"")</f>
        <v/>
      </c>
      <c r="AK182" s="339"/>
      <c r="AL182" s="340"/>
      <c r="AM182" s="340"/>
      <c r="AN182" s="340"/>
      <c r="AO182" s="340"/>
      <c r="AP182" s="340"/>
      <c r="AQ182" s="340"/>
      <c r="AR182" s="341"/>
    </row>
    <row r="183" spans="2:45" ht="24.95" customHeight="1">
      <c r="C183" s="331">
        <v>171</v>
      </c>
      <c r="D183" s="332"/>
      <c r="E183" s="333"/>
      <c r="F183" s="334"/>
      <c r="G183" s="334"/>
      <c r="H183" s="334"/>
      <c r="I183" s="334"/>
      <c r="J183" s="334"/>
      <c r="K183" s="334"/>
      <c r="L183" s="334"/>
      <c r="M183" s="334"/>
      <c r="N183" s="334"/>
      <c r="O183" s="334"/>
      <c r="P183" s="334"/>
      <c r="Q183" s="334"/>
      <c r="R183" s="334"/>
      <c r="S183" s="335"/>
      <c r="T183" s="336"/>
      <c r="U183" s="337"/>
      <c r="V183" s="337"/>
      <c r="W183" s="337"/>
      <c r="X183" s="338"/>
      <c r="Y183" s="123" t="str">
        <f>IFERROR(IF('01申請書'!$B$27="●",VLOOKUP($T183,資格者コード!$A$2:$Q$73,MATCH(Y$12,資格者コード!$F$1:$Q$1,0)+5,FALSE) &amp; "",""),"")</f>
        <v/>
      </c>
      <c r="Z183" s="124" t="str">
        <f>IFERROR(IF('01申請書'!$B$28="●",VLOOKUP($T183,資格者コード!$A$2:$Q$73,MATCH(Z$12,資格者コード!$F$1:$Q$1,0)+5,FALSE) &amp; "",""),"")</f>
        <v/>
      </c>
      <c r="AA183" s="124" t="str">
        <f>IFERROR(IF('01申請書'!$B$29="●",VLOOKUP($T183,資格者コード!$A$2:$Q$73,MATCH(AA$12,資格者コード!$F$1:$Q$1,0)+5,FALSE) &amp; "",""),"")</f>
        <v/>
      </c>
      <c r="AB183" s="124" t="str">
        <f>IFERROR(IF('01申請書'!$B$30="●",VLOOKUP($T183,資格者コード!$A$2:$Q$73,MATCH(AB$12,資格者コード!$F$1:$Q$1,0)+5,FALSE) &amp; "",""),"")</f>
        <v/>
      </c>
      <c r="AC183" s="125" t="str">
        <f>IFERROR(IF('01申請書'!$B$31="●",VLOOKUP($T183,資格者コード!$A$2:$Q$73,MATCH(AC$12,資格者コード!$F$1:$Q$1,0)+5,FALSE) &amp; "",""),"")</f>
        <v/>
      </c>
      <c r="AD183" s="126" t="str">
        <f>IFERROR(IF('01申請書'!$O$27="○",VLOOKUP($T183,資格者コード!$A$2:$Q$73,MATCH(AD$12,資格者コード!$F$1:$Q$1,0)+5,FALSE) &amp; "",""),"")</f>
        <v/>
      </c>
      <c r="AE183" s="126" t="str">
        <f>IFERROR(IF('01申請書'!$O$28="○",VLOOKUP($T183,資格者コード!$A$2:$Q$73,MATCH(AE$12,資格者コード!$F$1:$Q$1,0)+5,FALSE) &amp; "",""),"")</f>
        <v/>
      </c>
      <c r="AF183" s="123" t="str">
        <f>IFERROR(IF('01申請書'!$B$32="●",VLOOKUP($T183,資格者コード!$A$2:$Q$73,MATCH(AF$12,資格者コード!$F$1:$Q$1,0)+5,FALSE) &amp; "",""),"")</f>
        <v/>
      </c>
      <c r="AG183" s="124" t="str">
        <f>IFERROR(IF('01申請書'!$B$33="●",VLOOKUP($T183,資格者コード!$A$2:$Q$73,MATCH(AG$12,資格者コード!$F$1:$Q$1,0)+5,FALSE) &amp; "",""),"")</f>
        <v/>
      </c>
      <c r="AH183" s="125" t="str">
        <f>IFERROR(IF('01申請書'!$B$34="●",VLOOKUP($T183,資格者コード!$A$2:$Q$73,MATCH(AH$12,資格者コード!$F$1:$Q$1,0)+5,FALSE) &amp; "",""),"")</f>
        <v/>
      </c>
      <c r="AI183" s="126" t="str">
        <f>IFERROR(IF('01申請書'!$O$29="○",VLOOKUP($T183,資格者コード!$A$2:$Q$73,MATCH(AI$12,資格者コード!$F$1:$Q$1,0)+5,FALSE) &amp; "",""),"")</f>
        <v/>
      </c>
      <c r="AJ183" s="126" t="str">
        <f>IFERROR(IF('01申請書'!$O$30="○",VLOOKUP($T183,資格者コード!$A$2:$Q$73,MATCH(AJ$12,資格者コード!$F$1:$Q$1,0)+5,FALSE) &amp; "",""),"")</f>
        <v/>
      </c>
      <c r="AK183" s="339"/>
      <c r="AL183" s="340"/>
      <c r="AM183" s="340"/>
      <c r="AN183" s="340"/>
      <c r="AO183" s="340"/>
      <c r="AP183" s="340"/>
      <c r="AQ183" s="340"/>
      <c r="AR183" s="341"/>
    </row>
    <row r="184" spans="2:45" ht="24.95" customHeight="1">
      <c r="C184" s="331">
        <v>172</v>
      </c>
      <c r="D184" s="332"/>
      <c r="E184" s="333"/>
      <c r="F184" s="334"/>
      <c r="G184" s="334"/>
      <c r="H184" s="334"/>
      <c r="I184" s="334"/>
      <c r="J184" s="334"/>
      <c r="K184" s="334"/>
      <c r="L184" s="334"/>
      <c r="M184" s="334"/>
      <c r="N184" s="334"/>
      <c r="O184" s="334"/>
      <c r="P184" s="334"/>
      <c r="Q184" s="334"/>
      <c r="R184" s="334"/>
      <c r="S184" s="335"/>
      <c r="T184" s="336"/>
      <c r="U184" s="337"/>
      <c r="V184" s="337"/>
      <c r="W184" s="337"/>
      <c r="X184" s="338"/>
      <c r="Y184" s="123" t="str">
        <f>IFERROR(IF('01申請書'!$B$27="●",VLOOKUP($T184,資格者コード!$A$2:$Q$73,MATCH(Y$12,資格者コード!$F$1:$Q$1,0)+5,FALSE) &amp; "",""),"")</f>
        <v/>
      </c>
      <c r="Z184" s="124" t="str">
        <f>IFERROR(IF('01申請書'!$B$28="●",VLOOKUP($T184,資格者コード!$A$2:$Q$73,MATCH(Z$12,資格者コード!$F$1:$Q$1,0)+5,FALSE) &amp; "",""),"")</f>
        <v/>
      </c>
      <c r="AA184" s="124" t="str">
        <f>IFERROR(IF('01申請書'!$B$29="●",VLOOKUP($T184,資格者コード!$A$2:$Q$73,MATCH(AA$12,資格者コード!$F$1:$Q$1,0)+5,FALSE) &amp; "",""),"")</f>
        <v/>
      </c>
      <c r="AB184" s="124" t="str">
        <f>IFERROR(IF('01申請書'!$B$30="●",VLOOKUP($T184,資格者コード!$A$2:$Q$73,MATCH(AB$12,資格者コード!$F$1:$Q$1,0)+5,FALSE) &amp; "",""),"")</f>
        <v/>
      </c>
      <c r="AC184" s="125" t="str">
        <f>IFERROR(IF('01申請書'!$B$31="●",VLOOKUP($T184,資格者コード!$A$2:$Q$73,MATCH(AC$12,資格者コード!$F$1:$Q$1,0)+5,FALSE) &amp; "",""),"")</f>
        <v/>
      </c>
      <c r="AD184" s="126" t="str">
        <f>IFERROR(IF('01申請書'!$O$27="○",VLOOKUP($T184,資格者コード!$A$2:$Q$73,MATCH(AD$12,資格者コード!$F$1:$Q$1,0)+5,FALSE) &amp; "",""),"")</f>
        <v/>
      </c>
      <c r="AE184" s="126" t="str">
        <f>IFERROR(IF('01申請書'!$O$28="○",VLOOKUP($T184,資格者コード!$A$2:$Q$73,MATCH(AE$12,資格者コード!$F$1:$Q$1,0)+5,FALSE) &amp; "",""),"")</f>
        <v/>
      </c>
      <c r="AF184" s="123" t="str">
        <f>IFERROR(IF('01申請書'!$B$32="●",VLOOKUP($T184,資格者コード!$A$2:$Q$73,MATCH(AF$12,資格者コード!$F$1:$Q$1,0)+5,FALSE) &amp; "",""),"")</f>
        <v/>
      </c>
      <c r="AG184" s="124" t="str">
        <f>IFERROR(IF('01申請書'!$B$33="●",VLOOKUP($T184,資格者コード!$A$2:$Q$73,MATCH(AG$12,資格者コード!$F$1:$Q$1,0)+5,FALSE) &amp; "",""),"")</f>
        <v/>
      </c>
      <c r="AH184" s="125" t="str">
        <f>IFERROR(IF('01申請書'!$B$34="●",VLOOKUP($T184,資格者コード!$A$2:$Q$73,MATCH(AH$12,資格者コード!$F$1:$Q$1,0)+5,FALSE) &amp; "",""),"")</f>
        <v/>
      </c>
      <c r="AI184" s="126" t="str">
        <f>IFERROR(IF('01申請書'!$O$29="○",VLOOKUP($T184,資格者コード!$A$2:$Q$73,MATCH(AI$12,資格者コード!$F$1:$Q$1,0)+5,FALSE) &amp; "",""),"")</f>
        <v/>
      </c>
      <c r="AJ184" s="126" t="str">
        <f>IFERROR(IF('01申請書'!$O$30="○",VLOOKUP($T184,資格者コード!$A$2:$Q$73,MATCH(AJ$12,資格者コード!$F$1:$Q$1,0)+5,FALSE) &amp; "",""),"")</f>
        <v/>
      </c>
      <c r="AK184" s="339"/>
      <c r="AL184" s="340"/>
      <c r="AM184" s="340"/>
      <c r="AN184" s="340"/>
      <c r="AO184" s="340"/>
      <c r="AP184" s="340"/>
      <c r="AQ184" s="340"/>
      <c r="AR184" s="341"/>
    </row>
    <row r="185" spans="2:45" ht="24.95" customHeight="1">
      <c r="C185" s="331">
        <v>173</v>
      </c>
      <c r="D185" s="332"/>
      <c r="E185" s="333"/>
      <c r="F185" s="334"/>
      <c r="G185" s="334"/>
      <c r="H185" s="334"/>
      <c r="I185" s="334"/>
      <c r="J185" s="334"/>
      <c r="K185" s="334"/>
      <c r="L185" s="334"/>
      <c r="M185" s="334"/>
      <c r="N185" s="334"/>
      <c r="O185" s="334"/>
      <c r="P185" s="334"/>
      <c r="Q185" s="334"/>
      <c r="R185" s="334"/>
      <c r="S185" s="335"/>
      <c r="T185" s="336"/>
      <c r="U185" s="337"/>
      <c r="V185" s="337"/>
      <c r="W185" s="337"/>
      <c r="X185" s="338"/>
      <c r="Y185" s="123" t="str">
        <f>IFERROR(IF('01申請書'!$B$27="●",VLOOKUP($T185,資格者コード!$A$2:$Q$73,MATCH(Y$12,資格者コード!$F$1:$Q$1,0)+5,FALSE) &amp; "",""),"")</f>
        <v/>
      </c>
      <c r="Z185" s="124" t="str">
        <f>IFERROR(IF('01申請書'!$B$28="●",VLOOKUP($T185,資格者コード!$A$2:$Q$73,MATCH(Z$12,資格者コード!$F$1:$Q$1,0)+5,FALSE) &amp; "",""),"")</f>
        <v/>
      </c>
      <c r="AA185" s="124" t="str">
        <f>IFERROR(IF('01申請書'!$B$29="●",VLOOKUP($T185,資格者コード!$A$2:$Q$73,MATCH(AA$12,資格者コード!$F$1:$Q$1,0)+5,FALSE) &amp; "",""),"")</f>
        <v/>
      </c>
      <c r="AB185" s="124" t="str">
        <f>IFERROR(IF('01申請書'!$B$30="●",VLOOKUP($T185,資格者コード!$A$2:$Q$73,MATCH(AB$12,資格者コード!$F$1:$Q$1,0)+5,FALSE) &amp; "",""),"")</f>
        <v/>
      </c>
      <c r="AC185" s="125" t="str">
        <f>IFERROR(IF('01申請書'!$B$31="●",VLOOKUP($T185,資格者コード!$A$2:$Q$73,MATCH(AC$12,資格者コード!$F$1:$Q$1,0)+5,FALSE) &amp; "",""),"")</f>
        <v/>
      </c>
      <c r="AD185" s="126" t="str">
        <f>IFERROR(IF('01申請書'!$O$27="○",VLOOKUP($T185,資格者コード!$A$2:$Q$73,MATCH(AD$12,資格者コード!$F$1:$Q$1,0)+5,FALSE) &amp; "",""),"")</f>
        <v/>
      </c>
      <c r="AE185" s="126" t="str">
        <f>IFERROR(IF('01申請書'!$O$28="○",VLOOKUP($T185,資格者コード!$A$2:$Q$73,MATCH(AE$12,資格者コード!$F$1:$Q$1,0)+5,FALSE) &amp; "",""),"")</f>
        <v/>
      </c>
      <c r="AF185" s="123" t="str">
        <f>IFERROR(IF('01申請書'!$B$32="●",VLOOKUP($T185,資格者コード!$A$2:$Q$73,MATCH(AF$12,資格者コード!$F$1:$Q$1,0)+5,FALSE) &amp; "",""),"")</f>
        <v/>
      </c>
      <c r="AG185" s="124" t="str">
        <f>IFERROR(IF('01申請書'!$B$33="●",VLOOKUP($T185,資格者コード!$A$2:$Q$73,MATCH(AG$12,資格者コード!$F$1:$Q$1,0)+5,FALSE) &amp; "",""),"")</f>
        <v/>
      </c>
      <c r="AH185" s="125" t="str">
        <f>IFERROR(IF('01申請書'!$B$34="●",VLOOKUP($T185,資格者コード!$A$2:$Q$73,MATCH(AH$12,資格者コード!$F$1:$Q$1,0)+5,FALSE) &amp; "",""),"")</f>
        <v/>
      </c>
      <c r="AI185" s="126" t="str">
        <f>IFERROR(IF('01申請書'!$O$29="○",VLOOKUP($T185,資格者コード!$A$2:$Q$73,MATCH(AI$12,資格者コード!$F$1:$Q$1,0)+5,FALSE) &amp; "",""),"")</f>
        <v/>
      </c>
      <c r="AJ185" s="126" t="str">
        <f>IFERROR(IF('01申請書'!$O$30="○",VLOOKUP($T185,資格者コード!$A$2:$Q$73,MATCH(AJ$12,資格者コード!$F$1:$Q$1,0)+5,FALSE) &amp; "",""),"")</f>
        <v/>
      </c>
      <c r="AK185" s="339"/>
      <c r="AL185" s="340"/>
      <c r="AM185" s="340"/>
      <c r="AN185" s="340"/>
      <c r="AO185" s="340"/>
      <c r="AP185" s="340"/>
      <c r="AQ185" s="340"/>
      <c r="AR185" s="341"/>
    </row>
    <row r="186" spans="2:45" ht="24.95" customHeight="1">
      <c r="C186" s="331">
        <v>174</v>
      </c>
      <c r="D186" s="332"/>
      <c r="E186" s="333"/>
      <c r="F186" s="334"/>
      <c r="G186" s="334"/>
      <c r="H186" s="334"/>
      <c r="I186" s="334"/>
      <c r="J186" s="334"/>
      <c r="K186" s="334"/>
      <c r="L186" s="334"/>
      <c r="M186" s="334"/>
      <c r="N186" s="334"/>
      <c r="O186" s="334"/>
      <c r="P186" s="334"/>
      <c r="Q186" s="334"/>
      <c r="R186" s="334"/>
      <c r="S186" s="335"/>
      <c r="T186" s="336"/>
      <c r="U186" s="337"/>
      <c r="V186" s="337"/>
      <c r="W186" s="337"/>
      <c r="X186" s="338"/>
      <c r="Y186" s="123" t="str">
        <f>IFERROR(IF('01申請書'!$B$27="●",VLOOKUP($T186,資格者コード!$A$2:$Q$73,MATCH(Y$12,資格者コード!$F$1:$Q$1,0)+5,FALSE) &amp; "",""),"")</f>
        <v/>
      </c>
      <c r="Z186" s="124" t="str">
        <f>IFERROR(IF('01申請書'!$B$28="●",VLOOKUP($T186,資格者コード!$A$2:$Q$73,MATCH(Z$12,資格者コード!$F$1:$Q$1,0)+5,FALSE) &amp; "",""),"")</f>
        <v/>
      </c>
      <c r="AA186" s="124" t="str">
        <f>IFERROR(IF('01申請書'!$B$29="●",VLOOKUP($T186,資格者コード!$A$2:$Q$73,MATCH(AA$12,資格者コード!$F$1:$Q$1,0)+5,FALSE) &amp; "",""),"")</f>
        <v/>
      </c>
      <c r="AB186" s="124" t="str">
        <f>IFERROR(IF('01申請書'!$B$30="●",VLOOKUP($T186,資格者コード!$A$2:$Q$73,MATCH(AB$12,資格者コード!$F$1:$Q$1,0)+5,FALSE) &amp; "",""),"")</f>
        <v/>
      </c>
      <c r="AC186" s="125" t="str">
        <f>IFERROR(IF('01申請書'!$B$31="●",VLOOKUP($T186,資格者コード!$A$2:$Q$73,MATCH(AC$12,資格者コード!$F$1:$Q$1,0)+5,FALSE) &amp; "",""),"")</f>
        <v/>
      </c>
      <c r="AD186" s="126" t="str">
        <f>IFERROR(IF('01申請書'!$O$27="○",VLOOKUP($T186,資格者コード!$A$2:$Q$73,MATCH(AD$12,資格者コード!$F$1:$Q$1,0)+5,FALSE) &amp; "",""),"")</f>
        <v/>
      </c>
      <c r="AE186" s="126" t="str">
        <f>IFERROR(IF('01申請書'!$O$28="○",VLOOKUP($T186,資格者コード!$A$2:$Q$73,MATCH(AE$12,資格者コード!$F$1:$Q$1,0)+5,FALSE) &amp; "",""),"")</f>
        <v/>
      </c>
      <c r="AF186" s="123" t="str">
        <f>IFERROR(IF('01申請書'!$B$32="●",VLOOKUP($T186,資格者コード!$A$2:$Q$73,MATCH(AF$12,資格者コード!$F$1:$Q$1,0)+5,FALSE) &amp; "",""),"")</f>
        <v/>
      </c>
      <c r="AG186" s="124" t="str">
        <f>IFERROR(IF('01申請書'!$B$33="●",VLOOKUP($T186,資格者コード!$A$2:$Q$73,MATCH(AG$12,資格者コード!$F$1:$Q$1,0)+5,FALSE) &amp; "",""),"")</f>
        <v/>
      </c>
      <c r="AH186" s="125" t="str">
        <f>IFERROR(IF('01申請書'!$B$34="●",VLOOKUP($T186,資格者コード!$A$2:$Q$73,MATCH(AH$12,資格者コード!$F$1:$Q$1,0)+5,FALSE) &amp; "",""),"")</f>
        <v/>
      </c>
      <c r="AI186" s="126" t="str">
        <f>IFERROR(IF('01申請書'!$O$29="○",VLOOKUP($T186,資格者コード!$A$2:$Q$73,MATCH(AI$12,資格者コード!$F$1:$Q$1,0)+5,FALSE) &amp; "",""),"")</f>
        <v/>
      </c>
      <c r="AJ186" s="126" t="str">
        <f>IFERROR(IF('01申請書'!$O$30="○",VLOOKUP($T186,資格者コード!$A$2:$Q$73,MATCH(AJ$12,資格者コード!$F$1:$Q$1,0)+5,FALSE) &amp; "",""),"")</f>
        <v/>
      </c>
      <c r="AK186" s="339"/>
      <c r="AL186" s="340"/>
      <c r="AM186" s="340"/>
      <c r="AN186" s="340"/>
      <c r="AO186" s="340"/>
      <c r="AP186" s="340"/>
      <c r="AQ186" s="340"/>
      <c r="AR186" s="341"/>
    </row>
    <row r="187" spans="2:45" ht="24.95" customHeight="1">
      <c r="C187" s="331">
        <v>175</v>
      </c>
      <c r="D187" s="332"/>
      <c r="E187" s="333"/>
      <c r="F187" s="334"/>
      <c r="G187" s="334"/>
      <c r="H187" s="334"/>
      <c r="I187" s="334"/>
      <c r="J187" s="334"/>
      <c r="K187" s="334"/>
      <c r="L187" s="334"/>
      <c r="M187" s="334"/>
      <c r="N187" s="334"/>
      <c r="O187" s="334"/>
      <c r="P187" s="334"/>
      <c r="Q187" s="334"/>
      <c r="R187" s="334"/>
      <c r="S187" s="335"/>
      <c r="T187" s="336"/>
      <c r="U187" s="337"/>
      <c r="V187" s="337"/>
      <c r="W187" s="337"/>
      <c r="X187" s="338"/>
      <c r="Y187" s="123" t="str">
        <f>IFERROR(IF('01申請書'!$B$27="●",VLOOKUP($T187,資格者コード!$A$2:$Q$73,MATCH(Y$12,資格者コード!$F$1:$Q$1,0)+5,FALSE) &amp; "",""),"")</f>
        <v/>
      </c>
      <c r="Z187" s="124" t="str">
        <f>IFERROR(IF('01申請書'!$B$28="●",VLOOKUP($T187,資格者コード!$A$2:$Q$73,MATCH(Z$12,資格者コード!$F$1:$Q$1,0)+5,FALSE) &amp; "",""),"")</f>
        <v/>
      </c>
      <c r="AA187" s="124" t="str">
        <f>IFERROR(IF('01申請書'!$B$29="●",VLOOKUP($T187,資格者コード!$A$2:$Q$73,MATCH(AA$12,資格者コード!$F$1:$Q$1,0)+5,FALSE) &amp; "",""),"")</f>
        <v/>
      </c>
      <c r="AB187" s="124" t="str">
        <f>IFERROR(IF('01申請書'!$B$30="●",VLOOKUP($T187,資格者コード!$A$2:$Q$73,MATCH(AB$12,資格者コード!$F$1:$Q$1,0)+5,FALSE) &amp; "",""),"")</f>
        <v/>
      </c>
      <c r="AC187" s="125" t="str">
        <f>IFERROR(IF('01申請書'!$B$31="●",VLOOKUP($T187,資格者コード!$A$2:$Q$73,MATCH(AC$12,資格者コード!$F$1:$Q$1,0)+5,FALSE) &amp; "",""),"")</f>
        <v/>
      </c>
      <c r="AD187" s="126" t="str">
        <f>IFERROR(IF('01申請書'!$O$27="○",VLOOKUP($T187,資格者コード!$A$2:$Q$73,MATCH(AD$12,資格者コード!$F$1:$Q$1,0)+5,FALSE) &amp; "",""),"")</f>
        <v/>
      </c>
      <c r="AE187" s="126" t="str">
        <f>IFERROR(IF('01申請書'!$O$28="○",VLOOKUP($T187,資格者コード!$A$2:$Q$73,MATCH(AE$12,資格者コード!$F$1:$Q$1,0)+5,FALSE) &amp; "",""),"")</f>
        <v/>
      </c>
      <c r="AF187" s="123" t="str">
        <f>IFERROR(IF('01申請書'!$B$32="●",VLOOKUP($T187,資格者コード!$A$2:$Q$73,MATCH(AF$12,資格者コード!$F$1:$Q$1,0)+5,FALSE) &amp; "",""),"")</f>
        <v/>
      </c>
      <c r="AG187" s="124" t="str">
        <f>IFERROR(IF('01申請書'!$B$33="●",VLOOKUP($T187,資格者コード!$A$2:$Q$73,MATCH(AG$12,資格者コード!$F$1:$Q$1,0)+5,FALSE) &amp; "",""),"")</f>
        <v/>
      </c>
      <c r="AH187" s="125" t="str">
        <f>IFERROR(IF('01申請書'!$B$34="●",VLOOKUP($T187,資格者コード!$A$2:$Q$73,MATCH(AH$12,資格者コード!$F$1:$Q$1,0)+5,FALSE) &amp; "",""),"")</f>
        <v/>
      </c>
      <c r="AI187" s="126" t="str">
        <f>IFERROR(IF('01申請書'!$O$29="○",VLOOKUP($T187,資格者コード!$A$2:$Q$73,MATCH(AI$12,資格者コード!$F$1:$Q$1,0)+5,FALSE) &amp; "",""),"")</f>
        <v/>
      </c>
      <c r="AJ187" s="126" t="str">
        <f>IFERROR(IF('01申請書'!$O$30="○",VLOOKUP($T187,資格者コード!$A$2:$Q$73,MATCH(AJ$12,資格者コード!$F$1:$Q$1,0)+5,FALSE) &amp; "",""),"")</f>
        <v/>
      </c>
      <c r="AK187" s="339"/>
      <c r="AL187" s="340"/>
      <c r="AM187" s="340"/>
      <c r="AN187" s="340"/>
      <c r="AO187" s="340"/>
      <c r="AP187" s="340"/>
      <c r="AQ187" s="340"/>
      <c r="AR187" s="341"/>
    </row>
    <row r="188" spans="2:45" ht="24.95" customHeight="1">
      <c r="C188" s="331">
        <v>176</v>
      </c>
      <c r="D188" s="332"/>
      <c r="E188" s="333"/>
      <c r="F188" s="334"/>
      <c r="G188" s="334"/>
      <c r="H188" s="334"/>
      <c r="I188" s="334"/>
      <c r="J188" s="334"/>
      <c r="K188" s="334"/>
      <c r="L188" s="334"/>
      <c r="M188" s="334"/>
      <c r="N188" s="334"/>
      <c r="O188" s="334"/>
      <c r="P188" s="334"/>
      <c r="Q188" s="334"/>
      <c r="R188" s="334"/>
      <c r="S188" s="335"/>
      <c r="T188" s="336"/>
      <c r="U188" s="337"/>
      <c r="V188" s="337"/>
      <c r="W188" s="337"/>
      <c r="X188" s="338"/>
      <c r="Y188" s="123" t="str">
        <f>IFERROR(IF('01申請書'!$B$27="●",VLOOKUP($T188,資格者コード!$A$2:$Q$73,MATCH(Y$12,資格者コード!$F$1:$Q$1,0)+5,FALSE) &amp; "",""),"")</f>
        <v/>
      </c>
      <c r="Z188" s="124" t="str">
        <f>IFERROR(IF('01申請書'!$B$28="●",VLOOKUP($T188,資格者コード!$A$2:$Q$73,MATCH(Z$12,資格者コード!$F$1:$Q$1,0)+5,FALSE) &amp; "",""),"")</f>
        <v/>
      </c>
      <c r="AA188" s="124" t="str">
        <f>IFERROR(IF('01申請書'!$B$29="●",VLOOKUP($T188,資格者コード!$A$2:$Q$73,MATCH(AA$12,資格者コード!$F$1:$Q$1,0)+5,FALSE) &amp; "",""),"")</f>
        <v/>
      </c>
      <c r="AB188" s="124" t="str">
        <f>IFERROR(IF('01申請書'!$B$30="●",VLOOKUP($T188,資格者コード!$A$2:$Q$73,MATCH(AB$12,資格者コード!$F$1:$Q$1,0)+5,FALSE) &amp; "",""),"")</f>
        <v/>
      </c>
      <c r="AC188" s="125" t="str">
        <f>IFERROR(IF('01申請書'!$B$31="●",VLOOKUP($T188,資格者コード!$A$2:$Q$73,MATCH(AC$12,資格者コード!$F$1:$Q$1,0)+5,FALSE) &amp; "",""),"")</f>
        <v/>
      </c>
      <c r="AD188" s="126" t="str">
        <f>IFERROR(IF('01申請書'!$O$27="○",VLOOKUP($T188,資格者コード!$A$2:$Q$73,MATCH(AD$12,資格者コード!$F$1:$Q$1,0)+5,FALSE) &amp; "",""),"")</f>
        <v/>
      </c>
      <c r="AE188" s="126" t="str">
        <f>IFERROR(IF('01申請書'!$O$28="○",VLOOKUP($T188,資格者コード!$A$2:$Q$73,MATCH(AE$12,資格者コード!$F$1:$Q$1,0)+5,FALSE) &amp; "",""),"")</f>
        <v/>
      </c>
      <c r="AF188" s="123" t="str">
        <f>IFERROR(IF('01申請書'!$B$32="●",VLOOKUP($T188,資格者コード!$A$2:$Q$73,MATCH(AF$12,資格者コード!$F$1:$Q$1,0)+5,FALSE) &amp; "",""),"")</f>
        <v/>
      </c>
      <c r="AG188" s="124" t="str">
        <f>IFERROR(IF('01申請書'!$B$33="●",VLOOKUP($T188,資格者コード!$A$2:$Q$73,MATCH(AG$12,資格者コード!$F$1:$Q$1,0)+5,FALSE) &amp; "",""),"")</f>
        <v/>
      </c>
      <c r="AH188" s="125" t="str">
        <f>IFERROR(IF('01申請書'!$B$34="●",VLOOKUP($T188,資格者コード!$A$2:$Q$73,MATCH(AH$12,資格者コード!$F$1:$Q$1,0)+5,FALSE) &amp; "",""),"")</f>
        <v/>
      </c>
      <c r="AI188" s="126" t="str">
        <f>IFERROR(IF('01申請書'!$O$29="○",VLOOKUP($T188,資格者コード!$A$2:$Q$73,MATCH(AI$12,資格者コード!$F$1:$Q$1,0)+5,FALSE) &amp; "",""),"")</f>
        <v/>
      </c>
      <c r="AJ188" s="126" t="str">
        <f>IFERROR(IF('01申請書'!$O$30="○",VLOOKUP($T188,資格者コード!$A$2:$Q$73,MATCH(AJ$12,資格者コード!$F$1:$Q$1,0)+5,FALSE) &amp; "",""),"")</f>
        <v/>
      </c>
      <c r="AK188" s="339"/>
      <c r="AL188" s="340"/>
      <c r="AM188" s="340"/>
      <c r="AN188" s="340"/>
      <c r="AO188" s="340"/>
      <c r="AP188" s="340"/>
      <c r="AQ188" s="340"/>
      <c r="AR188" s="341"/>
    </row>
    <row r="189" spans="2:45" ht="24.95" customHeight="1">
      <c r="C189" s="331">
        <v>177</v>
      </c>
      <c r="D189" s="332"/>
      <c r="E189" s="333"/>
      <c r="F189" s="334"/>
      <c r="G189" s="334"/>
      <c r="H189" s="334"/>
      <c r="I189" s="334"/>
      <c r="J189" s="334"/>
      <c r="K189" s="334"/>
      <c r="L189" s="334"/>
      <c r="M189" s="334"/>
      <c r="N189" s="334"/>
      <c r="O189" s="334"/>
      <c r="P189" s="334"/>
      <c r="Q189" s="334"/>
      <c r="R189" s="334"/>
      <c r="S189" s="335"/>
      <c r="T189" s="336"/>
      <c r="U189" s="337"/>
      <c r="V189" s="337"/>
      <c r="W189" s="337"/>
      <c r="X189" s="338"/>
      <c r="Y189" s="123" t="str">
        <f>IFERROR(IF('01申請書'!$B$27="●",VLOOKUP($T189,資格者コード!$A$2:$Q$73,MATCH(Y$12,資格者コード!$F$1:$Q$1,0)+5,FALSE) &amp; "",""),"")</f>
        <v/>
      </c>
      <c r="Z189" s="124" t="str">
        <f>IFERROR(IF('01申請書'!$B$28="●",VLOOKUP($T189,資格者コード!$A$2:$Q$73,MATCH(Z$12,資格者コード!$F$1:$Q$1,0)+5,FALSE) &amp; "",""),"")</f>
        <v/>
      </c>
      <c r="AA189" s="124" t="str">
        <f>IFERROR(IF('01申請書'!$B$29="●",VLOOKUP($T189,資格者コード!$A$2:$Q$73,MATCH(AA$12,資格者コード!$F$1:$Q$1,0)+5,FALSE) &amp; "",""),"")</f>
        <v/>
      </c>
      <c r="AB189" s="124" t="str">
        <f>IFERROR(IF('01申請書'!$B$30="●",VLOOKUP($T189,資格者コード!$A$2:$Q$73,MATCH(AB$12,資格者コード!$F$1:$Q$1,0)+5,FALSE) &amp; "",""),"")</f>
        <v/>
      </c>
      <c r="AC189" s="125" t="str">
        <f>IFERROR(IF('01申請書'!$B$31="●",VLOOKUP($T189,資格者コード!$A$2:$Q$73,MATCH(AC$12,資格者コード!$F$1:$Q$1,0)+5,FALSE) &amp; "",""),"")</f>
        <v/>
      </c>
      <c r="AD189" s="126" t="str">
        <f>IFERROR(IF('01申請書'!$O$27="○",VLOOKUP($T189,資格者コード!$A$2:$Q$73,MATCH(AD$12,資格者コード!$F$1:$Q$1,0)+5,FALSE) &amp; "",""),"")</f>
        <v/>
      </c>
      <c r="AE189" s="126" t="str">
        <f>IFERROR(IF('01申請書'!$O$28="○",VLOOKUP($T189,資格者コード!$A$2:$Q$73,MATCH(AE$12,資格者コード!$F$1:$Q$1,0)+5,FALSE) &amp; "",""),"")</f>
        <v/>
      </c>
      <c r="AF189" s="123" t="str">
        <f>IFERROR(IF('01申請書'!$B$32="●",VLOOKUP($T189,資格者コード!$A$2:$Q$73,MATCH(AF$12,資格者コード!$F$1:$Q$1,0)+5,FALSE) &amp; "",""),"")</f>
        <v/>
      </c>
      <c r="AG189" s="124" t="str">
        <f>IFERROR(IF('01申請書'!$B$33="●",VLOOKUP($T189,資格者コード!$A$2:$Q$73,MATCH(AG$12,資格者コード!$F$1:$Q$1,0)+5,FALSE) &amp; "",""),"")</f>
        <v/>
      </c>
      <c r="AH189" s="125" t="str">
        <f>IFERROR(IF('01申請書'!$B$34="●",VLOOKUP($T189,資格者コード!$A$2:$Q$73,MATCH(AH$12,資格者コード!$F$1:$Q$1,0)+5,FALSE) &amp; "",""),"")</f>
        <v/>
      </c>
      <c r="AI189" s="126" t="str">
        <f>IFERROR(IF('01申請書'!$O$29="○",VLOOKUP($T189,資格者コード!$A$2:$Q$73,MATCH(AI$12,資格者コード!$F$1:$Q$1,0)+5,FALSE) &amp; "",""),"")</f>
        <v/>
      </c>
      <c r="AJ189" s="126" t="str">
        <f>IFERROR(IF('01申請書'!$O$30="○",VLOOKUP($T189,資格者コード!$A$2:$Q$73,MATCH(AJ$12,資格者コード!$F$1:$Q$1,0)+5,FALSE) &amp; "",""),"")</f>
        <v/>
      </c>
      <c r="AK189" s="339"/>
      <c r="AL189" s="340"/>
      <c r="AM189" s="340"/>
      <c r="AN189" s="340"/>
      <c r="AO189" s="340"/>
      <c r="AP189" s="340"/>
      <c r="AQ189" s="340"/>
      <c r="AR189" s="341"/>
    </row>
    <row r="190" spans="2:45" ht="24.95" customHeight="1">
      <c r="C190" s="331">
        <v>178</v>
      </c>
      <c r="D190" s="332"/>
      <c r="E190" s="333"/>
      <c r="F190" s="334"/>
      <c r="G190" s="334"/>
      <c r="H190" s="334"/>
      <c r="I190" s="334"/>
      <c r="J190" s="334"/>
      <c r="K190" s="334"/>
      <c r="L190" s="334"/>
      <c r="M190" s="334"/>
      <c r="N190" s="334"/>
      <c r="O190" s="334"/>
      <c r="P190" s="334"/>
      <c r="Q190" s="334"/>
      <c r="R190" s="334"/>
      <c r="S190" s="335"/>
      <c r="T190" s="336"/>
      <c r="U190" s="337"/>
      <c r="V190" s="337"/>
      <c r="W190" s="337"/>
      <c r="X190" s="338"/>
      <c r="Y190" s="123" t="str">
        <f>IFERROR(IF('01申請書'!$B$27="●",VLOOKUP($T190,資格者コード!$A$2:$Q$73,MATCH(Y$12,資格者コード!$F$1:$Q$1,0)+5,FALSE) &amp; "",""),"")</f>
        <v/>
      </c>
      <c r="Z190" s="124" t="str">
        <f>IFERROR(IF('01申請書'!$B$28="●",VLOOKUP($T190,資格者コード!$A$2:$Q$73,MATCH(Z$12,資格者コード!$F$1:$Q$1,0)+5,FALSE) &amp; "",""),"")</f>
        <v/>
      </c>
      <c r="AA190" s="124" t="str">
        <f>IFERROR(IF('01申請書'!$B$29="●",VLOOKUP($T190,資格者コード!$A$2:$Q$73,MATCH(AA$12,資格者コード!$F$1:$Q$1,0)+5,FALSE) &amp; "",""),"")</f>
        <v/>
      </c>
      <c r="AB190" s="124" t="str">
        <f>IFERROR(IF('01申請書'!$B$30="●",VLOOKUP($T190,資格者コード!$A$2:$Q$73,MATCH(AB$12,資格者コード!$F$1:$Q$1,0)+5,FALSE) &amp; "",""),"")</f>
        <v/>
      </c>
      <c r="AC190" s="125" t="str">
        <f>IFERROR(IF('01申請書'!$B$31="●",VLOOKUP($T190,資格者コード!$A$2:$Q$73,MATCH(AC$12,資格者コード!$F$1:$Q$1,0)+5,FALSE) &amp; "",""),"")</f>
        <v/>
      </c>
      <c r="AD190" s="126" t="str">
        <f>IFERROR(IF('01申請書'!$O$27="○",VLOOKUP($T190,資格者コード!$A$2:$Q$73,MATCH(AD$12,資格者コード!$F$1:$Q$1,0)+5,FALSE) &amp; "",""),"")</f>
        <v/>
      </c>
      <c r="AE190" s="126" t="str">
        <f>IFERROR(IF('01申請書'!$O$28="○",VLOOKUP($T190,資格者コード!$A$2:$Q$73,MATCH(AE$12,資格者コード!$F$1:$Q$1,0)+5,FALSE) &amp; "",""),"")</f>
        <v/>
      </c>
      <c r="AF190" s="123" t="str">
        <f>IFERROR(IF('01申請書'!$B$32="●",VLOOKUP($T190,資格者コード!$A$2:$Q$73,MATCH(AF$12,資格者コード!$F$1:$Q$1,0)+5,FALSE) &amp; "",""),"")</f>
        <v/>
      </c>
      <c r="AG190" s="124" t="str">
        <f>IFERROR(IF('01申請書'!$B$33="●",VLOOKUP($T190,資格者コード!$A$2:$Q$73,MATCH(AG$12,資格者コード!$F$1:$Q$1,0)+5,FALSE) &amp; "",""),"")</f>
        <v/>
      </c>
      <c r="AH190" s="125" t="str">
        <f>IFERROR(IF('01申請書'!$B$34="●",VLOOKUP($T190,資格者コード!$A$2:$Q$73,MATCH(AH$12,資格者コード!$F$1:$Q$1,0)+5,FALSE) &amp; "",""),"")</f>
        <v/>
      </c>
      <c r="AI190" s="126" t="str">
        <f>IFERROR(IF('01申請書'!$O$29="○",VLOOKUP($T190,資格者コード!$A$2:$Q$73,MATCH(AI$12,資格者コード!$F$1:$Q$1,0)+5,FALSE) &amp; "",""),"")</f>
        <v/>
      </c>
      <c r="AJ190" s="126" t="str">
        <f>IFERROR(IF('01申請書'!$O$30="○",VLOOKUP($T190,資格者コード!$A$2:$Q$73,MATCH(AJ$12,資格者コード!$F$1:$Q$1,0)+5,FALSE) &amp; "",""),"")</f>
        <v/>
      </c>
      <c r="AK190" s="339"/>
      <c r="AL190" s="340"/>
      <c r="AM190" s="340"/>
      <c r="AN190" s="340"/>
      <c r="AO190" s="340"/>
      <c r="AP190" s="340"/>
      <c r="AQ190" s="340"/>
      <c r="AR190" s="341"/>
    </row>
    <row r="191" spans="2:45" ht="24.95" customHeight="1">
      <c r="C191" s="331">
        <v>179</v>
      </c>
      <c r="D191" s="332"/>
      <c r="E191" s="333"/>
      <c r="F191" s="334"/>
      <c r="G191" s="334"/>
      <c r="H191" s="334"/>
      <c r="I191" s="334"/>
      <c r="J191" s="334"/>
      <c r="K191" s="334"/>
      <c r="L191" s="334"/>
      <c r="M191" s="334"/>
      <c r="N191" s="334"/>
      <c r="O191" s="334"/>
      <c r="P191" s="334"/>
      <c r="Q191" s="334"/>
      <c r="R191" s="334"/>
      <c r="S191" s="335"/>
      <c r="T191" s="336"/>
      <c r="U191" s="337"/>
      <c r="V191" s="337"/>
      <c r="W191" s="337"/>
      <c r="X191" s="338"/>
      <c r="Y191" s="123" t="str">
        <f>IFERROR(IF('01申請書'!$B$27="●",VLOOKUP($T191,資格者コード!$A$2:$Q$73,MATCH(Y$12,資格者コード!$F$1:$Q$1,0)+5,FALSE) &amp; "",""),"")</f>
        <v/>
      </c>
      <c r="Z191" s="124" t="str">
        <f>IFERROR(IF('01申請書'!$B$28="●",VLOOKUP($T191,資格者コード!$A$2:$Q$73,MATCH(Z$12,資格者コード!$F$1:$Q$1,0)+5,FALSE) &amp; "",""),"")</f>
        <v/>
      </c>
      <c r="AA191" s="124" t="str">
        <f>IFERROR(IF('01申請書'!$B$29="●",VLOOKUP($T191,資格者コード!$A$2:$Q$73,MATCH(AA$12,資格者コード!$F$1:$Q$1,0)+5,FALSE) &amp; "",""),"")</f>
        <v/>
      </c>
      <c r="AB191" s="124" t="str">
        <f>IFERROR(IF('01申請書'!$B$30="●",VLOOKUP($T191,資格者コード!$A$2:$Q$73,MATCH(AB$12,資格者コード!$F$1:$Q$1,0)+5,FALSE) &amp; "",""),"")</f>
        <v/>
      </c>
      <c r="AC191" s="125" t="str">
        <f>IFERROR(IF('01申請書'!$B$31="●",VLOOKUP($T191,資格者コード!$A$2:$Q$73,MATCH(AC$12,資格者コード!$F$1:$Q$1,0)+5,FALSE) &amp; "",""),"")</f>
        <v/>
      </c>
      <c r="AD191" s="126" t="str">
        <f>IFERROR(IF('01申請書'!$O$27="○",VLOOKUP($T191,資格者コード!$A$2:$Q$73,MATCH(AD$12,資格者コード!$F$1:$Q$1,0)+5,FALSE) &amp; "",""),"")</f>
        <v/>
      </c>
      <c r="AE191" s="126" t="str">
        <f>IFERROR(IF('01申請書'!$O$28="○",VLOOKUP($T191,資格者コード!$A$2:$Q$73,MATCH(AE$12,資格者コード!$F$1:$Q$1,0)+5,FALSE) &amp; "",""),"")</f>
        <v/>
      </c>
      <c r="AF191" s="123" t="str">
        <f>IFERROR(IF('01申請書'!$B$32="●",VLOOKUP($T191,資格者コード!$A$2:$Q$73,MATCH(AF$12,資格者コード!$F$1:$Q$1,0)+5,FALSE) &amp; "",""),"")</f>
        <v/>
      </c>
      <c r="AG191" s="124" t="str">
        <f>IFERROR(IF('01申請書'!$B$33="●",VLOOKUP($T191,資格者コード!$A$2:$Q$73,MATCH(AG$12,資格者コード!$F$1:$Q$1,0)+5,FALSE) &amp; "",""),"")</f>
        <v/>
      </c>
      <c r="AH191" s="125" t="str">
        <f>IFERROR(IF('01申請書'!$B$34="●",VLOOKUP($T191,資格者コード!$A$2:$Q$73,MATCH(AH$12,資格者コード!$F$1:$Q$1,0)+5,FALSE) &amp; "",""),"")</f>
        <v/>
      </c>
      <c r="AI191" s="126" t="str">
        <f>IFERROR(IF('01申請書'!$O$29="○",VLOOKUP($T191,資格者コード!$A$2:$Q$73,MATCH(AI$12,資格者コード!$F$1:$Q$1,0)+5,FALSE) &amp; "",""),"")</f>
        <v/>
      </c>
      <c r="AJ191" s="126" t="str">
        <f>IFERROR(IF('01申請書'!$O$30="○",VLOOKUP($T191,資格者コード!$A$2:$Q$73,MATCH(AJ$12,資格者コード!$F$1:$Q$1,0)+5,FALSE) &amp; "",""),"")</f>
        <v/>
      </c>
      <c r="AK191" s="339"/>
      <c r="AL191" s="340"/>
      <c r="AM191" s="340"/>
      <c r="AN191" s="340"/>
      <c r="AO191" s="340"/>
      <c r="AP191" s="340"/>
      <c r="AQ191" s="340"/>
      <c r="AR191" s="341"/>
    </row>
    <row r="192" spans="2:45" ht="24.95" customHeight="1">
      <c r="C192" s="331">
        <v>180</v>
      </c>
      <c r="D192" s="332"/>
      <c r="E192" s="333"/>
      <c r="F192" s="334"/>
      <c r="G192" s="334"/>
      <c r="H192" s="334"/>
      <c r="I192" s="334"/>
      <c r="J192" s="334"/>
      <c r="K192" s="334"/>
      <c r="L192" s="334"/>
      <c r="M192" s="334"/>
      <c r="N192" s="334"/>
      <c r="O192" s="334"/>
      <c r="P192" s="334"/>
      <c r="Q192" s="334"/>
      <c r="R192" s="334"/>
      <c r="S192" s="335"/>
      <c r="T192" s="336"/>
      <c r="U192" s="337"/>
      <c r="V192" s="337"/>
      <c r="W192" s="337"/>
      <c r="X192" s="338"/>
      <c r="Y192" s="123" t="str">
        <f>IFERROR(IF('01申請書'!$B$27="●",VLOOKUP($T192,資格者コード!$A$2:$Q$73,MATCH(Y$12,資格者コード!$F$1:$Q$1,0)+5,FALSE) &amp; "",""),"")</f>
        <v/>
      </c>
      <c r="Z192" s="124" t="str">
        <f>IFERROR(IF('01申請書'!$B$28="●",VLOOKUP($T192,資格者コード!$A$2:$Q$73,MATCH(Z$12,資格者コード!$F$1:$Q$1,0)+5,FALSE) &amp; "",""),"")</f>
        <v/>
      </c>
      <c r="AA192" s="124" t="str">
        <f>IFERROR(IF('01申請書'!$B$29="●",VLOOKUP($T192,資格者コード!$A$2:$Q$73,MATCH(AA$12,資格者コード!$F$1:$Q$1,0)+5,FALSE) &amp; "",""),"")</f>
        <v/>
      </c>
      <c r="AB192" s="124" t="str">
        <f>IFERROR(IF('01申請書'!$B$30="●",VLOOKUP($T192,資格者コード!$A$2:$Q$73,MATCH(AB$12,資格者コード!$F$1:$Q$1,0)+5,FALSE) &amp; "",""),"")</f>
        <v/>
      </c>
      <c r="AC192" s="125" t="str">
        <f>IFERROR(IF('01申請書'!$B$31="●",VLOOKUP($T192,資格者コード!$A$2:$Q$73,MATCH(AC$12,資格者コード!$F$1:$Q$1,0)+5,FALSE) &amp; "",""),"")</f>
        <v/>
      </c>
      <c r="AD192" s="126" t="str">
        <f>IFERROR(IF('01申請書'!$O$27="○",VLOOKUP($T192,資格者コード!$A$2:$Q$73,MATCH(AD$12,資格者コード!$F$1:$Q$1,0)+5,FALSE) &amp; "",""),"")</f>
        <v/>
      </c>
      <c r="AE192" s="126" t="str">
        <f>IFERROR(IF('01申請書'!$O$28="○",VLOOKUP($T192,資格者コード!$A$2:$Q$73,MATCH(AE$12,資格者コード!$F$1:$Q$1,0)+5,FALSE) &amp; "",""),"")</f>
        <v/>
      </c>
      <c r="AF192" s="123" t="str">
        <f>IFERROR(IF('01申請書'!$B$32="●",VLOOKUP($T192,資格者コード!$A$2:$Q$73,MATCH(AF$12,資格者コード!$F$1:$Q$1,0)+5,FALSE) &amp; "",""),"")</f>
        <v/>
      </c>
      <c r="AG192" s="124" t="str">
        <f>IFERROR(IF('01申請書'!$B$33="●",VLOOKUP($T192,資格者コード!$A$2:$Q$73,MATCH(AG$12,資格者コード!$F$1:$Q$1,0)+5,FALSE) &amp; "",""),"")</f>
        <v/>
      </c>
      <c r="AH192" s="125" t="str">
        <f>IFERROR(IF('01申請書'!$B$34="●",VLOOKUP($T192,資格者コード!$A$2:$Q$73,MATCH(AH$12,資格者コード!$F$1:$Q$1,0)+5,FALSE) &amp; "",""),"")</f>
        <v/>
      </c>
      <c r="AI192" s="126" t="str">
        <f>IFERROR(IF('01申請書'!$O$29="○",VLOOKUP($T192,資格者コード!$A$2:$Q$73,MATCH(AI$12,資格者コード!$F$1:$Q$1,0)+5,FALSE) &amp; "",""),"")</f>
        <v/>
      </c>
      <c r="AJ192" s="126" t="str">
        <f>IFERROR(IF('01申請書'!$O$30="○",VLOOKUP($T192,資格者コード!$A$2:$Q$73,MATCH(AJ$12,資格者コード!$F$1:$Q$1,0)+5,FALSE) &amp; "",""),"")</f>
        <v/>
      </c>
      <c r="AK192" s="339"/>
      <c r="AL192" s="340"/>
      <c r="AM192" s="340"/>
      <c r="AN192" s="340"/>
      <c r="AO192" s="340"/>
      <c r="AP192" s="340"/>
      <c r="AQ192" s="340"/>
      <c r="AR192" s="341"/>
    </row>
    <row r="193" spans="2:45" ht="24.95" customHeight="1">
      <c r="B193" s="127" t="s">
        <v>174</v>
      </c>
      <c r="C193" s="331">
        <v>181</v>
      </c>
      <c r="D193" s="332"/>
      <c r="E193" s="333"/>
      <c r="F193" s="334"/>
      <c r="G193" s="334"/>
      <c r="H193" s="334"/>
      <c r="I193" s="334"/>
      <c r="J193" s="334"/>
      <c r="K193" s="334"/>
      <c r="L193" s="334"/>
      <c r="M193" s="334"/>
      <c r="N193" s="334"/>
      <c r="O193" s="334"/>
      <c r="P193" s="334"/>
      <c r="Q193" s="334"/>
      <c r="R193" s="334"/>
      <c r="S193" s="335"/>
      <c r="T193" s="336"/>
      <c r="U193" s="337"/>
      <c r="V193" s="337"/>
      <c r="W193" s="337"/>
      <c r="X193" s="338"/>
      <c r="Y193" s="123" t="str">
        <f>IFERROR(IF('01申請書'!$B$27="●",VLOOKUP($T193,資格者コード!$A$2:$Q$73,MATCH(Y$12,資格者コード!$F$1:$Q$1,0)+5,FALSE) &amp; "",""),"")</f>
        <v/>
      </c>
      <c r="Z193" s="124" t="str">
        <f>IFERROR(IF('01申請書'!$B$28="●",VLOOKUP($T193,資格者コード!$A$2:$Q$73,MATCH(Z$12,資格者コード!$F$1:$Q$1,0)+5,FALSE) &amp; "",""),"")</f>
        <v/>
      </c>
      <c r="AA193" s="124" t="str">
        <f>IFERROR(IF('01申請書'!$B$29="●",VLOOKUP($T193,資格者コード!$A$2:$Q$73,MATCH(AA$12,資格者コード!$F$1:$Q$1,0)+5,FALSE) &amp; "",""),"")</f>
        <v/>
      </c>
      <c r="AB193" s="124" t="str">
        <f>IFERROR(IF('01申請書'!$B$30="●",VLOOKUP($T193,資格者コード!$A$2:$Q$73,MATCH(AB$12,資格者コード!$F$1:$Q$1,0)+5,FALSE) &amp; "",""),"")</f>
        <v/>
      </c>
      <c r="AC193" s="125" t="str">
        <f>IFERROR(IF('01申請書'!$B$31="●",VLOOKUP($T193,資格者コード!$A$2:$Q$73,MATCH(AC$12,資格者コード!$F$1:$Q$1,0)+5,FALSE) &amp; "",""),"")</f>
        <v/>
      </c>
      <c r="AD193" s="126" t="str">
        <f>IFERROR(IF('01申請書'!$O$27="○",VLOOKUP($T193,資格者コード!$A$2:$Q$73,MATCH(AD$12,資格者コード!$F$1:$Q$1,0)+5,FALSE) &amp; "",""),"")</f>
        <v/>
      </c>
      <c r="AE193" s="126" t="str">
        <f>IFERROR(IF('01申請書'!$O$28="○",VLOOKUP($T193,資格者コード!$A$2:$Q$73,MATCH(AE$12,資格者コード!$F$1:$Q$1,0)+5,FALSE) &amp; "",""),"")</f>
        <v/>
      </c>
      <c r="AF193" s="123" t="str">
        <f>IFERROR(IF('01申請書'!$B$32="●",VLOOKUP($T193,資格者コード!$A$2:$Q$73,MATCH(AF$12,資格者コード!$F$1:$Q$1,0)+5,FALSE) &amp; "",""),"")</f>
        <v/>
      </c>
      <c r="AG193" s="124" t="str">
        <f>IFERROR(IF('01申請書'!$B$33="●",VLOOKUP($T193,資格者コード!$A$2:$Q$73,MATCH(AG$12,資格者コード!$F$1:$Q$1,0)+5,FALSE) &amp; "",""),"")</f>
        <v/>
      </c>
      <c r="AH193" s="125" t="str">
        <f>IFERROR(IF('01申請書'!$B$34="●",VLOOKUP($T193,資格者コード!$A$2:$Q$73,MATCH(AH$12,資格者コード!$F$1:$Q$1,0)+5,FALSE) &amp; "",""),"")</f>
        <v/>
      </c>
      <c r="AI193" s="126" t="str">
        <f>IFERROR(IF('01申請書'!$O$29="○",VLOOKUP($T193,資格者コード!$A$2:$Q$73,MATCH(AI$12,資格者コード!$F$1:$Q$1,0)+5,FALSE) &amp; "",""),"")</f>
        <v/>
      </c>
      <c r="AJ193" s="126" t="str">
        <f>IFERROR(IF('01申請書'!$O$30="○",VLOOKUP($T193,資格者コード!$A$2:$Q$73,MATCH(AJ$12,資格者コード!$F$1:$Q$1,0)+5,FALSE) &amp; "",""),"")</f>
        <v/>
      </c>
      <c r="AK193" s="339"/>
      <c r="AL193" s="340"/>
      <c r="AM193" s="340"/>
      <c r="AN193" s="340"/>
      <c r="AO193" s="340"/>
      <c r="AP193" s="340"/>
      <c r="AQ193" s="340"/>
      <c r="AR193" s="341"/>
      <c r="AS193" s="127"/>
    </row>
    <row r="194" spans="2:45" ht="24.95" customHeight="1">
      <c r="C194" s="331">
        <v>182</v>
      </c>
      <c r="D194" s="332"/>
      <c r="E194" s="333"/>
      <c r="F194" s="334"/>
      <c r="G194" s="334"/>
      <c r="H194" s="334"/>
      <c r="I194" s="334"/>
      <c r="J194" s="334"/>
      <c r="K194" s="334"/>
      <c r="L194" s="334"/>
      <c r="M194" s="334"/>
      <c r="N194" s="334"/>
      <c r="O194" s="334"/>
      <c r="P194" s="334"/>
      <c r="Q194" s="334"/>
      <c r="R194" s="334"/>
      <c r="S194" s="335"/>
      <c r="T194" s="336"/>
      <c r="U194" s="337"/>
      <c r="V194" s="337"/>
      <c r="W194" s="337"/>
      <c r="X194" s="338"/>
      <c r="Y194" s="123" t="str">
        <f>IFERROR(IF('01申請書'!$B$27="●",VLOOKUP($T194,資格者コード!$A$2:$Q$73,MATCH(Y$12,資格者コード!$F$1:$Q$1,0)+5,FALSE) &amp; "",""),"")</f>
        <v/>
      </c>
      <c r="Z194" s="124" t="str">
        <f>IFERROR(IF('01申請書'!$B$28="●",VLOOKUP($T194,資格者コード!$A$2:$Q$73,MATCH(Z$12,資格者コード!$F$1:$Q$1,0)+5,FALSE) &amp; "",""),"")</f>
        <v/>
      </c>
      <c r="AA194" s="124" t="str">
        <f>IFERROR(IF('01申請書'!$B$29="●",VLOOKUP($T194,資格者コード!$A$2:$Q$73,MATCH(AA$12,資格者コード!$F$1:$Q$1,0)+5,FALSE) &amp; "",""),"")</f>
        <v/>
      </c>
      <c r="AB194" s="124" t="str">
        <f>IFERROR(IF('01申請書'!$B$30="●",VLOOKUP($T194,資格者コード!$A$2:$Q$73,MATCH(AB$12,資格者コード!$F$1:$Q$1,0)+5,FALSE) &amp; "",""),"")</f>
        <v/>
      </c>
      <c r="AC194" s="125" t="str">
        <f>IFERROR(IF('01申請書'!$B$31="●",VLOOKUP($T194,資格者コード!$A$2:$Q$73,MATCH(AC$12,資格者コード!$F$1:$Q$1,0)+5,FALSE) &amp; "",""),"")</f>
        <v/>
      </c>
      <c r="AD194" s="126" t="str">
        <f>IFERROR(IF('01申請書'!$O$27="○",VLOOKUP($T194,資格者コード!$A$2:$Q$73,MATCH(AD$12,資格者コード!$F$1:$Q$1,0)+5,FALSE) &amp; "",""),"")</f>
        <v/>
      </c>
      <c r="AE194" s="126" t="str">
        <f>IFERROR(IF('01申請書'!$O$28="○",VLOOKUP($T194,資格者コード!$A$2:$Q$73,MATCH(AE$12,資格者コード!$F$1:$Q$1,0)+5,FALSE) &amp; "",""),"")</f>
        <v/>
      </c>
      <c r="AF194" s="123" t="str">
        <f>IFERROR(IF('01申請書'!$B$32="●",VLOOKUP($T194,資格者コード!$A$2:$Q$73,MATCH(AF$12,資格者コード!$F$1:$Q$1,0)+5,FALSE) &amp; "",""),"")</f>
        <v/>
      </c>
      <c r="AG194" s="124" t="str">
        <f>IFERROR(IF('01申請書'!$B$33="●",VLOOKUP($T194,資格者コード!$A$2:$Q$73,MATCH(AG$12,資格者コード!$F$1:$Q$1,0)+5,FALSE) &amp; "",""),"")</f>
        <v/>
      </c>
      <c r="AH194" s="125" t="str">
        <f>IFERROR(IF('01申請書'!$B$34="●",VLOOKUP($T194,資格者コード!$A$2:$Q$73,MATCH(AH$12,資格者コード!$F$1:$Q$1,0)+5,FALSE) &amp; "",""),"")</f>
        <v/>
      </c>
      <c r="AI194" s="126" t="str">
        <f>IFERROR(IF('01申請書'!$O$29="○",VLOOKUP($T194,資格者コード!$A$2:$Q$73,MATCH(AI$12,資格者コード!$F$1:$Q$1,0)+5,FALSE) &amp; "",""),"")</f>
        <v/>
      </c>
      <c r="AJ194" s="126" t="str">
        <f>IFERROR(IF('01申請書'!$O$30="○",VLOOKUP($T194,資格者コード!$A$2:$Q$73,MATCH(AJ$12,資格者コード!$F$1:$Q$1,0)+5,FALSE) &amp; "",""),"")</f>
        <v/>
      </c>
      <c r="AK194" s="339"/>
      <c r="AL194" s="340"/>
      <c r="AM194" s="340"/>
      <c r="AN194" s="340"/>
      <c r="AO194" s="340"/>
      <c r="AP194" s="340"/>
      <c r="AQ194" s="340"/>
      <c r="AR194" s="341"/>
    </row>
    <row r="195" spans="2:45" ht="24.95" customHeight="1">
      <c r="C195" s="331">
        <v>183</v>
      </c>
      <c r="D195" s="332"/>
      <c r="E195" s="333"/>
      <c r="F195" s="334"/>
      <c r="G195" s="334"/>
      <c r="H195" s="334"/>
      <c r="I195" s="334"/>
      <c r="J195" s="334"/>
      <c r="K195" s="334"/>
      <c r="L195" s="334"/>
      <c r="M195" s="334"/>
      <c r="N195" s="334"/>
      <c r="O195" s="334"/>
      <c r="P195" s="334"/>
      <c r="Q195" s="334"/>
      <c r="R195" s="334"/>
      <c r="S195" s="335"/>
      <c r="T195" s="336"/>
      <c r="U195" s="337"/>
      <c r="V195" s="337"/>
      <c r="W195" s="337"/>
      <c r="X195" s="338"/>
      <c r="Y195" s="123" t="str">
        <f>IFERROR(IF('01申請書'!$B$27="●",VLOOKUP($T195,資格者コード!$A$2:$Q$73,MATCH(Y$12,資格者コード!$F$1:$Q$1,0)+5,FALSE) &amp; "",""),"")</f>
        <v/>
      </c>
      <c r="Z195" s="124" t="str">
        <f>IFERROR(IF('01申請書'!$B$28="●",VLOOKUP($T195,資格者コード!$A$2:$Q$73,MATCH(Z$12,資格者コード!$F$1:$Q$1,0)+5,FALSE) &amp; "",""),"")</f>
        <v/>
      </c>
      <c r="AA195" s="124" t="str">
        <f>IFERROR(IF('01申請書'!$B$29="●",VLOOKUP($T195,資格者コード!$A$2:$Q$73,MATCH(AA$12,資格者コード!$F$1:$Q$1,0)+5,FALSE) &amp; "",""),"")</f>
        <v/>
      </c>
      <c r="AB195" s="124" t="str">
        <f>IFERROR(IF('01申請書'!$B$30="●",VLOOKUP($T195,資格者コード!$A$2:$Q$73,MATCH(AB$12,資格者コード!$F$1:$Q$1,0)+5,FALSE) &amp; "",""),"")</f>
        <v/>
      </c>
      <c r="AC195" s="125" t="str">
        <f>IFERROR(IF('01申請書'!$B$31="●",VLOOKUP($T195,資格者コード!$A$2:$Q$73,MATCH(AC$12,資格者コード!$F$1:$Q$1,0)+5,FALSE) &amp; "",""),"")</f>
        <v/>
      </c>
      <c r="AD195" s="126" t="str">
        <f>IFERROR(IF('01申請書'!$O$27="○",VLOOKUP($T195,資格者コード!$A$2:$Q$73,MATCH(AD$12,資格者コード!$F$1:$Q$1,0)+5,FALSE) &amp; "",""),"")</f>
        <v/>
      </c>
      <c r="AE195" s="126" t="str">
        <f>IFERROR(IF('01申請書'!$O$28="○",VLOOKUP($T195,資格者コード!$A$2:$Q$73,MATCH(AE$12,資格者コード!$F$1:$Q$1,0)+5,FALSE) &amp; "",""),"")</f>
        <v/>
      </c>
      <c r="AF195" s="123" t="str">
        <f>IFERROR(IF('01申請書'!$B$32="●",VLOOKUP($T195,資格者コード!$A$2:$Q$73,MATCH(AF$12,資格者コード!$F$1:$Q$1,0)+5,FALSE) &amp; "",""),"")</f>
        <v/>
      </c>
      <c r="AG195" s="124" t="str">
        <f>IFERROR(IF('01申請書'!$B$33="●",VLOOKUP($T195,資格者コード!$A$2:$Q$73,MATCH(AG$12,資格者コード!$F$1:$Q$1,0)+5,FALSE) &amp; "",""),"")</f>
        <v/>
      </c>
      <c r="AH195" s="125" t="str">
        <f>IFERROR(IF('01申請書'!$B$34="●",VLOOKUP($T195,資格者コード!$A$2:$Q$73,MATCH(AH$12,資格者コード!$F$1:$Q$1,0)+5,FALSE) &amp; "",""),"")</f>
        <v/>
      </c>
      <c r="AI195" s="126" t="str">
        <f>IFERROR(IF('01申請書'!$O$29="○",VLOOKUP($T195,資格者コード!$A$2:$Q$73,MATCH(AI$12,資格者コード!$F$1:$Q$1,0)+5,FALSE) &amp; "",""),"")</f>
        <v/>
      </c>
      <c r="AJ195" s="126" t="str">
        <f>IFERROR(IF('01申請書'!$O$30="○",VLOOKUP($T195,資格者コード!$A$2:$Q$73,MATCH(AJ$12,資格者コード!$F$1:$Q$1,0)+5,FALSE) &amp; "",""),"")</f>
        <v/>
      </c>
      <c r="AK195" s="339"/>
      <c r="AL195" s="340"/>
      <c r="AM195" s="340"/>
      <c r="AN195" s="340"/>
      <c r="AO195" s="340"/>
      <c r="AP195" s="340"/>
      <c r="AQ195" s="340"/>
      <c r="AR195" s="341"/>
    </row>
    <row r="196" spans="2:45" ht="24.95" customHeight="1">
      <c r="C196" s="331">
        <v>184</v>
      </c>
      <c r="D196" s="332"/>
      <c r="E196" s="333"/>
      <c r="F196" s="334"/>
      <c r="G196" s="334"/>
      <c r="H196" s="334"/>
      <c r="I196" s="334"/>
      <c r="J196" s="334"/>
      <c r="K196" s="334"/>
      <c r="L196" s="334"/>
      <c r="M196" s="334"/>
      <c r="N196" s="334"/>
      <c r="O196" s="334"/>
      <c r="P196" s="334"/>
      <c r="Q196" s="334"/>
      <c r="R196" s="334"/>
      <c r="S196" s="335"/>
      <c r="T196" s="336"/>
      <c r="U196" s="337"/>
      <c r="V196" s="337"/>
      <c r="W196" s="337"/>
      <c r="X196" s="338"/>
      <c r="Y196" s="123" t="str">
        <f>IFERROR(IF('01申請書'!$B$27="●",VLOOKUP($T196,資格者コード!$A$2:$Q$73,MATCH(Y$12,資格者コード!$F$1:$Q$1,0)+5,FALSE) &amp; "",""),"")</f>
        <v/>
      </c>
      <c r="Z196" s="124" t="str">
        <f>IFERROR(IF('01申請書'!$B$28="●",VLOOKUP($T196,資格者コード!$A$2:$Q$73,MATCH(Z$12,資格者コード!$F$1:$Q$1,0)+5,FALSE) &amp; "",""),"")</f>
        <v/>
      </c>
      <c r="AA196" s="124" t="str">
        <f>IFERROR(IF('01申請書'!$B$29="●",VLOOKUP($T196,資格者コード!$A$2:$Q$73,MATCH(AA$12,資格者コード!$F$1:$Q$1,0)+5,FALSE) &amp; "",""),"")</f>
        <v/>
      </c>
      <c r="AB196" s="124" t="str">
        <f>IFERROR(IF('01申請書'!$B$30="●",VLOOKUP($T196,資格者コード!$A$2:$Q$73,MATCH(AB$12,資格者コード!$F$1:$Q$1,0)+5,FALSE) &amp; "",""),"")</f>
        <v/>
      </c>
      <c r="AC196" s="125" t="str">
        <f>IFERROR(IF('01申請書'!$B$31="●",VLOOKUP($T196,資格者コード!$A$2:$Q$73,MATCH(AC$12,資格者コード!$F$1:$Q$1,0)+5,FALSE) &amp; "",""),"")</f>
        <v/>
      </c>
      <c r="AD196" s="126" t="str">
        <f>IFERROR(IF('01申請書'!$O$27="○",VLOOKUP($T196,資格者コード!$A$2:$Q$73,MATCH(AD$12,資格者コード!$F$1:$Q$1,0)+5,FALSE) &amp; "",""),"")</f>
        <v/>
      </c>
      <c r="AE196" s="126" t="str">
        <f>IFERROR(IF('01申請書'!$O$28="○",VLOOKUP($T196,資格者コード!$A$2:$Q$73,MATCH(AE$12,資格者コード!$F$1:$Q$1,0)+5,FALSE) &amp; "",""),"")</f>
        <v/>
      </c>
      <c r="AF196" s="123" t="str">
        <f>IFERROR(IF('01申請書'!$B$32="●",VLOOKUP($T196,資格者コード!$A$2:$Q$73,MATCH(AF$12,資格者コード!$F$1:$Q$1,0)+5,FALSE) &amp; "",""),"")</f>
        <v/>
      </c>
      <c r="AG196" s="124" t="str">
        <f>IFERROR(IF('01申請書'!$B$33="●",VLOOKUP($T196,資格者コード!$A$2:$Q$73,MATCH(AG$12,資格者コード!$F$1:$Q$1,0)+5,FALSE) &amp; "",""),"")</f>
        <v/>
      </c>
      <c r="AH196" s="125" t="str">
        <f>IFERROR(IF('01申請書'!$B$34="●",VLOOKUP($T196,資格者コード!$A$2:$Q$73,MATCH(AH$12,資格者コード!$F$1:$Q$1,0)+5,FALSE) &amp; "",""),"")</f>
        <v/>
      </c>
      <c r="AI196" s="126" t="str">
        <f>IFERROR(IF('01申請書'!$O$29="○",VLOOKUP($T196,資格者コード!$A$2:$Q$73,MATCH(AI$12,資格者コード!$F$1:$Q$1,0)+5,FALSE) &amp; "",""),"")</f>
        <v/>
      </c>
      <c r="AJ196" s="126" t="str">
        <f>IFERROR(IF('01申請書'!$O$30="○",VLOOKUP($T196,資格者コード!$A$2:$Q$73,MATCH(AJ$12,資格者コード!$F$1:$Q$1,0)+5,FALSE) &amp; "",""),"")</f>
        <v/>
      </c>
      <c r="AK196" s="339"/>
      <c r="AL196" s="340"/>
      <c r="AM196" s="340"/>
      <c r="AN196" s="340"/>
      <c r="AO196" s="340"/>
      <c r="AP196" s="340"/>
      <c r="AQ196" s="340"/>
      <c r="AR196" s="341"/>
    </row>
    <row r="197" spans="2:45" ht="24.95" customHeight="1">
      <c r="C197" s="331">
        <v>185</v>
      </c>
      <c r="D197" s="332"/>
      <c r="E197" s="333"/>
      <c r="F197" s="334"/>
      <c r="G197" s="334"/>
      <c r="H197" s="334"/>
      <c r="I197" s="334"/>
      <c r="J197" s="334"/>
      <c r="K197" s="334"/>
      <c r="L197" s="334"/>
      <c r="M197" s="334"/>
      <c r="N197" s="334"/>
      <c r="O197" s="334"/>
      <c r="P197" s="334"/>
      <c r="Q197" s="334"/>
      <c r="R197" s="334"/>
      <c r="S197" s="335"/>
      <c r="T197" s="336"/>
      <c r="U197" s="337"/>
      <c r="V197" s="337"/>
      <c r="W197" s="337"/>
      <c r="X197" s="338"/>
      <c r="Y197" s="123" t="str">
        <f>IFERROR(IF('01申請書'!$B$27="●",VLOOKUP($T197,資格者コード!$A$2:$Q$73,MATCH(Y$12,資格者コード!$F$1:$Q$1,0)+5,FALSE) &amp; "",""),"")</f>
        <v/>
      </c>
      <c r="Z197" s="124" t="str">
        <f>IFERROR(IF('01申請書'!$B$28="●",VLOOKUP($T197,資格者コード!$A$2:$Q$73,MATCH(Z$12,資格者コード!$F$1:$Q$1,0)+5,FALSE) &amp; "",""),"")</f>
        <v/>
      </c>
      <c r="AA197" s="124" t="str">
        <f>IFERROR(IF('01申請書'!$B$29="●",VLOOKUP($T197,資格者コード!$A$2:$Q$73,MATCH(AA$12,資格者コード!$F$1:$Q$1,0)+5,FALSE) &amp; "",""),"")</f>
        <v/>
      </c>
      <c r="AB197" s="124" t="str">
        <f>IFERROR(IF('01申請書'!$B$30="●",VLOOKUP($T197,資格者コード!$A$2:$Q$73,MATCH(AB$12,資格者コード!$F$1:$Q$1,0)+5,FALSE) &amp; "",""),"")</f>
        <v/>
      </c>
      <c r="AC197" s="125" t="str">
        <f>IFERROR(IF('01申請書'!$B$31="●",VLOOKUP($T197,資格者コード!$A$2:$Q$73,MATCH(AC$12,資格者コード!$F$1:$Q$1,0)+5,FALSE) &amp; "",""),"")</f>
        <v/>
      </c>
      <c r="AD197" s="126" t="str">
        <f>IFERROR(IF('01申請書'!$O$27="○",VLOOKUP($T197,資格者コード!$A$2:$Q$73,MATCH(AD$12,資格者コード!$F$1:$Q$1,0)+5,FALSE) &amp; "",""),"")</f>
        <v/>
      </c>
      <c r="AE197" s="126" t="str">
        <f>IFERROR(IF('01申請書'!$O$28="○",VLOOKUP($T197,資格者コード!$A$2:$Q$73,MATCH(AE$12,資格者コード!$F$1:$Q$1,0)+5,FALSE) &amp; "",""),"")</f>
        <v/>
      </c>
      <c r="AF197" s="123" t="str">
        <f>IFERROR(IF('01申請書'!$B$32="●",VLOOKUP($T197,資格者コード!$A$2:$Q$73,MATCH(AF$12,資格者コード!$F$1:$Q$1,0)+5,FALSE) &amp; "",""),"")</f>
        <v/>
      </c>
      <c r="AG197" s="124" t="str">
        <f>IFERROR(IF('01申請書'!$B$33="●",VLOOKUP($T197,資格者コード!$A$2:$Q$73,MATCH(AG$12,資格者コード!$F$1:$Q$1,0)+5,FALSE) &amp; "",""),"")</f>
        <v/>
      </c>
      <c r="AH197" s="125" t="str">
        <f>IFERROR(IF('01申請書'!$B$34="●",VLOOKUP($T197,資格者コード!$A$2:$Q$73,MATCH(AH$12,資格者コード!$F$1:$Q$1,0)+5,FALSE) &amp; "",""),"")</f>
        <v/>
      </c>
      <c r="AI197" s="126" t="str">
        <f>IFERROR(IF('01申請書'!$O$29="○",VLOOKUP($T197,資格者コード!$A$2:$Q$73,MATCH(AI$12,資格者コード!$F$1:$Q$1,0)+5,FALSE) &amp; "",""),"")</f>
        <v/>
      </c>
      <c r="AJ197" s="126" t="str">
        <f>IFERROR(IF('01申請書'!$O$30="○",VLOOKUP($T197,資格者コード!$A$2:$Q$73,MATCH(AJ$12,資格者コード!$F$1:$Q$1,0)+5,FALSE) &amp; "",""),"")</f>
        <v/>
      </c>
      <c r="AK197" s="339"/>
      <c r="AL197" s="340"/>
      <c r="AM197" s="340"/>
      <c r="AN197" s="340"/>
      <c r="AO197" s="340"/>
      <c r="AP197" s="340"/>
      <c r="AQ197" s="340"/>
      <c r="AR197" s="341"/>
    </row>
    <row r="198" spans="2:45" ht="24.95" customHeight="1">
      <c r="C198" s="331">
        <v>186</v>
      </c>
      <c r="D198" s="332"/>
      <c r="E198" s="333"/>
      <c r="F198" s="334"/>
      <c r="G198" s="334"/>
      <c r="H198" s="334"/>
      <c r="I198" s="334"/>
      <c r="J198" s="334"/>
      <c r="K198" s="334"/>
      <c r="L198" s="334"/>
      <c r="M198" s="334"/>
      <c r="N198" s="334"/>
      <c r="O198" s="334"/>
      <c r="P198" s="334"/>
      <c r="Q198" s="334"/>
      <c r="R198" s="334"/>
      <c r="S198" s="335"/>
      <c r="T198" s="336"/>
      <c r="U198" s="337"/>
      <c r="V198" s="337"/>
      <c r="W198" s="337"/>
      <c r="X198" s="338"/>
      <c r="Y198" s="123" t="str">
        <f>IFERROR(IF('01申請書'!$B$27="●",VLOOKUP($T198,資格者コード!$A$2:$Q$73,MATCH(Y$12,資格者コード!$F$1:$Q$1,0)+5,FALSE) &amp; "",""),"")</f>
        <v/>
      </c>
      <c r="Z198" s="124" t="str">
        <f>IFERROR(IF('01申請書'!$B$28="●",VLOOKUP($T198,資格者コード!$A$2:$Q$73,MATCH(Z$12,資格者コード!$F$1:$Q$1,0)+5,FALSE) &amp; "",""),"")</f>
        <v/>
      </c>
      <c r="AA198" s="124" t="str">
        <f>IFERROR(IF('01申請書'!$B$29="●",VLOOKUP($T198,資格者コード!$A$2:$Q$73,MATCH(AA$12,資格者コード!$F$1:$Q$1,0)+5,FALSE) &amp; "",""),"")</f>
        <v/>
      </c>
      <c r="AB198" s="124" t="str">
        <f>IFERROR(IF('01申請書'!$B$30="●",VLOOKUP($T198,資格者コード!$A$2:$Q$73,MATCH(AB$12,資格者コード!$F$1:$Q$1,0)+5,FALSE) &amp; "",""),"")</f>
        <v/>
      </c>
      <c r="AC198" s="125" t="str">
        <f>IFERROR(IF('01申請書'!$B$31="●",VLOOKUP($T198,資格者コード!$A$2:$Q$73,MATCH(AC$12,資格者コード!$F$1:$Q$1,0)+5,FALSE) &amp; "",""),"")</f>
        <v/>
      </c>
      <c r="AD198" s="126" t="str">
        <f>IFERROR(IF('01申請書'!$O$27="○",VLOOKUP($T198,資格者コード!$A$2:$Q$73,MATCH(AD$12,資格者コード!$F$1:$Q$1,0)+5,FALSE) &amp; "",""),"")</f>
        <v/>
      </c>
      <c r="AE198" s="126" t="str">
        <f>IFERROR(IF('01申請書'!$O$28="○",VLOOKUP($T198,資格者コード!$A$2:$Q$73,MATCH(AE$12,資格者コード!$F$1:$Q$1,0)+5,FALSE) &amp; "",""),"")</f>
        <v/>
      </c>
      <c r="AF198" s="123" t="str">
        <f>IFERROR(IF('01申請書'!$B$32="●",VLOOKUP($T198,資格者コード!$A$2:$Q$73,MATCH(AF$12,資格者コード!$F$1:$Q$1,0)+5,FALSE) &amp; "",""),"")</f>
        <v/>
      </c>
      <c r="AG198" s="124" t="str">
        <f>IFERROR(IF('01申請書'!$B$33="●",VLOOKUP($T198,資格者コード!$A$2:$Q$73,MATCH(AG$12,資格者コード!$F$1:$Q$1,0)+5,FALSE) &amp; "",""),"")</f>
        <v/>
      </c>
      <c r="AH198" s="125" t="str">
        <f>IFERROR(IF('01申請書'!$B$34="●",VLOOKUP($T198,資格者コード!$A$2:$Q$73,MATCH(AH$12,資格者コード!$F$1:$Q$1,0)+5,FALSE) &amp; "",""),"")</f>
        <v/>
      </c>
      <c r="AI198" s="126" t="str">
        <f>IFERROR(IF('01申請書'!$O$29="○",VLOOKUP($T198,資格者コード!$A$2:$Q$73,MATCH(AI$12,資格者コード!$F$1:$Q$1,0)+5,FALSE) &amp; "",""),"")</f>
        <v/>
      </c>
      <c r="AJ198" s="126" t="str">
        <f>IFERROR(IF('01申請書'!$O$30="○",VLOOKUP($T198,資格者コード!$A$2:$Q$73,MATCH(AJ$12,資格者コード!$F$1:$Q$1,0)+5,FALSE) &amp; "",""),"")</f>
        <v/>
      </c>
      <c r="AK198" s="339"/>
      <c r="AL198" s="340"/>
      <c r="AM198" s="340"/>
      <c r="AN198" s="340"/>
      <c r="AO198" s="340"/>
      <c r="AP198" s="340"/>
      <c r="AQ198" s="340"/>
      <c r="AR198" s="341"/>
    </row>
    <row r="199" spans="2:45" ht="24.95" customHeight="1">
      <c r="C199" s="331">
        <v>187</v>
      </c>
      <c r="D199" s="332"/>
      <c r="E199" s="333"/>
      <c r="F199" s="334"/>
      <c r="G199" s="334"/>
      <c r="H199" s="334"/>
      <c r="I199" s="334"/>
      <c r="J199" s="334"/>
      <c r="K199" s="334"/>
      <c r="L199" s="334"/>
      <c r="M199" s="334"/>
      <c r="N199" s="334"/>
      <c r="O199" s="334"/>
      <c r="P199" s="334"/>
      <c r="Q199" s="334"/>
      <c r="R199" s="334"/>
      <c r="S199" s="335"/>
      <c r="T199" s="336"/>
      <c r="U199" s="337"/>
      <c r="V199" s="337"/>
      <c r="W199" s="337"/>
      <c r="X199" s="338"/>
      <c r="Y199" s="123" t="str">
        <f>IFERROR(IF('01申請書'!$B$27="●",VLOOKUP($T199,資格者コード!$A$2:$Q$73,MATCH(Y$12,資格者コード!$F$1:$Q$1,0)+5,FALSE) &amp; "",""),"")</f>
        <v/>
      </c>
      <c r="Z199" s="124" t="str">
        <f>IFERROR(IF('01申請書'!$B$28="●",VLOOKUP($T199,資格者コード!$A$2:$Q$73,MATCH(Z$12,資格者コード!$F$1:$Q$1,0)+5,FALSE) &amp; "",""),"")</f>
        <v/>
      </c>
      <c r="AA199" s="124" t="str">
        <f>IFERROR(IF('01申請書'!$B$29="●",VLOOKUP($T199,資格者コード!$A$2:$Q$73,MATCH(AA$12,資格者コード!$F$1:$Q$1,0)+5,FALSE) &amp; "",""),"")</f>
        <v/>
      </c>
      <c r="AB199" s="124" t="str">
        <f>IFERROR(IF('01申請書'!$B$30="●",VLOOKUP($T199,資格者コード!$A$2:$Q$73,MATCH(AB$12,資格者コード!$F$1:$Q$1,0)+5,FALSE) &amp; "",""),"")</f>
        <v/>
      </c>
      <c r="AC199" s="125" t="str">
        <f>IFERROR(IF('01申請書'!$B$31="●",VLOOKUP($T199,資格者コード!$A$2:$Q$73,MATCH(AC$12,資格者コード!$F$1:$Q$1,0)+5,FALSE) &amp; "",""),"")</f>
        <v/>
      </c>
      <c r="AD199" s="126" t="str">
        <f>IFERROR(IF('01申請書'!$O$27="○",VLOOKUP($T199,資格者コード!$A$2:$Q$73,MATCH(AD$12,資格者コード!$F$1:$Q$1,0)+5,FALSE) &amp; "",""),"")</f>
        <v/>
      </c>
      <c r="AE199" s="126" t="str">
        <f>IFERROR(IF('01申請書'!$O$28="○",VLOOKUP($T199,資格者コード!$A$2:$Q$73,MATCH(AE$12,資格者コード!$F$1:$Q$1,0)+5,FALSE) &amp; "",""),"")</f>
        <v/>
      </c>
      <c r="AF199" s="123" t="str">
        <f>IFERROR(IF('01申請書'!$B$32="●",VLOOKUP($T199,資格者コード!$A$2:$Q$73,MATCH(AF$12,資格者コード!$F$1:$Q$1,0)+5,FALSE) &amp; "",""),"")</f>
        <v/>
      </c>
      <c r="AG199" s="124" t="str">
        <f>IFERROR(IF('01申請書'!$B$33="●",VLOOKUP($T199,資格者コード!$A$2:$Q$73,MATCH(AG$12,資格者コード!$F$1:$Q$1,0)+5,FALSE) &amp; "",""),"")</f>
        <v/>
      </c>
      <c r="AH199" s="125" t="str">
        <f>IFERROR(IF('01申請書'!$B$34="●",VLOOKUP($T199,資格者コード!$A$2:$Q$73,MATCH(AH$12,資格者コード!$F$1:$Q$1,0)+5,FALSE) &amp; "",""),"")</f>
        <v/>
      </c>
      <c r="AI199" s="126" t="str">
        <f>IFERROR(IF('01申請書'!$O$29="○",VLOOKUP($T199,資格者コード!$A$2:$Q$73,MATCH(AI$12,資格者コード!$F$1:$Q$1,0)+5,FALSE) &amp; "",""),"")</f>
        <v/>
      </c>
      <c r="AJ199" s="126" t="str">
        <f>IFERROR(IF('01申請書'!$O$30="○",VLOOKUP($T199,資格者コード!$A$2:$Q$73,MATCH(AJ$12,資格者コード!$F$1:$Q$1,0)+5,FALSE) &amp; "",""),"")</f>
        <v/>
      </c>
      <c r="AK199" s="339"/>
      <c r="AL199" s="340"/>
      <c r="AM199" s="340"/>
      <c r="AN199" s="340"/>
      <c r="AO199" s="340"/>
      <c r="AP199" s="340"/>
      <c r="AQ199" s="340"/>
      <c r="AR199" s="341"/>
    </row>
    <row r="200" spans="2:45" ht="24.95" customHeight="1">
      <c r="C200" s="331">
        <v>188</v>
      </c>
      <c r="D200" s="332"/>
      <c r="E200" s="333"/>
      <c r="F200" s="334"/>
      <c r="G200" s="334"/>
      <c r="H200" s="334"/>
      <c r="I200" s="334"/>
      <c r="J200" s="334"/>
      <c r="K200" s="334"/>
      <c r="L200" s="334"/>
      <c r="M200" s="334"/>
      <c r="N200" s="334"/>
      <c r="O200" s="334"/>
      <c r="P200" s="334"/>
      <c r="Q200" s="334"/>
      <c r="R200" s="334"/>
      <c r="S200" s="335"/>
      <c r="T200" s="336"/>
      <c r="U200" s="337"/>
      <c r="V200" s="337"/>
      <c r="W200" s="337"/>
      <c r="X200" s="338"/>
      <c r="Y200" s="123" t="str">
        <f>IFERROR(IF('01申請書'!$B$27="●",VLOOKUP($T200,資格者コード!$A$2:$Q$73,MATCH(Y$12,資格者コード!$F$1:$Q$1,0)+5,FALSE) &amp; "",""),"")</f>
        <v/>
      </c>
      <c r="Z200" s="124" t="str">
        <f>IFERROR(IF('01申請書'!$B$28="●",VLOOKUP($T200,資格者コード!$A$2:$Q$73,MATCH(Z$12,資格者コード!$F$1:$Q$1,0)+5,FALSE) &amp; "",""),"")</f>
        <v/>
      </c>
      <c r="AA200" s="124" t="str">
        <f>IFERROR(IF('01申請書'!$B$29="●",VLOOKUP($T200,資格者コード!$A$2:$Q$73,MATCH(AA$12,資格者コード!$F$1:$Q$1,0)+5,FALSE) &amp; "",""),"")</f>
        <v/>
      </c>
      <c r="AB200" s="124" t="str">
        <f>IFERROR(IF('01申請書'!$B$30="●",VLOOKUP($T200,資格者コード!$A$2:$Q$73,MATCH(AB$12,資格者コード!$F$1:$Q$1,0)+5,FALSE) &amp; "",""),"")</f>
        <v/>
      </c>
      <c r="AC200" s="125" t="str">
        <f>IFERROR(IF('01申請書'!$B$31="●",VLOOKUP($T200,資格者コード!$A$2:$Q$73,MATCH(AC$12,資格者コード!$F$1:$Q$1,0)+5,FALSE) &amp; "",""),"")</f>
        <v/>
      </c>
      <c r="AD200" s="126" t="str">
        <f>IFERROR(IF('01申請書'!$O$27="○",VLOOKUP($T200,資格者コード!$A$2:$Q$73,MATCH(AD$12,資格者コード!$F$1:$Q$1,0)+5,FALSE) &amp; "",""),"")</f>
        <v/>
      </c>
      <c r="AE200" s="126" t="str">
        <f>IFERROR(IF('01申請書'!$O$28="○",VLOOKUP($T200,資格者コード!$A$2:$Q$73,MATCH(AE$12,資格者コード!$F$1:$Q$1,0)+5,FALSE) &amp; "",""),"")</f>
        <v/>
      </c>
      <c r="AF200" s="123" t="str">
        <f>IFERROR(IF('01申請書'!$B$32="●",VLOOKUP($T200,資格者コード!$A$2:$Q$73,MATCH(AF$12,資格者コード!$F$1:$Q$1,0)+5,FALSE) &amp; "",""),"")</f>
        <v/>
      </c>
      <c r="AG200" s="124" t="str">
        <f>IFERROR(IF('01申請書'!$B$33="●",VLOOKUP($T200,資格者コード!$A$2:$Q$73,MATCH(AG$12,資格者コード!$F$1:$Q$1,0)+5,FALSE) &amp; "",""),"")</f>
        <v/>
      </c>
      <c r="AH200" s="125" t="str">
        <f>IFERROR(IF('01申請書'!$B$34="●",VLOOKUP($T200,資格者コード!$A$2:$Q$73,MATCH(AH$12,資格者コード!$F$1:$Q$1,0)+5,FALSE) &amp; "",""),"")</f>
        <v/>
      </c>
      <c r="AI200" s="126" t="str">
        <f>IFERROR(IF('01申請書'!$O$29="○",VLOOKUP($T200,資格者コード!$A$2:$Q$73,MATCH(AI$12,資格者コード!$F$1:$Q$1,0)+5,FALSE) &amp; "",""),"")</f>
        <v/>
      </c>
      <c r="AJ200" s="126" t="str">
        <f>IFERROR(IF('01申請書'!$O$30="○",VLOOKUP($T200,資格者コード!$A$2:$Q$73,MATCH(AJ$12,資格者コード!$F$1:$Q$1,0)+5,FALSE) &amp; "",""),"")</f>
        <v/>
      </c>
      <c r="AK200" s="339"/>
      <c r="AL200" s="340"/>
      <c r="AM200" s="340"/>
      <c r="AN200" s="340"/>
      <c r="AO200" s="340"/>
      <c r="AP200" s="340"/>
      <c r="AQ200" s="340"/>
      <c r="AR200" s="341"/>
    </row>
    <row r="201" spans="2:45" ht="24.95" customHeight="1">
      <c r="C201" s="331">
        <v>189</v>
      </c>
      <c r="D201" s="332"/>
      <c r="E201" s="333"/>
      <c r="F201" s="334"/>
      <c r="G201" s="334"/>
      <c r="H201" s="334"/>
      <c r="I201" s="334"/>
      <c r="J201" s="334"/>
      <c r="K201" s="334"/>
      <c r="L201" s="334"/>
      <c r="M201" s="334"/>
      <c r="N201" s="334"/>
      <c r="O201" s="334"/>
      <c r="P201" s="334"/>
      <c r="Q201" s="334"/>
      <c r="R201" s="334"/>
      <c r="S201" s="335"/>
      <c r="T201" s="336"/>
      <c r="U201" s="337"/>
      <c r="V201" s="337"/>
      <c r="W201" s="337"/>
      <c r="X201" s="338"/>
      <c r="Y201" s="123" t="str">
        <f>IFERROR(IF('01申請書'!$B$27="●",VLOOKUP($T201,資格者コード!$A$2:$Q$73,MATCH(Y$12,資格者コード!$F$1:$Q$1,0)+5,FALSE) &amp; "",""),"")</f>
        <v/>
      </c>
      <c r="Z201" s="124" t="str">
        <f>IFERROR(IF('01申請書'!$B$28="●",VLOOKUP($T201,資格者コード!$A$2:$Q$73,MATCH(Z$12,資格者コード!$F$1:$Q$1,0)+5,FALSE) &amp; "",""),"")</f>
        <v/>
      </c>
      <c r="AA201" s="124" t="str">
        <f>IFERROR(IF('01申請書'!$B$29="●",VLOOKUP($T201,資格者コード!$A$2:$Q$73,MATCH(AA$12,資格者コード!$F$1:$Q$1,0)+5,FALSE) &amp; "",""),"")</f>
        <v/>
      </c>
      <c r="AB201" s="124" t="str">
        <f>IFERROR(IF('01申請書'!$B$30="●",VLOOKUP($T201,資格者コード!$A$2:$Q$73,MATCH(AB$12,資格者コード!$F$1:$Q$1,0)+5,FALSE) &amp; "",""),"")</f>
        <v/>
      </c>
      <c r="AC201" s="125" t="str">
        <f>IFERROR(IF('01申請書'!$B$31="●",VLOOKUP($T201,資格者コード!$A$2:$Q$73,MATCH(AC$12,資格者コード!$F$1:$Q$1,0)+5,FALSE) &amp; "",""),"")</f>
        <v/>
      </c>
      <c r="AD201" s="126" t="str">
        <f>IFERROR(IF('01申請書'!$O$27="○",VLOOKUP($T201,資格者コード!$A$2:$Q$73,MATCH(AD$12,資格者コード!$F$1:$Q$1,0)+5,FALSE) &amp; "",""),"")</f>
        <v/>
      </c>
      <c r="AE201" s="126" t="str">
        <f>IFERROR(IF('01申請書'!$O$28="○",VLOOKUP($T201,資格者コード!$A$2:$Q$73,MATCH(AE$12,資格者コード!$F$1:$Q$1,0)+5,FALSE) &amp; "",""),"")</f>
        <v/>
      </c>
      <c r="AF201" s="123" t="str">
        <f>IFERROR(IF('01申請書'!$B$32="●",VLOOKUP($T201,資格者コード!$A$2:$Q$73,MATCH(AF$12,資格者コード!$F$1:$Q$1,0)+5,FALSE) &amp; "",""),"")</f>
        <v/>
      </c>
      <c r="AG201" s="124" t="str">
        <f>IFERROR(IF('01申請書'!$B$33="●",VLOOKUP($T201,資格者コード!$A$2:$Q$73,MATCH(AG$12,資格者コード!$F$1:$Q$1,0)+5,FALSE) &amp; "",""),"")</f>
        <v/>
      </c>
      <c r="AH201" s="125" t="str">
        <f>IFERROR(IF('01申請書'!$B$34="●",VLOOKUP($T201,資格者コード!$A$2:$Q$73,MATCH(AH$12,資格者コード!$F$1:$Q$1,0)+5,FALSE) &amp; "",""),"")</f>
        <v/>
      </c>
      <c r="AI201" s="126" t="str">
        <f>IFERROR(IF('01申請書'!$O$29="○",VLOOKUP($T201,資格者コード!$A$2:$Q$73,MATCH(AI$12,資格者コード!$F$1:$Q$1,0)+5,FALSE) &amp; "",""),"")</f>
        <v/>
      </c>
      <c r="AJ201" s="126" t="str">
        <f>IFERROR(IF('01申請書'!$O$30="○",VLOOKUP($T201,資格者コード!$A$2:$Q$73,MATCH(AJ$12,資格者コード!$F$1:$Q$1,0)+5,FALSE) &amp; "",""),"")</f>
        <v/>
      </c>
      <c r="AK201" s="339"/>
      <c r="AL201" s="340"/>
      <c r="AM201" s="340"/>
      <c r="AN201" s="340"/>
      <c r="AO201" s="340"/>
      <c r="AP201" s="340"/>
      <c r="AQ201" s="340"/>
      <c r="AR201" s="341"/>
    </row>
    <row r="202" spans="2:45" ht="24.95" customHeight="1">
      <c r="C202" s="331">
        <v>190</v>
      </c>
      <c r="D202" s="332"/>
      <c r="E202" s="333"/>
      <c r="F202" s="334"/>
      <c r="G202" s="334"/>
      <c r="H202" s="334"/>
      <c r="I202" s="334"/>
      <c r="J202" s="334"/>
      <c r="K202" s="334"/>
      <c r="L202" s="334"/>
      <c r="M202" s="334"/>
      <c r="N202" s="334"/>
      <c r="O202" s="334"/>
      <c r="P202" s="334"/>
      <c r="Q202" s="334"/>
      <c r="R202" s="334"/>
      <c r="S202" s="335"/>
      <c r="T202" s="336"/>
      <c r="U202" s="337"/>
      <c r="V202" s="337"/>
      <c r="W202" s="337"/>
      <c r="X202" s="338"/>
      <c r="Y202" s="123" t="str">
        <f>IFERROR(IF('01申請書'!$B$27="●",VLOOKUP($T202,資格者コード!$A$2:$Q$73,MATCH(Y$12,資格者コード!$F$1:$Q$1,0)+5,FALSE) &amp; "",""),"")</f>
        <v/>
      </c>
      <c r="Z202" s="124" t="str">
        <f>IFERROR(IF('01申請書'!$B$28="●",VLOOKUP($T202,資格者コード!$A$2:$Q$73,MATCH(Z$12,資格者コード!$F$1:$Q$1,0)+5,FALSE) &amp; "",""),"")</f>
        <v/>
      </c>
      <c r="AA202" s="124" t="str">
        <f>IFERROR(IF('01申請書'!$B$29="●",VLOOKUP($T202,資格者コード!$A$2:$Q$73,MATCH(AA$12,資格者コード!$F$1:$Q$1,0)+5,FALSE) &amp; "",""),"")</f>
        <v/>
      </c>
      <c r="AB202" s="124" t="str">
        <f>IFERROR(IF('01申請書'!$B$30="●",VLOOKUP($T202,資格者コード!$A$2:$Q$73,MATCH(AB$12,資格者コード!$F$1:$Q$1,0)+5,FALSE) &amp; "",""),"")</f>
        <v/>
      </c>
      <c r="AC202" s="125" t="str">
        <f>IFERROR(IF('01申請書'!$B$31="●",VLOOKUP($T202,資格者コード!$A$2:$Q$73,MATCH(AC$12,資格者コード!$F$1:$Q$1,0)+5,FALSE) &amp; "",""),"")</f>
        <v/>
      </c>
      <c r="AD202" s="126" t="str">
        <f>IFERROR(IF('01申請書'!$O$27="○",VLOOKUP($T202,資格者コード!$A$2:$Q$73,MATCH(AD$12,資格者コード!$F$1:$Q$1,0)+5,FALSE) &amp; "",""),"")</f>
        <v/>
      </c>
      <c r="AE202" s="126" t="str">
        <f>IFERROR(IF('01申請書'!$O$28="○",VLOOKUP($T202,資格者コード!$A$2:$Q$73,MATCH(AE$12,資格者コード!$F$1:$Q$1,0)+5,FALSE) &amp; "",""),"")</f>
        <v/>
      </c>
      <c r="AF202" s="123" t="str">
        <f>IFERROR(IF('01申請書'!$B$32="●",VLOOKUP($T202,資格者コード!$A$2:$Q$73,MATCH(AF$12,資格者コード!$F$1:$Q$1,0)+5,FALSE) &amp; "",""),"")</f>
        <v/>
      </c>
      <c r="AG202" s="124" t="str">
        <f>IFERROR(IF('01申請書'!$B$33="●",VLOOKUP($T202,資格者コード!$A$2:$Q$73,MATCH(AG$12,資格者コード!$F$1:$Q$1,0)+5,FALSE) &amp; "",""),"")</f>
        <v/>
      </c>
      <c r="AH202" s="125" t="str">
        <f>IFERROR(IF('01申請書'!$B$34="●",VLOOKUP($T202,資格者コード!$A$2:$Q$73,MATCH(AH$12,資格者コード!$F$1:$Q$1,0)+5,FALSE) &amp; "",""),"")</f>
        <v/>
      </c>
      <c r="AI202" s="126" t="str">
        <f>IFERROR(IF('01申請書'!$O$29="○",VLOOKUP($T202,資格者コード!$A$2:$Q$73,MATCH(AI$12,資格者コード!$F$1:$Q$1,0)+5,FALSE) &amp; "",""),"")</f>
        <v/>
      </c>
      <c r="AJ202" s="126" t="str">
        <f>IFERROR(IF('01申請書'!$O$30="○",VLOOKUP($T202,資格者コード!$A$2:$Q$73,MATCH(AJ$12,資格者コード!$F$1:$Q$1,0)+5,FALSE) &amp; "",""),"")</f>
        <v/>
      </c>
      <c r="AK202" s="339"/>
      <c r="AL202" s="340"/>
      <c r="AM202" s="340"/>
      <c r="AN202" s="340"/>
      <c r="AO202" s="340"/>
      <c r="AP202" s="340"/>
      <c r="AQ202" s="340"/>
      <c r="AR202" s="341"/>
    </row>
    <row r="203" spans="2:45" ht="24.95" customHeight="1">
      <c r="C203" s="331">
        <v>191</v>
      </c>
      <c r="D203" s="332"/>
      <c r="E203" s="333"/>
      <c r="F203" s="334"/>
      <c r="G203" s="334"/>
      <c r="H203" s="334"/>
      <c r="I203" s="334"/>
      <c r="J203" s="334"/>
      <c r="K203" s="334"/>
      <c r="L203" s="334"/>
      <c r="M203" s="334"/>
      <c r="N203" s="334"/>
      <c r="O203" s="334"/>
      <c r="P203" s="334"/>
      <c r="Q203" s="334"/>
      <c r="R203" s="334"/>
      <c r="S203" s="335"/>
      <c r="T203" s="336"/>
      <c r="U203" s="337"/>
      <c r="V203" s="337"/>
      <c r="W203" s="337"/>
      <c r="X203" s="338"/>
      <c r="Y203" s="123" t="str">
        <f>IFERROR(IF('01申請書'!$B$27="●",VLOOKUP($T203,資格者コード!$A$2:$Q$73,MATCH(Y$12,資格者コード!$F$1:$Q$1,0)+5,FALSE) &amp; "",""),"")</f>
        <v/>
      </c>
      <c r="Z203" s="124" t="str">
        <f>IFERROR(IF('01申請書'!$B$28="●",VLOOKUP($T203,資格者コード!$A$2:$Q$73,MATCH(Z$12,資格者コード!$F$1:$Q$1,0)+5,FALSE) &amp; "",""),"")</f>
        <v/>
      </c>
      <c r="AA203" s="124" t="str">
        <f>IFERROR(IF('01申請書'!$B$29="●",VLOOKUP($T203,資格者コード!$A$2:$Q$73,MATCH(AA$12,資格者コード!$F$1:$Q$1,0)+5,FALSE) &amp; "",""),"")</f>
        <v/>
      </c>
      <c r="AB203" s="124" t="str">
        <f>IFERROR(IF('01申請書'!$B$30="●",VLOOKUP($T203,資格者コード!$A$2:$Q$73,MATCH(AB$12,資格者コード!$F$1:$Q$1,0)+5,FALSE) &amp; "",""),"")</f>
        <v/>
      </c>
      <c r="AC203" s="125" t="str">
        <f>IFERROR(IF('01申請書'!$B$31="●",VLOOKUP($T203,資格者コード!$A$2:$Q$73,MATCH(AC$12,資格者コード!$F$1:$Q$1,0)+5,FALSE) &amp; "",""),"")</f>
        <v/>
      </c>
      <c r="AD203" s="126" t="str">
        <f>IFERROR(IF('01申請書'!$O$27="○",VLOOKUP($T203,資格者コード!$A$2:$Q$73,MATCH(AD$12,資格者コード!$F$1:$Q$1,0)+5,FALSE) &amp; "",""),"")</f>
        <v/>
      </c>
      <c r="AE203" s="126" t="str">
        <f>IFERROR(IF('01申請書'!$O$28="○",VLOOKUP($T203,資格者コード!$A$2:$Q$73,MATCH(AE$12,資格者コード!$F$1:$Q$1,0)+5,FALSE) &amp; "",""),"")</f>
        <v/>
      </c>
      <c r="AF203" s="123" t="str">
        <f>IFERROR(IF('01申請書'!$B$32="●",VLOOKUP($T203,資格者コード!$A$2:$Q$73,MATCH(AF$12,資格者コード!$F$1:$Q$1,0)+5,FALSE) &amp; "",""),"")</f>
        <v/>
      </c>
      <c r="AG203" s="124" t="str">
        <f>IFERROR(IF('01申請書'!$B$33="●",VLOOKUP($T203,資格者コード!$A$2:$Q$73,MATCH(AG$12,資格者コード!$F$1:$Q$1,0)+5,FALSE) &amp; "",""),"")</f>
        <v/>
      </c>
      <c r="AH203" s="125" t="str">
        <f>IFERROR(IF('01申請書'!$B$34="●",VLOOKUP($T203,資格者コード!$A$2:$Q$73,MATCH(AH$12,資格者コード!$F$1:$Q$1,0)+5,FALSE) &amp; "",""),"")</f>
        <v/>
      </c>
      <c r="AI203" s="126" t="str">
        <f>IFERROR(IF('01申請書'!$O$29="○",VLOOKUP($T203,資格者コード!$A$2:$Q$73,MATCH(AI$12,資格者コード!$F$1:$Q$1,0)+5,FALSE) &amp; "",""),"")</f>
        <v/>
      </c>
      <c r="AJ203" s="126" t="str">
        <f>IFERROR(IF('01申請書'!$O$30="○",VLOOKUP($T203,資格者コード!$A$2:$Q$73,MATCH(AJ$12,資格者コード!$F$1:$Q$1,0)+5,FALSE) &amp; "",""),"")</f>
        <v/>
      </c>
      <c r="AK203" s="339"/>
      <c r="AL203" s="340"/>
      <c r="AM203" s="340"/>
      <c r="AN203" s="340"/>
      <c r="AO203" s="340"/>
      <c r="AP203" s="340"/>
      <c r="AQ203" s="340"/>
      <c r="AR203" s="341"/>
    </row>
    <row r="204" spans="2:45" ht="24.95" customHeight="1">
      <c r="C204" s="331">
        <v>192</v>
      </c>
      <c r="D204" s="332"/>
      <c r="E204" s="333"/>
      <c r="F204" s="334"/>
      <c r="G204" s="334"/>
      <c r="H204" s="334"/>
      <c r="I204" s="334"/>
      <c r="J204" s="334"/>
      <c r="K204" s="334"/>
      <c r="L204" s="334"/>
      <c r="M204" s="334"/>
      <c r="N204" s="334"/>
      <c r="O204" s="334"/>
      <c r="P204" s="334"/>
      <c r="Q204" s="334"/>
      <c r="R204" s="334"/>
      <c r="S204" s="335"/>
      <c r="T204" s="336"/>
      <c r="U204" s="337"/>
      <c r="V204" s="337"/>
      <c r="W204" s="337"/>
      <c r="X204" s="338"/>
      <c r="Y204" s="123" t="str">
        <f>IFERROR(IF('01申請書'!$B$27="●",VLOOKUP($T204,資格者コード!$A$2:$Q$73,MATCH(Y$12,資格者コード!$F$1:$Q$1,0)+5,FALSE) &amp; "",""),"")</f>
        <v/>
      </c>
      <c r="Z204" s="124" t="str">
        <f>IFERROR(IF('01申請書'!$B$28="●",VLOOKUP($T204,資格者コード!$A$2:$Q$73,MATCH(Z$12,資格者コード!$F$1:$Q$1,0)+5,FALSE) &amp; "",""),"")</f>
        <v/>
      </c>
      <c r="AA204" s="124" t="str">
        <f>IFERROR(IF('01申請書'!$B$29="●",VLOOKUP($T204,資格者コード!$A$2:$Q$73,MATCH(AA$12,資格者コード!$F$1:$Q$1,0)+5,FALSE) &amp; "",""),"")</f>
        <v/>
      </c>
      <c r="AB204" s="124" t="str">
        <f>IFERROR(IF('01申請書'!$B$30="●",VLOOKUP($T204,資格者コード!$A$2:$Q$73,MATCH(AB$12,資格者コード!$F$1:$Q$1,0)+5,FALSE) &amp; "",""),"")</f>
        <v/>
      </c>
      <c r="AC204" s="125" t="str">
        <f>IFERROR(IF('01申請書'!$B$31="●",VLOOKUP($T204,資格者コード!$A$2:$Q$73,MATCH(AC$12,資格者コード!$F$1:$Q$1,0)+5,FALSE) &amp; "",""),"")</f>
        <v/>
      </c>
      <c r="AD204" s="126" t="str">
        <f>IFERROR(IF('01申請書'!$O$27="○",VLOOKUP($T204,資格者コード!$A$2:$Q$73,MATCH(AD$12,資格者コード!$F$1:$Q$1,0)+5,FALSE) &amp; "",""),"")</f>
        <v/>
      </c>
      <c r="AE204" s="126" t="str">
        <f>IFERROR(IF('01申請書'!$O$28="○",VLOOKUP($T204,資格者コード!$A$2:$Q$73,MATCH(AE$12,資格者コード!$F$1:$Q$1,0)+5,FALSE) &amp; "",""),"")</f>
        <v/>
      </c>
      <c r="AF204" s="123" t="str">
        <f>IFERROR(IF('01申請書'!$B$32="●",VLOOKUP($T204,資格者コード!$A$2:$Q$73,MATCH(AF$12,資格者コード!$F$1:$Q$1,0)+5,FALSE) &amp; "",""),"")</f>
        <v/>
      </c>
      <c r="AG204" s="124" t="str">
        <f>IFERROR(IF('01申請書'!$B$33="●",VLOOKUP($T204,資格者コード!$A$2:$Q$73,MATCH(AG$12,資格者コード!$F$1:$Q$1,0)+5,FALSE) &amp; "",""),"")</f>
        <v/>
      </c>
      <c r="AH204" s="125" t="str">
        <f>IFERROR(IF('01申請書'!$B$34="●",VLOOKUP($T204,資格者コード!$A$2:$Q$73,MATCH(AH$12,資格者コード!$F$1:$Q$1,0)+5,FALSE) &amp; "",""),"")</f>
        <v/>
      </c>
      <c r="AI204" s="126" t="str">
        <f>IFERROR(IF('01申請書'!$O$29="○",VLOOKUP($T204,資格者コード!$A$2:$Q$73,MATCH(AI$12,資格者コード!$F$1:$Q$1,0)+5,FALSE) &amp; "",""),"")</f>
        <v/>
      </c>
      <c r="AJ204" s="126" t="str">
        <f>IFERROR(IF('01申請書'!$O$30="○",VLOOKUP($T204,資格者コード!$A$2:$Q$73,MATCH(AJ$12,資格者コード!$F$1:$Q$1,0)+5,FALSE) &amp; "",""),"")</f>
        <v/>
      </c>
      <c r="AK204" s="339"/>
      <c r="AL204" s="340"/>
      <c r="AM204" s="340"/>
      <c r="AN204" s="340"/>
      <c r="AO204" s="340"/>
      <c r="AP204" s="340"/>
      <c r="AQ204" s="340"/>
      <c r="AR204" s="341"/>
    </row>
    <row r="205" spans="2:45" ht="24.95" customHeight="1">
      <c r="B205" s="127" t="s">
        <v>174</v>
      </c>
      <c r="C205" s="331">
        <v>193</v>
      </c>
      <c r="D205" s="332"/>
      <c r="E205" s="333"/>
      <c r="F205" s="334"/>
      <c r="G205" s="334"/>
      <c r="H205" s="334"/>
      <c r="I205" s="334"/>
      <c r="J205" s="334"/>
      <c r="K205" s="334"/>
      <c r="L205" s="334"/>
      <c r="M205" s="334"/>
      <c r="N205" s="334"/>
      <c r="O205" s="334"/>
      <c r="P205" s="334"/>
      <c r="Q205" s="334"/>
      <c r="R205" s="334"/>
      <c r="S205" s="335"/>
      <c r="T205" s="336"/>
      <c r="U205" s="337"/>
      <c r="V205" s="337"/>
      <c r="W205" s="337"/>
      <c r="X205" s="338"/>
      <c r="Y205" s="123" t="str">
        <f>IFERROR(IF('01申請書'!$B$27="●",VLOOKUP($T205,資格者コード!$A$2:$Q$73,MATCH(Y$12,資格者コード!$F$1:$Q$1,0)+5,FALSE) &amp; "",""),"")</f>
        <v/>
      </c>
      <c r="Z205" s="124" t="str">
        <f>IFERROR(IF('01申請書'!$B$28="●",VLOOKUP($T205,資格者コード!$A$2:$Q$73,MATCH(Z$12,資格者コード!$F$1:$Q$1,0)+5,FALSE) &amp; "",""),"")</f>
        <v/>
      </c>
      <c r="AA205" s="124" t="str">
        <f>IFERROR(IF('01申請書'!$B$29="●",VLOOKUP($T205,資格者コード!$A$2:$Q$73,MATCH(AA$12,資格者コード!$F$1:$Q$1,0)+5,FALSE) &amp; "",""),"")</f>
        <v/>
      </c>
      <c r="AB205" s="124" t="str">
        <f>IFERROR(IF('01申請書'!$B$30="●",VLOOKUP($T205,資格者コード!$A$2:$Q$73,MATCH(AB$12,資格者コード!$F$1:$Q$1,0)+5,FALSE) &amp; "",""),"")</f>
        <v/>
      </c>
      <c r="AC205" s="125" t="str">
        <f>IFERROR(IF('01申請書'!$B$31="●",VLOOKUP($T205,資格者コード!$A$2:$Q$73,MATCH(AC$12,資格者コード!$F$1:$Q$1,0)+5,FALSE) &amp; "",""),"")</f>
        <v/>
      </c>
      <c r="AD205" s="126" t="str">
        <f>IFERROR(IF('01申請書'!$O$27="○",VLOOKUP($T205,資格者コード!$A$2:$Q$73,MATCH(AD$12,資格者コード!$F$1:$Q$1,0)+5,FALSE) &amp; "",""),"")</f>
        <v/>
      </c>
      <c r="AE205" s="126" t="str">
        <f>IFERROR(IF('01申請書'!$O$28="○",VLOOKUP($T205,資格者コード!$A$2:$Q$73,MATCH(AE$12,資格者コード!$F$1:$Q$1,0)+5,FALSE) &amp; "",""),"")</f>
        <v/>
      </c>
      <c r="AF205" s="123" t="str">
        <f>IFERROR(IF('01申請書'!$B$32="●",VLOOKUP($T205,資格者コード!$A$2:$Q$73,MATCH(AF$12,資格者コード!$F$1:$Q$1,0)+5,FALSE) &amp; "",""),"")</f>
        <v/>
      </c>
      <c r="AG205" s="124" t="str">
        <f>IFERROR(IF('01申請書'!$B$33="●",VLOOKUP($T205,資格者コード!$A$2:$Q$73,MATCH(AG$12,資格者コード!$F$1:$Q$1,0)+5,FALSE) &amp; "",""),"")</f>
        <v/>
      </c>
      <c r="AH205" s="125" t="str">
        <f>IFERROR(IF('01申請書'!$B$34="●",VLOOKUP($T205,資格者コード!$A$2:$Q$73,MATCH(AH$12,資格者コード!$F$1:$Q$1,0)+5,FALSE) &amp; "",""),"")</f>
        <v/>
      </c>
      <c r="AI205" s="126" t="str">
        <f>IFERROR(IF('01申請書'!$O$29="○",VLOOKUP($T205,資格者コード!$A$2:$Q$73,MATCH(AI$12,資格者コード!$F$1:$Q$1,0)+5,FALSE) &amp; "",""),"")</f>
        <v/>
      </c>
      <c r="AJ205" s="126" t="str">
        <f>IFERROR(IF('01申請書'!$O$30="○",VLOOKUP($T205,資格者コード!$A$2:$Q$73,MATCH(AJ$12,資格者コード!$F$1:$Q$1,0)+5,FALSE) &amp; "",""),"")</f>
        <v/>
      </c>
      <c r="AK205" s="339"/>
      <c r="AL205" s="340"/>
      <c r="AM205" s="340"/>
      <c r="AN205" s="340"/>
      <c r="AO205" s="340"/>
      <c r="AP205" s="340"/>
      <c r="AQ205" s="340"/>
      <c r="AR205" s="341"/>
      <c r="AS205" s="127"/>
    </row>
    <row r="206" spans="2:45" ht="24.95" customHeight="1">
      <c r="C206" s="331">
        <v>194</v>
      </c>
      <c r="D206" s="332"/>
      <c r="E206" s="333"/>
      <c r="F206" s="334"/>
      <c r="G206" s="334"/>
      <c r="H206" s="334"/>
      <c r="I206" s="334"/>
      <c r="J206" s="334"/>
      <c r="K206" s="334"/>
      <c r="L206" s="334"/>
      <c r="M206" s="334"/>
      <c r="N206" s="334"/>
      <c r="O206" s="334"/>
      <c r="P206" s="334"/>
      <c r="Q206" s="334"/>
      <c r="R206" s="334"/>
      <c r="S206" s="335"/>
      <c r="T206" s="336"/>
      <c r="U206" s="337"/>
      <c r="V206" s="337"/>
      <c r="W206" s="337"/>
      <c r="X206" s="338"/>
      <c r="Y206" s="123" t="str">
        <f>IFERROR(IF('01申請書'!$B$27="●",VLOOKUP($T206,資格者コード!$A$2:$Q$73,MATCH(Y$12,資格者コード!$F$1:$Q$1,0)+5,FALSE) &amp; "",""),"")</f>
        <v/>
      </c>
      <c r="Z206" s="124" t="str">
        <f>IFERROR(IF('01申請書'!$B$28="●",VLOOKUP($T206,資格者コード!$A$2:$Q$73,MATCH(Z$12,資格者コード!$F$1:$Q$1,0)+5,FALSE) &amp; "",""),"")</f>
        <v/>
      </c>
      <c r="AA206" s="124" t="str">
        <f>IFERROR(IF('01申請書'!$B$29="●",VLOOKUP($T206,資格者コード!$A$2:$Q$73,MATCH(AA$12,資格者コード!$F$1:$Q$1,0)+5,FALSE) &amp; "",""),"")</f>
        <v/>
      </c>
      <c r="AB206" s="124" t="str">
        <f>IFERROR(IF('01申請書'!$B$30="●",VLOOKUP($T206,資格者コード!$A$2:$Q$73,MATCH(AB$12,資格者コード!$F$1:$Q$1,0)+5,FALSE) &amp; "",""),"")</f>
        <v/>
      </c>
      <c r="AC206" s="125" t="str">
        <f>IFERROR(IF('01申請書'!$B$31="●",VLOOKUP($T206,資格者コード!$A$2:$Q$73,MATCH(AC$12,資格者コード!$F$1:$Q$1,0)+5,FALSE) &amp; "",""),"")</f>
        <v/>
      </c>
      <c r="AD206" s="126" t="str">
        <f>IFERROR(IF('01申請書'!$O$27="○",VLOOKUP($T206,資格者コード!$A$2:$Q$73,MATCH(AD$12,資格者コード!$F$1:$Q$1,0)+5,FALSE) &amp; "",""),"")</f>
        <v/>
      </c>
      <c r="AE206" s="126" t="str">
        <f>IFERROR(IF('01申請書'!$O$28="○",VLOOKUP($T206,資格者コード!$A$2:$Q$73,MATCH(AE$12,資格者コード!$F$1:$Q$1,0)+5,FALSE) &amp; "",""),"")</f>
        <v/>
      </c>
      <c r="AF206" s="123" t="str">
        <f>IFERROR(IF('01申請書'!$B$32="●",VLOOKUP($T206,資格者コード!$A$2:$Q$73,MATCH(AF$12,資格者コード!$F$1:$Q$1,0)+5,FALSE) &amp; "",""),"")</f>
        <v/>
      </c>
      <c r="AG206" s="124" t="str">
        <f>IFERROR(IF('01申請書'!$B$33="●",VLOOKUP($T206,資格者コード!$A$2:$Q$73,MATCH(AG$12,資格者コード!$F$1:$Q$1,0)+5,FALSE) &amp; "",""),"")</f>
        <v/>
      </c>
      <c r="AH206" s="125" t="str">
        <f>IFERROR(IF('01申請書'!$B$34="●",VLOOKUP($T206,資格者コード!$A$2:$Q$73,MATCH(AH$12,資格者コード!$F$1:$Q$1,0)+5,FALSE) &amp; "",""),"")</f>
        <v/>
      </c>
      <c r="AI206" s="126" t="str">
        <f>IFERROR(IF('01申請書'!$O$29="○",VLOOKUP($T206,資格者コード!$A$2:$Q$73,MATCH(AI$12,資格者コード!$F$1:$Q$1,0)+5,FALSE) &amp; "",""),"")</f>
        <v/>
      </c>
      <c r="AJ206" s="126" t="str">
        <f>IFERROR(IF('01申請書'!$O$30="○",VLOOKUP($T206,資格者コード!$A$2:$Q$73,MATCH(AJ$12,資格者コード!$F$1:$Q$1,0)+5,FALSE) &amp; "",""),"")</f>
        <v/>
      </c>
      <c r="AK206" s="339"/>
      <c r="AL206" s="340"/>
      <c r="AM206" s="340"/>
      <c r="AN206" s="340"/>
      <c r="AO206" s="340"/>
      <c r="AP206" s="340"/>
      <c r="AQ206" s="340"/>
      <c r="AR206" s="341"/>
    </row>
    <row r="207" spans="2:45" ht="24.95" customHeight="1">
      <c r="C207" s="331">
        <v>195</v>
      </c>
      <c r="D207" s="332"/>
      <c r="E207" s="333"/>
      <c r="F207" s="334"/>
      <c r="G207" s="334"/>
      <c r="H207" s="334"/>
      <c r="I207" s="334"/>
      <c r="J207" s="334"/>
      <c r="K207" s="334"/>
      <c r="L207" s="334"/>
      <c r="M207" s="334"/>
      <c r="N207" s="334"/>
      <c r="O207" s="334"/>
      <c r="P207" s="334"/>
      <c r="Q207" s="334"/>
      <c r="R207" s="334"/>
      <c r="S207" s="335"/>
      <c r="T207" s="336"/>
      <c r="U207" s="337"/>
      <c r="V207" s="337"/>
      <c r="W207" s="337"/>
      <c r="X207" s="338"/>
      <c r="Y207" s="123" t="str">
        <f>IFERROR(IF('01申請書'!$B$27="●",VLOOKUP($T207,資格者コード!$A$2:$Q$73,MATCH(Y$12,資格者コード!$F$1:$Q$1,0)+5,FALSE) &amp; "",""),"")</f>
        <v/>
      </c>
      <c r="Z207" s="124" t="str">
        <f>IFERROR(IF('01申請書'!$B$28="●",VLOOKUP($T207,資格者コード!$A$2:$Q$73,MATCH(Z$12,資格者コード!$F$1:$Q$1,0)+5,FALSE) &amp; "",""),"")</f>
        <v/>
      </c>
      <c r="AA207" s="124" t="str">
        <f>IFERROR(IF('01申請書'!$B$29="●",VLOOKUP($T207,資格者コード!$A$2:$Q$73,MATCH(AA$12,資格者コード!$F$1:$Q$1,0)+5,FALSE) &amp; "",""),"")</f>
        <v/>
      </c>
      <c r="AB207" s="124" t="str">
        <f>IFERROR(IF('01申請書'!$B$30="●",VLOOKUP($T207,資格者コード!$A$2:$Q$73,MATCH(AB$12,資格者コード!$F$1:$Q$1,0)+5,FALSE) &amp; "",""),"")</f>
        <v/>
      </c>
      <c r="AC207" s="125" t="str">
        <f>IFERROR(IF('01申請書'!$B$31="●",VLOOKUP($T207,資格者コード!$A$2:$Q$73,MATCH(AC$12,資格者コード!$F$1:$Q$1,0)+5,FALSE) &amp; "",""),"")</f>
        <v/>
      </c>
      <c r="AD207" s="126" t="str">
        <f>IFERROR(IF('01申請書'!$O$27="○",VLOOKUP($T207,資格者コード!$A$2:$Q$73,MATCH(AD$12,資格者コード!$F$1:$Q$1,0)+5,FALSE) &amp; "",""),"")</f>
        <v/>
      </c>
      <c r="AE207" s="126" t="str">
        <f>IFERROR(IF('01申請書'!$O$28="○",VLOOKUP($T207,資格者コード!$A$2:$Q$73,MATCH(AE$12,資格者コード!$F$1:$Q$1,0)+5,FALSE) &amp; "",""),"")</f>
        <v/>
      </c>
      <c r="AF207" s="123" t="str">
        <f>IFERROR(IF('01申請書'!$B$32="●",VLOOKUP($T207,資格者コード!$A$2:$Q$73,MATCH(AF$12,資格者コード!$F$1:$Q$1,0)+5,FALSE) &amp; "",""),"")</f>
        <v/>
      </c>
      <c r="AG207" s="124" t="str">
        <f>IFERROR(IF('01申請書'!$B$33="●",VLOOKUP($T207,資格者コード!$A$2:$Q$73,MATCH(AG$12,資格者コード!$F$1:$Q$1,0)+5,FALSE) &amp; "",""),"")</f>
        <v/>
      </c>
      <c r="AH207" s="125" t="str">
        <f>IFERROR(IF('01申請書'!$B$34="●",VLOOKUP($T207,資格者コード!$A$2:$Q$73,MATCH(AH$12,資格者コード!$F$1:$Q$1,0)+5,FALSE) &amp; "",""),"")</f>
        <v/>
      </c>
      <c r="AI207" s="126" t="str">
        <f>IFERROR(IF('01申請書'!$O$29="○",VLOOKUP($T207,資格者コード!$A$2:$Q$73,MATCH(AI$12,資格者コード!$F$1:$Q$1,0)+5,FALSE) &amp; "",""),"")</f>
        <v/>
      </c>
      <c r="AJ207" s="126" t="str">
        <f>IFERROR(IF('01申請書'!$O$30="○",VLOOKUP($T207,資格者コード!$A$2:$Q$73,MATCH(AJ$12,資格者コード!$F$1:$Q$1,0)+5,FALSE) &amp; "",""),"")</f>
        <v/>
      </c>
      <c r="AK207" s="339"/>
      <c r="AL207" s="340"/>
      <c r="AM207" s="340"/>
      <c r="AN207" s="340"/>
      <c r="AO207" s="340"/>
      <c r="AP207" s="340"/>
      <c r="AQ207" s="340"/>
      <c r="AR207" s="341"/>
    </row>
    <row r="208" spans="2:45" ht="24.95" customHeight="1">
      <c r="C208" s="331">
        <v>196</v>
      </c>
      <c r="D208" s="332"/>
      <c r="E208" s="333"/>
      <c r="F208" s="334"/>
      <c r="G208" s="334"/>
      <c r="H208" s="334"/>
      <c r="I208" s="334"/>
      <c r="J208" s="334"/>
      <c r="K208" s="334"/>
      <c r="L208" s="334"/>
      <c r="M208" s="334"/>
      <c r="N208" s="334"/>
      <c r="O208" s="334"/>
      <c r="P208" s="334"/>
      <c r="Q208" s="334"/>
      <c r="R208" s="334"/>
      <c r="S208" s="335"/>
      <c r="T208" s="336"/>
      <c r="U208" s="337"/>
      <c r="V208" s="337"/>
      <c r="W208" s="337"/>
      <c r="X208" s="338"/>
      <c r="Y208" s="123" t="str">
        <f>IFERROR(IF('01申請書'!$B$27="●",VLOOKUP($T208,資格者コード!$A$2:$Q$73,MATCH(Y$12,資格者コード!$F$1:$Q$1,0)+5,FALSE) &amp; "",""),"")</f>
        <v/>
      </c>
      <c r="Z208" s="124" t="str">
        <f>IFERROR(IF('01申請書'!$B$28="●",VLOOKUP($T208,資格者コード!$A$2:$Q$73,MATCH(Z$12,資格者コード!$F$1:$Q$1,0)+5,FALSE) &amp; "",""),"")</f>
        <v/>
      </c>
      <c r="AA208" s="124" t="str">
        <f>IFERROR(IF('01申請書'!$B$29="●",VLOOKUP($T208,資格者コード!$A$2:$Q$73,MATCH(AA$12,資格者コード!$F$1:$Q$1,0)+5,FALSE) &amp; "",""),"")</f>
        <v/>
      </c>
      <c r="AB208" s="124" t="str">
        <f>IFERROR(IF('01申請書'!$B$30="●",VLOOKUP($T208,資格者コード!$A$2:$Q$73,MATCH(AB$12,資格者コード!$F$1:$Q$1,0)+5,FALSE) &amp; "",""),"")</f>
        <v/>
      </c>
      <c r="AC208" s="125" t="str">
        <f>IFERROR(IF('01申請書'!$B$31="●",VLOOKUP($T208,資格者コード!$A$2:$Q$73,MATCH(AC$12,資格者コード!$F$1:$Q$1,0)+5,FALSE) &amp; "",""),"")</f>
        <v/>
      </c>
      <c r="AD208" s="126" t="str">
        <f>IFERROR(IF('01申請書'!$O$27="○",VLOOKUP($T208,資格者コード!$A$2:$Q$73,MATCH(AD$12,資格者コード!$F$1:$Q$1,0)+5,FALSE) &amp; "",""),"")</f>
        <v/>
      </c>
      <c r="AE208" s="126" t="str">
        <f>IFERROR(IF('01申請書'!$O$28="○",VLOOKUP($T208,資格者コード!$A$2:$Q$73,MATCH(AE$12,資格者コード!$F$1:$Q$1,0)+5,FALSE) &amp; "",""),"")</f>
        <v/>
      </c>
      <c r="AF208" s="123" t="str">
        <f>IFERROR(IF('01申請書'!$B$32="●",VLOOKUP($T208,資格者コード!$A$2:$Q$73,MATCH(AF$12,資格者コード!$F$1:$Q$1,0)+5,FALSE) &amp; "",""),"")</f>
        <v/>
      </c>
      <c r="AG208" s="124" t="str">
        <f>IFERROR(IF('01申請書'!$B$33="●",VLOOKUP($T208,資格者コード!$A$2:$Q$73,MATCH(AG$12,資格者コード!$F$1:$Q$1,0)+5,FALSE) &amp; "",""),"")</f>
        <v/>
      </c>
      <c r="AH208" s="125" t="str">
        <f>IFERROR(IF('01申請書'!$B$34="●",VLOOKUP($T208,資格者コード!$A$2:$Q$73,MATCH(AH$12,資格者コード!$F$1:$Q$1,0)+5,FALSE) &amp; "",""),"")</f>
        <v/>
      </c>
      <c r="AI208" s="126" t="str">
        <f>IFERROR(IF('01申請書'!$O$29="○",VLOOKUP($T208,資格者コード!$A$2:$Q$73,MATCH(AI$12,資格者コード!$F$1:$Q$1,0)+5,FALSE) &amp; "",""),"")</f>
        <v/>
      </c>
      <c r="AJ208" s="126" t="str">
        <f>IFERROR(IF('01申請書'!$O$30="○",VLOOKUP($T208,資格者コード!$A$2:$Q$73,MATCH(AJ$12,資格者コード!$F$1:$Q$1,0)+5,FALSE) &amp; "",""),"")</f>
        <v/>
      </c>
      <c r="AK208" s="339"/>
      <c r="AL208" s="340"/>
      <c r="AM208" s="340"/>
      <c r="AN208" s="340"/>
      <c r="AO208" s="340"/>
      <c r="AP208" s="340"/>
      <c r="AQ208" s="340"/>
      <c r="AR208" s="341"/>
    </row>
    <row r="209" spans="2:45" ht="24.95" customHeight="1">
      <c r="C209" s="331">
        <v>197</v>
      </c>
      <c r="D209" s="332"/>
      <c r="E209" s="333"/>
      <c r="F209" s="334"/>
      <c r="G209" s="334"/>
      <c r="H209" s="334"/>
      <c r="I209" s="334"/>
      <c r="J209" s="334"/>
      <c r="K209" s="334"/>
      <c r="L209" s="334"/>
      <c r="M209" s="334"/>
      <c r="N209" s="334"/>
      <c r="O209" s="334"/>
      <c r="P209" s="334"/>
      <c r="Q209" s="334"/>
      <c r="R209" s="334"/>
      <c r="S209" s="335"/>
      <c r="T209" s="336"/>
      <c r="U209" s="337"/>
      <c r="V209" s="337"/>
      <c r="W209" s="337"/>
      <c r="X209" s="338"/>
      <c r="Y209" s="123" t="str">
        <f>IFERROR(IF('01申請書'!$B$27="●",VLOOKUP($T209,資格者コード!$A$2:$Q$73,MATCH(Y$12,資格者コード!$F$1:$Q$1,0)+5,FALSE) &amp; "",""),"")</f>
        <v/>
      </c>
      <c r="Z209" s="124" t="str">
        <f>IFERROR(IF('01申請書'!$B$28="●",VLOOKUP($T209,資格者コード!$A$2:$Q$73,MATCH(Z$12,資格者コード!$F$1:$Q$1,0)+5,FALSE) &amp; "",""),"")</f>
        <v/>
      </c>
      <c r="AA209" s="124" t="str">
        <f>IFERROR(IF('01申請書'!$B$29="●",VLOOKUP($T209,資格者コード!$A$2:$Q$73,MATCH(AA$12,資格者コード!$F$1:$Q$1,0)+5,FALSE) &amp; "",""),"")</f>
        <v/>
      </c>
      <c r="AB209" s="124" t="str">
        <f>IFERROR(IF('01申請書'!$B$30="●",VLOOKUP($T209,資格者コード!$A$2:$Q$73,MATCH(AB$12,資格者コード!$F$1:$Q$1,0)+5,FALSE) &amp; "",""),"")</f>
        <v/>
      </c>
      <c r="AC209" s="125" t="str">
        <f>IFERROR(IF('01申請書'!$B$31="●",VLOOKUP($T209,資格者コード!$A$2:$Q$73,MATCH(AC$12,資格者コード!$F$1:$Q$1,0)+5,FALSE) &amp; "",""),"")</f>
        <v/>
      </c>
      <c r="AD209" s="126" t="str">
        <f>IFERROR(IF('01申請書'!$O$27="○",VLOOKUP($T209,資格者コード!$A$2:$Q$73,MATCH(AD$12,資格者コード!$F$1:$Q$1,0)+5,FALSE) &amp; "",""),"")</f>
        <v/>
      </c>
      <c r="AE209" s="126" t="str">
        <f>IFERROR(IF('01申請書'!$O$28="○",VLOOKUP($T209,資格者コード!$A$2:$Q$73,MATCH(AE$12,資格者コード!$F$1:$Q$1,0)+5,FALSE) &amp; "",""),"")</f>
        <v/>
      </c>
      <c r="AF209" s="123" t="str">
        <f>IFERROR(IF('01申請書'!$B$32="●",VLOOKUP($T209,資格者コード!$A$2:$Q$73,MATCH(AF$12,資格者コード!$F$1:$Q$1,0)+5,FALSE) &amp; "",""),"")</f>
        <v/>
      </c>
      <c r="AG209" s="124" t="str">
        <f>IFERROR(IF('01申請書'!$B$33="●",VLOOKUP($T209,資格者コード!$A$2:$Q$73,MATCH(AG$12,資格者コード!$F$1:$Q$1,0)+5,FALSE) &amp; "",""),"")</f>
        <v/>
      </c>
      <c r="AH209" s="125" t="str">
        <f>IFERROR(IF('01申請書'!$B$34="●",VLOOKUP($T209,資格者コード!$A$2:$Q$73,MATCH(AH$12,資格者コード!$F$1:$Q$1,0)+5,FALSE) &amp; "",""),"")</f>
        <v/>
      </c>
      <c r="AI209" s="126" t="str">
        <f>IFERROR(IF('01申請書'!$O$29="○",VLOOKUP($T209,資格者コード!$A$2:$Q$73,MATCH(AI$12,資格者コード!$F$1:$Q$1,0)+5,FALSE) &amp; "",""),"")</f>
        <v/>
      </c>
      <c r="AJ209" s="126" t="str">
        <f>IFERROR(IF('01申請書'!$O$30="○",VLOOKUP($T209,資格者コード!$A$2:$Q$73,MATCH(AJ$12,資格者コード!$F$1:$Q$1,0)+5,FALSE) &amp; "",""),"")</f>
        <v/>
      </c>
      <c r="AK209" s="339"/>
      <c r="AL209" s="340"/>
      <c r="AM209" s="340"/>
      <c r="AN209" s="340"/>
      <c r="AO209" s="340"/>
      <c r="AP209" s="340"/>
      <c r="AQ209" s="340"/>
      <c r="AR209" s="341"/>
    </row>
    <row r="210" spans="2:45" ht="24.95" customHeight="1">
      <c r="C210" s="331">
        <v>198</v>
      </c>
      <c r="D210" s="332"/>
      <c r="E210" s="333"/>
      <c r="F210" s="334"/>
      <c r="G210" s="334"/>
      <c r="H210" s="334"/>
      <c r="I210" s="334"/>
      <c r="J210" s="334"/>
      <c r="K210" s="334"/>
      <c r="L210" s="334"/>
      <c r="M210" s="334"/>
      <c r="N210" s="334"/>
      <c r="O210" s="334"/>
      <c r="P210" s="334"/>
      <c r="Q210" s="334"/>
      <c r="R210" s="334"/>
      <c r="S210" s="335"/>
      <c r="T210" s="336"/>
      <c r="U210" s="337"/>
      <c r="V210" s="337"/>
      <c r="W210" s="337"/>
      <c r="X210" s="338"/>
      <c r="Y210" s="123" t="str">
        <f>IFERROR(IF('01申請書'!$B$27="●",VLOOKUP($T210,資格者コード!$A$2:$Q$73,MATCH(Y$12,資格者コード!$F$1:$Q$1,0)+5,FALSE) &amp; "",""),"")</f>
        <v/>
      </c>
      <c r="Z210" s="124" t="str">
        <f>IFERROR(IF('01申請書'!$B$28="●",VLOOKUP($T210,資格者コード!$A$2:$Q$73,MATCH(Z$12,資格者コード!$F$1:$Q$1,0)+5,FALSE) &amp; "",""),"")</f>
        <v/>
      </c>
      <c r="AA210" s="124" t="str">
        <f>IFERROR(IF('01申請書'!$B$29="●",VLOOKUP($T210,資格者コード!$A$2:$Q$73,MATCH(AA$12,資格者コード!$F$1:$Q$1,0)+5,FALSE) &amp; "",""),"")</f>
        <v/>
      </c>
      <c r="AB210" s="124" t="str">
        <f>IFERROR(IF('01申請書'!$B$30="●",VLOOKUP($T210,資格者コード!$A$2:$Q$73,MATCH(AB$12,資格者コード!$F$1:$Q$1,0)+5,FALSE) &amp; "",""),"")</f>
        <v/>
      </c>
      <c r="AC210" s="125" t="str">
        <f>IFERROR(IF('01申請書'!$B$31="●",VLOOKUP($T210,資格者コード!$A$2:$Q$73,MATCH(AC$12,資格者コード!$F$1:$Q$1,0)+5,FALSE) &amp; "",""),"")</f>
        <v/>
      </c>
      <c r="AD210" s="126" t="str">
        <f>IFERROR(IF('01申請書'!$O$27="○",VLOOKUP($T210,資格者コード!$A$2:$Q$73,MATCH(AD$12,資格者コード!$F$1:$Q$1,0)+5,FALSE) &amp; "",""),"")</f>
        <v/>
      </c>
      <c r="AE210" s="126" t="str">
        <f>IFERROR(IF('01申請書'!$O$28="○",VLOOKUP($T210,資格者コード!$A$2:$Q$73,MATCH(AE$12,資格者コード!$F$1:$Q$1,0)+5,FALSE) &amp; "",""),"")</f>
        <v/>
      </c>
      <c r="AF210" s="123" t="str">
        <f>IFERROR(IF('01申請書'!$B$32="●",VLOOKUP($T210,資格者コード!$A$2:$Q$73,MATCH(AF$12,資格者コード!$F$1:$Q$1,0)+5,FALSE) &amp; "",""),"")</f>
        <v/>
      </c>
      <c r="AG210" s="124" t="str">
        <f>IFERROR(IF('01申請書'!$B$33="●",VLOOKUP($T210,資格者コード!$A$2:$Q$73,MATCH(AG$12,資格者コード!$F$1:$Q$1,0)+5,FALSE) &amp; "",""),"")</f>
        <v/>
      </c>
      <c r="AH210" s="125" t="str">
        <f>IFERROR(IF('01申請書'!$B$34="●",VLOOKUP($T210,資格者コード!$A$2:$Q$73,MATCH(AH$12,資格者コード!$F$1:$Q$1,0)+5,FALSE) &amp; "",""),"")</f>
        <v/>
      </c>
      <c r="AI210" s="126" t="str">
        <f>IFERROR(IF('01申請書'!$O$29="○",VLOOKUP($T210,資格者コード!$A$2:$Q$73,MATCH(AI$12,資格者コード!$F$1:$Q$1,0)+5,FALSE) &amp; "",""),"")</f>
        <v/>
      </c>
      <c r="AJ210" s="126" t="str">
        <f>IFERROR(IF('01申請書'!$O$30="○",VLOOKUP($T210,資格者コード!$A$2:$Q$73,MATCH(AJ$12,資格者コード!$F$1:$Q$1,0)+5,FALSE) &amp; "",""),"")</f>
        <v/>
      </c>
      <c r="AK210" s="339"/>
      <c r="AL210" s="340"/>
      <c r="AM210" s="340"/>
      <c r="AN210" s="340"/>
      <c r="AO210" s="340"/>
      <c r="AP210" s="340"/>
      <c r="AQ210" s="340"/>
      <c r="AR210" s="341"/>
    </row>
    <row r="211" spans="2:45" ht="24.95" customHeight="1">
      <c r="C211" s="331">
        <v>199</v>
      </c>
      <c r="D211" s="332"/>
      <c r="E211" s="333"/>
      <c r="F211" s="334"/>
      <c r="G211" s="334"/>
      <c r="H211" s="334"/>
      <c r="I211" s="334"/>
      <c r="J211" s="334"/>
      <c r="K211" s="334"/>
      <c r="L211" s="334"/>
      <c r="M211" s="334"/>
      <c r="N211" s="334"/>
      <c r="O211" s="334"/>
      <c r="P211" s="334"/>
      <c r="Q211" s="334"/>
      <c r="R211" s="334"/>
      <c r="S211" s="335"/>
      <c r="T211" s="336"/>
      <c r="U211" s="337"/>
      <c r="V211" s="337"/>
      <c r="W211" s="337"/>
      <c r="X211" s="338"/>
      <c r="Y211" s="123" t="str">
        <f>IFERROR(IF('01申請書'!$B$27="●",VLOOKUP($T211,資格者コード!$A$2:$Q$73,MATCH(Y$12,資格者コード!$F$1:$Q$1,0)+5,FALSE) &amp; "",""),"")</f>
        <v/>
      </c>
      <c r="Z211" s="124" t="str">
        <f>IFERROR(IF('01申請書'!$B$28="●",VLOOKUP($T211,資格者コード!$A$2:$Q$73,MATCH(Z$12,資格者コード!$F$1:$Q$1,0)+5,FALSE) &amp; "",""),"")</f>
        <v/>
      </c>
      <c r="AA211" s="124" t="str">
        <f>IFERROR(IF('01申請書'!$B$29="●",VLOOKUP($T211,資格者コード!$A$2:$Q$73,MATCH(AA$12,資格者コード!$F$1:$Q$1,0)+5,FALSE) &amp; "",""),"")</f>
        <v/>
      </c>
      <c r="AB211" s="124" t="str">
        <f>IFERROR(IF('01申請書'!$B$30="●",VLOOKUP($T211,資格者コード!$A$2:$Q$73,MATCH(AB$12,資格者コード!$F$1:$Q$1,0)+5,FALSE) &amp; "",""),"")</f>
        <v/>
      </c>
      <c r="AC211" s="125" t="str">
        <f>IFERROR(IF('01申請書'!$B$31="●",VLOOKUP($T211,資格者コード!$A$2:$Q$73,MATCH(AC$12,資格者コード!$F$1:$Q$1,0)+5,FALSE) &amp; "",""),"")</f>
        <v/>
      </c>
      <c r="AD211" s="126" t="str">
        <f>IFERROR(IF('01申請書'!$O$27="○",VLOOKUP($T211,資格者コード!$A$2:$Q$73,MATCH(AD$12,資格者コード!$F$1:$Q$1,0)+5,FALSE) &amp; "",""),"")</f>
        <v/>
      </c>
      <c r="AE211" s="126" t="str">
        <f>IFERROR(IF('01申請書'!$O$28="○",VLOOKUP($T211,資格者コード!$A$2:$Q$73,MATCH(AE$12,資格者コード!$F$1:$Q$1,0)+5,FALSE) &amp; "",""),"")</f>
        <v/>
      </c>
      <c r="AF211" s="123" t="str">
        <f>IFERROR(IF('01申請書'!$B$32="●",VLOOKUP($T211,資格者コード!$A$2:$Q$73,MATCH(AF$12,資格者コード!$F$1:$Q$1,0)+5,FALSE) &amp; "",""),"")</f>
        <v/>
      </c>
      <c r="AG211" s="124" t="str">
        <f>IFERROR(IF('01申請書'!$B$33="●",VLOOKUP($T211,資格者コード!$A$2:$Q$73,MATCH(AG$12,資格者コード!$F$1:$Q$1,0)+5,FALSE) &amp; "",""),"")</f>
        <v/>
      </c>
      <c r="AH211" s="125" t="str">
        <f>IFERROR(IF('01申請書'!$B$34="●",VLOOKUP($T211,資格者コード!$A$2:$Q$73,MATCH(AH$12,資格者コード!$F$1:$Q$1,0)+5,FALSE) &amp; "",""),"")</f>
        <v/>
      </c>
      <c r="AI211" s="126" t="str">
        <f>IFERROR(IF('01申請書'!$O$29="○",VLOOKUP($T211,資格者コード!$A$2:$Q$73,MATCH(AI$12,資格者コード!$F$1:$Q$1,0)+5,FALSE) &amp; "",""),"")</f>
        <v/>
      </c>
      <c r="AJ211" s="126" t="str">
        <f>IFERROR(IF('01申請書'!$O$30="○",VLOOKUP($T211,資格者コード!$A$2:$Q$73,MATCH(AJ$12,資格者コード!$F$1:$Q$1,0)+5,FALSE) &amp; "",""),"")</f>
        <v/>
      </c>
      <c r="AK211" s="339"/>
      <c r="AL211" s="340"/>
      <c r="AM211" s="340"/>
      <c r="AN211" s="340"/>
      <c r="AO211" s="340"/>
      <c r="AP211" s="340"/>
      <c r="AQ211" s="340"/>
      <c r="AR211" s="341"/>
    </row>
    <row r="212" spans="2:45" ht="24.95" customHeight="1">
      <c r="C212" s="331">
        <v>200</v>
      </c>
      <c r="D212" s="332"/>
      <c r="E212" s="333"/>
      <c r="F212" s="334"/>
      <c r="G212" s="334"/>
      <c r="H212" s="334"/>
      <c r="I212" s="334"/>
      <c r="J212" s="334"/>
      <c r="K212" s="334"/>
      <c r="L212" s="334"/>
      <c r="M212" s="334"/>
      <c r="N212" s="334"/>
      <c r="O212" s="334"/>
      <c r="P212" s="334"/>
      <c r="Q212" s="334"/>
      <c r="R212" s="334"/>
      <c r="S212" s="335"/>
      <c r="T212" s="336"/>
      <c r="U212" s="337"/>
      <c r="V212" s="337"/>
      <c r="W212" s="337"/>
      <c r="X212" s="338"/>
      <c r="Y212" s="123" t="str">
        <f>IFERROR(IF('01申請書'!$B$27="●",VLOOKUP($T212,資格者コード!$A$2:$Q$73,MATCH(Y$12,資格者コード!$F$1:$Q$1,0)+5,FALSE) &amp; "",""),"")</f>
        <v/>
      </c>
      <c r="Z212" s="124" t="str">
        <f>IFERROR(IF('01申請書'!$B$28="●",VLOOKUP($T212,資格者コード!$A$2:$Q$73,MATCH(Z$12,資格者コード!$F$1:$Q$1,0)+5,FALSE) &amp; "",""),"")</f>
        <v/>
      </c>
      <c r="AA212" s="124" t="str">
        <f>IFERROR(IF('01申請書'!$B$29="●",VLOOKUP($T212,資格者コード!$A$2:$Q$73,MATCH(AA$12,資格者コード!$F$1:$Q$1,0)+5,FALSE) &amp; "",""),"")</f>
        <v/>
      </c>
      <c r="AB212" s="124" t="str">
        <f>IFERROR(IF('01申請書'!$B$30="●",VLOOKUP($T212,資格者コード!$A$2:$Q$73,MATCH(AB$12,資格者コード!$F$1:$Q$1,0)+5,FALSE) &amp; "",""),"")</f>
        <v/>
      </c>
      <c r="AC212" s="125" t="str">
        <f>IFERROR(IF('01申請書'!$B$31="●",VLOOKUP($T212,資格者コード!$A$2:$Q$73,MATCH(AC$12,資格者コード!$F$1:$Q$1,0)+5,FALSE) &amp; "",""),"")</f>
        <v/>
      </c>
      <c r="AD212" s="126" t="str">
        <f>IFERROR(IF('01申請書'!$O$27="○",VLOOKUP($T212,資格者コード!$A$2:$Q$73,MATCH(AD$12,資格者コード!$F$1:$Q$1,0)+5,FALSE) &amp; "",""),"")</f>
        <v/>
      </c>
      <c r="AE212" s="126" t="str">
        <f>IFERROR(IF('01申請書'!$O$28="○",VLOOKUP($T212,資格者コード!$A$2:$Q$73,MATCH(AE$12,資格者コード!$F$1:$Q$1,0)+5,FALSE) &amp; "",""),"")</f>
        <v/>
      </c>
      <c r="AF212" s="123" t="str">
        <f>IFERROR(IF('01申請書'!$B$32="●",VLOOKUP($T212,資格者コード!$A$2:$Q$73,MATCH(AF$12,資格者コード!$F$1:$Q$1,0)+5,FALSE) &amp; "",""),"")</f>
        <v/>
      </c>
      <c r="AG212" s="124" t="str">
        <f>IFERROR(IF('01申請書'!$B$33="●",VLOOKUP($T212,資格者コード!$A$2:$Q$73,MATCH(AG$12,資格者コード!$F$1:$Q$1,0)+5,FALSE) &amp; "",""),"")</f>
        <v/>
      </c>
      <c r="AH212" s="125" t="str">
        <f>IFERROR(IF('01申請書'!$B$34="●",VLOOKUP($T212,資格者コード!$A$2:$Q$73,MATCH(AH$12,資格者コード!$F$1:$Q$1,0)+5,FALSE) &amp; "",""),"")</f>
        <v/>
      </c>
      <c r="AI212" s="126" t="str">
        <f>IFERROR(IF('01申請書'!$O$29="○",VLOOKUP($T212,資格者コード!$A$2:$Q$73,MATCH(AI$12,資格者コード!$F$1:$Q$1,0)+5,FALSE) &amp; "",""),"")</f>
        <v/>
      </c>
      <c r="AJ212" s="126" t="str">
        <f>IFERROR(IF('01申請書'!$O$30="○",VLOOKUP($T212,資格者コード!$A$2:$Q$73,MATCH(AJ$12,資格者コード!$F$1:$Q$1,0)+5,FALSE) &amp; "",""),"")</f>
        <v/>
      </c>
      <c r="AK212" s="339"/>
      <c r="AL212" s="340"/>
      <c r="AM212" s="340"/>
      <c r="AN212" s="340"/>
      <c r="AO212" s="340"/>
      <c r="AP212" s="340"/>
      <c r="AQ212" s="340"/>
      <c r="AR212" s="341"/>
    </row>
    <row r="213" spans="2:45" ht="24.95" customHeight="1">
      <c r="C213" s="331">
        <v>201</v>
      </c>
      <c r="D213" s="332"/>
      <c r="E213" s="333"/>
      <c r="F213" s="334"/>
      <c r="G213" s="334"/>
      <c r="H213" s="334"/>
      <c r="I213" s="334"/>
      <c r="J213" s="334"/>
      <c r="K213" s="334"/>
      <c r="L213" s="334"/>
      <c r="M213" s="334"/>
      <c r="N213" s="334"/>
      <c r="O213" s="334"/>
      <c r="P213" s="334"/>
      <c r="Q213" s="334"/>
      <c r="R213" s="334"/>
      <c r="S213" s="335"/>
      <c r="T213" s="336"/>
      <c r="U213" s="337"/>
      <c r="V213" s="337"/>
      <c r="W213" s="337"/>
      <c r="X213" s="338"/>
      <c r="Y213" s="123" t="str">
        <f>IFERROR(IF('01申請書'!$B$27="●",VLOOKUP($T213,資格者コード!$A$2:$Q$73,MATCH(Y$12,資格者コード!$F$1:$Q$1,0)+5,FALSE) &amp; "",""),"")</f>
        <v/>
      </c>
      <c r="Z213" s="124" t="str">
        <f>IFERROR(IF('01申請書'!$B$28="●",VLOOKUP($T213,資格者コード!$A$2:$Q$73,MATCH(Z$12,資格者コード!$F$1:$Q$1,0)+5,FALSE) &amp; "",""),"")</f>
        <v/>
      </c>
      <c r="AA213" s="124" t="str">
        <f>IFERROR(IF('01申請書'!$B$29="●",VLOOKUP($T213,資格者コード!$A$2:$Q$73,MATCH(AA$12,資格者コード!$F$1:$Q$1,0)+5,FALSE) &amp; "",""),"")</f>
        <v/>
      </c>
      <c r="AB213" s="124" t="str">
        <f>IFERROR(IF('01申請書'!$B$30="●",VLOOKUP($T213,資格者コード!$A$2:$Q$73,MATCH(AB$12,資格者コード!$F$1:$Q$1,0)+5,FALSE) &amp; "",""),"")</f>
        <v/>
      </c>
      <c r="AC213" s="125" t="str">
        <f>IFERROR(IF('01申請書'!$B$31="●",VLOOKUP($T213,資格者コード!$A$2:$Q$73,MATCH(AC$12,資格者コード!$F$1:$Q$1,0)+5,FALSE) &amp; "",""),"")</f>
        <v/>
      </c>
      <c r="AD213" s="126" t="str">
        <f>IFERROR(IF('01申請書'!$O$27="○",VLOOKUP($T213,資格者コード!$A$2:$Q$73,MATCH(AD$12,資格者コード!$F$1:$Q$1,0)+5,FALSE) &amp; "",""),"")</f>
        <v/>
      </c>
      <c r="AE213" s="126" t="str">
        <f>IFERROR(IF('01申請書'!$O$28="○",VLOOKUP($T213,資格者コード!$A$2:$Q$73,MATCH(AE$12,資格者コード!$F$1:$Q$1,0)+5,FALSE) &amp; "",""),"")</f>
        <v/>
      </c>
      <c r="AF213" s="123" t="str">
        <f>IFERROR(IF('01申請書'!$B$32="●",VLOOKUP($T213,資格者コード!$A$2:$Q$73,MATCH(AF$12,資格者コード!$F$1:$Q$1,0)+5,FALSE) &amp; "",""),"")</f>
        <v/>
      </c>
      <c r="AG213" s="124" t="str">
        <f>IFERROR(IF('01申請書'!$B$33="●",VLOOKUP($T213,資格者コード!$A$2:$Q$73,MATCH(AG$12,資格者コード!$F$1:$Q$1,0)+5,FALSE) &amp; "",""),"")</f>
        <v/>
      </c>
      <c r="AH213" s="125" t="str">
        <f>IFERROR(IF('01申請書'!$B$34="●",VLOOKUP($T213,資格者コード!$A$2:$Q$73,MATCH(AH$12,資格者コード!$F$1:$Q$1,0)+5,FALSE) &amp; "",""),"")</f>
        <v/>
      </c>
      <c r="AI213" s="126" t="str">
        <f>IFERROR(IF('01申請書'!$O$29="○",VLOOKUP($T213,資格者コード!$A$2:$Q$73,MATCH(AI$12,資格者コード!$F$1:$Q$1,0)+5,FALSE) &amp; "",""),"")</f>
        <v/>
      </c>
      <c r="AJ213" s="126" t="str">
        <f>IFERROR(IF('01申請書'!$O$30="○",VLOOKUP($T213,資格者コード!$A$2:$Q$73,MATCH(AJ$12,資格者コード!$F$1:$Q$1,0)+5,FALSE) &amp; "",""),"")</f>
        <v/>
      </c>
      <c r="AK213" s="339"/>
      <c r="AL213" s="340"/>
      <c r="AM213" s="340"/>
      <c r="AN213" s="340"/>
      <c r="AO213" s="340"/>
      <c r="AP213" s="340"/>
      <c r="AQ213" s="340"/>
      <c r="AR213" s="341"/>
    </row>
    <row r="214" spans="2:45" ht="24.95" customHeight="1">
      <c r="C214" s="331">
        <v>202</v>
      </c>
      <c r="D214" s="332"/>
      <c r="E214" s="333"/>
      <c r="F214" s="334"/>
      <c r="G214" s="334"/>
      <c r="H214" s="334"/>
      <c r="I214" s="334"/>
      <c r="J214" s="334"/>
      <c r="K214" s="334"/>
      <c r="L214" s="334"/>
      <c r="M214" s="334"/>
      <c r="N214" s="334"/>
      <c r="O214" s="334"/>
      <c r="P214" s="334"/>
      <c r="Q214" s="334"/>
      <c r="R214" s="334"/>
      <c r="S214" s="335"/>
      <c r="T214" s="336"/>
      <c r="U214" s="337"/>
      <c r="V214" s="337"/>
      <c r="W214" s="337"/>
      <c r="X214" s="338"/>
      <c r="Y214" s="123" t="str">
        <f>IFERROR(IF('01申請書'!$B$27="●",VLOOKUP($T214,資格者コード!$A$2:$Q$73,MATCH(Y$12,資格者コード!$F$1:$Q$1,0)+5,FALSE) &amp; "",""),"")</f>
        <v/>
      </c>
      <c r="Z214" s="124" t="str">
        <f>IFERROR(IF('01申請書'!$B$28="●",VLOOKUP($T214,資格者コード!$A$2:$Q$73,MATCH(Z$12,資格者コード!$F$1:$Q$1,0)+5,FALSE) &amp; "",""),"")</f>
        <v/>
      </c>
      <c r="AA214" s="124" t="str">
        <f>IFERROR(IF('01申請書'!$B$29="●",VLOOKUP($T214,資格者コード!$A$2:$Q$73,MATCH(AA$12,資格者コード!$F$1:$Q$1,0)+5,FALSE) &amp; "",""),"")</f>
        <v/>
      </c>
      <c r="AB214" s="124" t="str">
        <f>IFERROR(IF('01申請書'!$B$30="●",VLOOKUP($T214,資格者コード!$A$2:$Q$73,MATCH(AB$12,資格者コード!$F$1:$Q$1,0)+5,FALSE) &amp; "",""),"")</f>
        <v/>
      </c>
      <c r="AC214" s="125" t="str">
        <f>IFERROR(IF('01申請書'!$B$31="●",VLOOKUP($T214,資格者コード!$A$2:$Q$73,MATCH(AC$12,資格者コード!$F$1:$Q$1,0)+5,FALSE) &amp; "",""),"")</f>
        <v/>
      </c>
      <c r="AD214" s="126" t="str">
        <f>IFERROR(IF('01申請書'!$O$27="○",VLOOKUP($T214,資格者コード!$A$2:$Q$73,MATCH(AD$12,資格者コード!$F$1:$Q$1,0)+5,FALSE) &amp; "",""),"")</f>
        <v/>
      </c>
      <c r="AE214" s="126" t="str">
        <f>IFERROR(IF('01申請書'!$O$28="○",VLOOKUP($T214,資格者コード!$A$2:$Q$73,MATCH(AE$12,資格者コード!$F$1:$Q$1,0)+5,FALSE) &amp; "",""),"")</f>
        <v/>
      </c>
      <c r="AF214" s="123" t="str">
        <f>IFERROR(IF('01申請書'!$B$32="●",VLOOKUP($T214,資格者コード!$A$2:$Q$73,MATCH(AF$12,資格者コード!$F$1:$Q$1,0)+5,FALSE) &amp; "",""),"")</f>
        <v/>
      </c>
      <c r="AG214" s="124" t="str">
        <f>IFERROR(IF('01申請書'!$B$33="●",VLOOKUP($T214,資格者コード!$A$2:$Q$73,MATCH(AG$12,資格者コード!$F$1:$Q$1,0)+5,FALSE) &amp; "",""),"")</f>
        <v/>
      </c>
      <c r="AH214" s="125" t="str">
        <f>IFERROR(IF('01申請書'!$B$34="●",VLOOKUP($T214,資格者コード!$A$2:$Q$73,MATCH(AH$12,資格者コード!$F$1:$Q$1,0)+5,FALSE) &amp; "",""),"")</f>
        <v/>
      </c>
      <c r="AI214" s="126" t="str">
        <f>IFERROR(IF('01申請書'!$O$29="○",VLOOKUP($T214,資格者コード!$A$2:$Q$73,MATCH(AI$12,資格者コード!$F$1:$Q$1,0)+5,FALSE) &amp; "",""),"")</f>
        <v/>
      </c>
      <c r="AJ214" s="126" t="str">
        <f>IFERROR(IF('01申請書'!$O$30="○",VLOOKUP($T214,資格者コード!$A$2:$Q$73,MATCH(AJ$12,資格者コード!$F$1:$Q$1,0)+5,FALSE) &amp; "",""),"")</f>
        <v/>
      </c>
      <c r="AK214" s="339"/>
      <c r="AL214" s="340"/>
      <c r="AM214" s="340"/>
      <c r="AN214" s="340"/>
      <c r="AO214" s="340"/>
      <c r="AP214" s="340"/>
      <c r="AQ214" s="340"/>
      <c r="AR214" s="341"/>
    </row>
    <row r="215" spans="2:45" ht="24.95" customHeight="1">
      <c r="C215" s="331">
        <v>203</v>
      </c>
      <c r="D215" s="332"/>
      <c r="E215" s="333"/>
      <c r="F215" s="334"/>
      <c r="G215" s="334"/>
      <c r="H215" s="334"/>
      <c r="I215" s="334"/>
      <c r="J215" s="334"/>
      <c r="K215" s="334"/>
      <c r="L215" s="334"/>
      <c r="M215" s="334"/>
      <c r="N215" s="334"/>
      <c r="O215" s="334"/>
      <c r="P215" s="334"/>
      <c r="Q215" s="334"/>
      <c r="R215" s="334"/>
      <c r="S215" s="335"/>
      <c r="T215" s="336"/>
      <c r="U215" s="337"/>
      <c r="V215" s="337"/>
      <c r="W215" s="337"/>
      <c r="X215" s="338"/>
      <c r="Y215" s="123" t="str">
        <f>IFERROR(IF('01申請書'!$B$27="●",VLOOKUP($T215,資格者コード!$A$2:$Q$73,MATCH(Y$12,資格者コード!$F$1:$Q$1,0)+5,FALSE) &amp; "",""),"")</f>
        <v/>
      </c>
      <c r="Z215" s="124" t="str">
        <f>IFERROR(IF('01申請書'!$B$28="●",VLOOKUP($T215,資格者コード!$A$2:$Q$73,MATCH(Z$12,資格者コード!$F$1:$Q$1,0)+5,FALSE) &amp; "",""),"")</f>
        <v/>
      </c>
      <c r="AA215" s="124" t="str">
        <f>IFERROR(IF('01申請書'!$B$29="●",VLOOKUP($T215,資格者コード!$A$2:$Q$73,MATCH(AA$12,資格者コード!$F$1:$Q$1,0)+5,FALSE) &amp; "",""),"")</f>
        <v/>
      </c>
      <c r="AB215" s="124" t="str">
        <f>IFERROR(IF('01申請書'!$B$30="●",VLOOKUP($T215,資格者コード!$A$2:$Q$73,MATCH(AB$12,資格者コード!$F$1:$Q$1,0)+5,FALSE) &amp; "",""),"")</f>
        <v/>
      </c>
      <c r="AC215" s="125" t="str">
        <f>IFERROR(IF('01申請書'!$B$31="●",VLOOKUP($T215,資格者コード!$A$2:$Q$73,MATCH(AC$12,資格者コード!$F$1:$Q$1,0)+5,FALSE) &amp; "",""),"")</f>
        <v/>
      </c>
      <c r="AD215" s="126" t="str">
        <f>IFERROR(IF('01申請書'!$O$27="○",VLOOKUP($T215,資格者コード!$A$2:$Q$73,MATCH(AD$12,資格者コード!$F$1:$Q$1,0)+5,FALSE) &amp; "",""),"")</f>
        <v/>
      </c>
      <c r="AE215" s="126" t="str">
        <f>IFERROR(IF('01申請書'!$O$28="○",VLOOKUP($T215,資格者コード!$A$2:$Q$73,MATCH(AE$12,資格者コード!$F$1:$Q$1,0)+5,FALSE) &amp; "",""),"")</f>
        <v/>
      </c>
      <c r="AF215" s="123" t="str">
        <f>IFERROR(IF('01申請書'!$B$32="●",VLOOKUP($T215,資格者コード!$A$2:$Q$73,MATCH(AF$12,資格者コード!$F$1:$Q$1,0)+5,FALSE) &amp; "",""),"")</f>
        <v/>
      </c>
      <c r="AG215" s="124" t="str">
        <f>IFERROR(IF('01申請書'!$B$33="●",VLOOKUP($T215,資格者コード!$A$2:$Q$73,MATCH(AG$12,資格者コード!$F$1:$Q$1,0)+5,FALSE) &amp; "",""),"")</f>
        <v/>
      </c>
      <c r="AH215" s="125" t="str">
        <f>IFERROR(IF('01申請書'!$B$34="●",VLOOKUP($T215,資格者コード!$A$2:$Q$73,MATCH(AH$12,資格者コード!$F$1:$Q$1,0)+5,FALSE) &amp; "",""),"")</f>
        <v/>
      </c>
      <c r="AI215" s="126" t="str">
        <f>IFERROR(IF('01申請書'!$O$29="○",VLOOKUP($T215,資格者コード!$A$2:$Q$73,MATCH(AI$12,資格者コード!$F$1:$Q$1,0)+5,FALSE) &amp; "",""),"")</f>
        <v/>
      </c>
      <c r="AJ215" s="126" t="str">
        <f>IFERROR(IF('01申請書'!$O$30="○",VLOOKUP($T215,資格者コード!$A$2:$Q$73,MATCH(AJ$12,資格者コード!$F$1:$Q$1,0)+5,FALSE) &amp; "",""),"")</f>
        <v/>
      </c>
      <c r="AK215" s="339"/>
      <c r="AL215" s="340"/>
      <c r="AM215" s="340"/>
      <c r="AN215" s="340"/>
      <c r="AO215" s="340"/>
      <c r="AP215" s="340"/>
      <c r="AQ215" s="340"/>
      <c r="AR215" s="341"/>
    </row>
    <row r="216" spans="2:45" ht="24.95" customHeight="1">
      <c r="C216" s="331">
        <v>204</v>
      </c>
      <c r="D216" s="332"/>
      <c r="E216" s="333"/>
      <c r="F216" s="334"/>
      <c r="G216" s="334"/>
      <c r="H216" s="334"/>
      <c r="I216" s="334"/>
      <c r="J216" s="334"/>
      <c r="K216" s="334"/>
      <c r="L216" s="334"/>
      <c r="M216" s="334"/>
      <c r="N216" s="334"/>
      <c r="O216" s="334"/>
      <c r="P216" s="334"/>
      <c r="Q216" s="334"/>
      <c r="R216" s="334"/>
      <c r="S216" s="335"/>
      <c r="T216" s="336"/>
      <c r="U216" s="337"/>
      <c r="V216" s="337"/>
      <c r="W216" s="337"/>
      <c r="X216" s="338"/>
      <c r="Y216" s="123" t="str">
        <f>IFERROR(IF('01申請書'!$B$27="●",VLOOKUP($T216,資格者コード!$A$2:$Q$73,MATCH(Y$12,資格者コード!$F$1:$Q$1,0)+5,FALSE) &amp; "",""),"")</f>
        <v/>
      </c>
      <c r="Z216" s="124" t="str">
        <f>IFERROR(IF('01申請書'!$B$28="●",VLOOKUP($T216,資格者コード!$A$2:$Q$73,MATCH(Z$12,資格者コード!$F$1:$Q$1,0)+5,FALSE) &amp; "",""),"")</f>
        <v/>
      </c>
      <c r="AA216" s="124" t="str">
        <f>IFERROR(IF('01申請書'!$B$29="●",VLOOKUP($T216,資格者コード!$A$2:$Q$73,MATCH(AA$12,資格者コード!$F$1:$Q$1,0)+5,FALSE) &amp; "",""),"")</f>
        <v/>
      </c>
      <c r="AB216" s="124" t="str">
        <f>IFERROR(IF('01申請書'!$B$30="●",VLOOKUP($T216,資格者コード!$A$2:$Q$73,MATCH(AB$12,資格者コード!$F$1:$Q$1,0)+5,FALSE) &amp; "",""),"")</f>
        <v/>
      </c>
      <c r="AC216" s="125" t="str">
        <f>IFERROR(IF('01申請書'!$B$31="●",VLOOKUP($T216,資格者コード!$A$2:$Q$73,MATCH(AC$12,資格者コード!$F$1:$Q$1,0)+5,FALSE) &amp; "",""),"")</f>
        <v/>
      </c>
      <c r="AD216" s="126" t="str">
        <f>IFERROR(IF('01申請書'!$O$27="○",VLOOKUP($T216,資格者コード!$A$2:$Q$73,MATCH(AD$12,資格者コード!$F$1:$Q$1,0)+5,FALSE) &amp; "",""),"")</f>
        <v/>
      </c>
      <c r="AE216" s="126" t="str">
        <f>IFERROR(IF('01申請書'!$O$28="○",VLOOKUP($T216,資格者コード!$A$2:$Q$73,MATCH(AE$12,資格者コード!$F$1:$Q$1,0)+5,FALSE) &amp; "",""),"")</f>
        <v/>
      </c>
      <c r="AF216" s="123" t="str">
        <f>IFERROR(IF('01申請書'!$B$32="●",VLOOKUP($T216,資格者コード!$A$2:$Q$73,MATCH(AF$12,資格者コード!$F$1:$Q$1,0)+5,FALSE) &amp; "",""),"")</f>
        <v/>
      </c>
      <c r="AG216" s="124" t="str">
        <f>IFERROR(IF('01申請書'!$B$33="●",VLOOKUP($T216,資格者コード!$A$2:$Q$73,MATCH(AG$12,資格者コード!$F$1:$Q$1,0)+5,FALSE) &amp; "",""),"")</f>
        <v/>
      </c>
      <c r="AH216" s="125" t="str">
        <f>IFERROR(IF('01申請書'!$B$34="●",VLOOKUP($T216,資格者コード!$A$2:$Q$73,MATCH(AH$12,資格者コード!$F$1:$Q$1,0)+5,FALSE) &amp; "",""),"")</f>
        <v/>
      </c>
      <c r="AI216" s="126" t="str">
        <f>IFERROR(IF('01申請書'!$O$29="○",VLOOKUP($T216,資格者コード!$A$2:$Q$73,MATCH(AI$12,資格者コード!$F$1:$Q$1,0)+5,FALSE) &amp; "",""),"")</f>
        <v/>
      </c>
      <c r="AJ216" s="126" t="str">
        <f>IFERROR(IF('01申請書'!$O$30="○",VLOOKUP($T216,資格者コード!$A$2:$Q$73,MATCH(AJ$12,資格者コード!$F$1:$Q$1,0)+5,FALSE) &amp; "",""),"")</f>
        <v/>
      </c>
      <c r="AK216" s="339"/>
      <c r="AL216" s="340"/>
      <c r="AM216" s="340"/>
      <c r="AN216" s="340"/>
      <c r="AO216" s="340"/>
      <c r="AP216" s="340"/>
      <c r="AQ216" s="340"/>
      <c r="AR216" s="341"/>
    </row>
    <row r="217" spans="2:45" ht="24.95" customHeight="1">
      <c r="C217" s="331">
        <v>205</v>
      </c>
      <c r="D217" s="332"/>
      <c r="E217" s="333"/>
      <c r="F217" s="334"/>
      <c r="G217" s="334"/>
      <c r="H217" s="334"/>
      <c r="I217" s="334"/>
      <c r="J217" s="334"/>
      <c r="K217" s="334"/>
      <c r="L217" s="334"/>
      <c r="M217" s="334"/>
      <c r="N217" s="334"/>
      <c r="O217" s="334"/>
      <c r="P217" s="334"/>
      <c r="Q217" s="334"/>
      <c r="R217" s="334"/>
      <c r="S217" s="335"/>
      <c r="T217" s="336"/>
      <c r="U217" s="337"/>
      <c r="V217" s="337"/>
      <c r="W217" s="337"/>
      <c r="X217" s="338"/>
      <c r="Y217" s="123" t="str">
        <f>IFERROR(IF('01申請書'!$B$27="●",VLOOKUP($T217,資格者コード!$A$2:$Q$73,MATCH(Y$12,資格者コード!$F$1:$Q$1,0)+5,FALSE) &amp; "",""),"")</f>
        <v/>
      </c>
      <c r="Z217" s="124" t="str">
        <f>IFERROR(IF('01申請書'!$B$28="●",VLOOKUP($T217,資格者コード!$A$2:$Q$73,MATCH(Z$12,資格者コード!$F$1:$Q$1,0)+5,FALSE) &amp; "",""),"")</f>
        <v/>
      </c>
      <c r="AA217" s="124" t="str">
        <f>IFERROR(IF('01申請書'!$B$29="●",VLOOKUP($T217,資格者コード!$A$2:$Q$73,MATCH(AA$12,資格者コード!$F$1:$Q$1,0)+5,FALSE) &amp; "",""),"")</f>
        <v/>
      </c>
      <c r="AB217" s="124" t="str">
        <f>IFERROR(IF('01申請書'!$B$30="●",VLOOKUP($T217,資格者コード!$A$2:$Q$73,MATCH(AB$12,資格者コード!$F$1:$Q$1,0)+5,FALSE) &amp; "",""),"")</f>
        <v/>
      </c>
      <c r="AC217" s="125" t="str">
        <f>IFERROR(IF('01申請書'!$B$31="●",VLOOKUP($T217,資格者コード!$A$2:$Q$73,MATCH(AC$12,資格者コード!$F$1:$Q$1,0)+5,FALSE) &amp; "",""),"")</f>
        <v/>
      </c>
      <c r="AD217" s="126" t="str">
        <f>IFERROR(IF('01申請書'!$O$27="○",VLOOKUP($T217,資格者コード!$A$2:$Q$73,MATCH(AD$12,資格者コード!$F$1:$Q$1,0)+5,FALSE) &amp; "",""),"")</f>
        <v/>
      </c>
      <c r="AE217" s="126" t="str">
        <f>IFERROR(IF('01申請書'!$O$28="○",VLOOKUP($T217,資格者コード!$A$2:$Q$73,MATCH(AE$12,資格者コード!$F$1:$Q$1,0)+5,FALSE) &amp; "",""),"")</f>
        <v/>
      </c>
      <c r="AF217" s="123" t="str">
        <f>IFERROR(IF('01申請書'!$B$32="●",VLOOKUP($T217,資格者コード!$A$2:$Q$73,MATCH(AF$12,資格者コード!$F$1:$Q$1,0)+5,FALSE) &amp; "",""),"")</f>
        <v/>
      </c>
      <c r="AG217" s="124" t="str">
        <f>IFERROR(IF('01申請書'!$B$33="●",VLOOKUP($T217,資格者コード!$A$2:$Q$73,MATCH(AG$12,資格者コード!$F$1:$Q$1,0)+5,FALSE) &amp; "",""),"")</f>
        <v/>
      </c>
      <c r="AH217" s="125" t="str">
        <f>IFERROR(IF('01申請書'!$B$34="●",VLOOKUP($T217,資格者コード!$A$2:$Q$73,MATCH(AH$12,資格者コード!$F$1:$Q$1,0)+5,FALSE) &amp; "",""),"")</f>
        <v/>
      </c>
      <c r="AI217" s="126" t="str">
        <f>IFERROR(IF('01申請書'!$O$29="○",VLOOKUP($T217,資格者コード!$A$2:$Q$73,MATCH(AI$12,資格者コード!$F$1:$Q$1,0)+5,FALSE) &amp; "",""),"")</f>
        <v/>
      </c>
      <c r="AJ217" s="126" t="str">
        <f>IFERROR(IF('01申請書'!$O$30="○",VLOOKUP($T217,資格者コード!$A$2:$Q$73,MATCH(AJ$12,資格者コード!$F$1:$Q$1,0)+5,FALSE) &amp; "",""),"")</f>
        <v/>
      </c>
      <c r="AK217" s="339"/>
      <c r="AL217" s="340"/>
      <c r="AM217" s="340"/>
      <c r="AN217" s="340"/>
      <c r="AO217" s="340"/>
      <c r="AP217" s="340"/>
      <c r="AQ217" s="340"/>
      <c r="AR217" s="341"/>
    </row>
    <row r="218" spans="2:45" ht="24.95" customHeight="1">
      <c r="C218" s="331">
        <v>206</v>
      </c>
      <c r="D218" s="332"/>
      <c r="E218" s="333"/>
      <c r="F218" s="334"/>
      <c r="G218" s="334"/>
      <c r="H218" s="334"/>
      <c r="I218" s="334"/>
      <c r="J218" s="334"/>
      <c r="K218" s="334"/>
      <c r="L218" s="334"/>
      <c r="M218" s="334"/>
      <c r="N218" s="334"/>
      <c r="O218" s="334"/>
      <c r="P218" s="334"/>
      <c r="Q218" s="334"/>
      <c r="R218" s="334"/>
      <c r="S218" s="335"/>
      <c r="T218" s="336"/>
      <c r="U218" s="337"/>
      <c r="V218" s="337"/>
      <c r="W218" s="337"/>
      <c r="X218" s="338"/>
      <c r="Y218" s="123" t="str">
        <f>IFERROR(IF('01申請書'!$B$27="●",VLOOKUP($T218,資格者コード!$A$2:$Q$73,MATCH(Y$12,資格者コード!$F$1:$Q$1,0)+5,FALSE) &amp; "",""),"")</f>
        <v/>
      </c>
      <c r="Z218" s="124" t="str">
        <f>IFERROR(IF('01申請書'!$B$28="●",VLOOKUP($T218,資格者コード!$A$2:$Q$73,MATCH(Z$12,資格者コード!$F$1:$Q$1,0)+5,FALSE) &amp; "",""),"")</f>
        <v/>
      </c>
      <c r="AA218" s="124" t="str">
        <f>IFERROR(IF('01申請書'!$B$29="●",VLOOKUP($T218,資格者コード!$A$2:$Q$73,MATCH(AA$12,資格者コード!$F$1:$Q$1,0)+5,FALSE) &amp; "",""),"")</f>
        <v/>
      </c>
      <c r="AB218" s="124" t="str">
        <f>IFERROR(IF('01申請書'!$B$30="●",VLOOKUP($T218,資格者コード!$A$2:$Q$73,MATCH(AB$12,資格者コード!$F$1:$Q$1,0)+5,FALSE) &amp; "",""),"")</f>
        <v/>
      </c>
      <c r="AC218" s="125" t="str">
        <f>IFERROR(IF('01申請書'!$B$31="●",VLOOKUP($T218,資格者コード!$A$2:$Q$73,MATCH(AC$12,資格者コード!$F$1:$Q$1,0)+5,FALSE) &amp; "",""),"")</f>
        <v/>
      </c>
      <c r="AD218" s="126" t="str">
        <f>IFERROR(IF('01申請書'!$O$27="○",VLOOKUP($T218,資格者コード!$A$2:$Q$73,MATCH(AD$12,資格者コード!$F$1:$Q$1,0)+5,FALSE) &amp; "",""),"")</f>
        <v/>
      </c>
      <c r="AE218" s="126" t="str">
        <f>IFERROR(IF('01申請書'!$O$28="○",VLOOKUP($T218,資格者コード!$A$2:$Q$73,MATCH(AE$12,資格者コード!$F$1:$Q$1,0)+5,FALSE) &amp; "",""),"")</f>
        <v/>
      </c>
      <c r="AF218" s="123" t="str">
        <f>IFERROR(IF('01申請書'!$B$32="●",VLOOKUP($T218,資格者コード!$A$2:$Q$73,MATCH(AF$12,資格者コード!$F$1:$Q$1,0)+5,FALSE) &amp; "",""),"")</f>
        <v/>
      </c>
      <c r="AG218" s="124" t="str">
        <f>IFERROR(IF('01申請書'!$B$33="●",VLOOKUP($T218,資格者コード!$A$2:$Q$73,MATCH(AG$12,資格者コード!$F$1:$Q$1,0)+5,FALSE) &amp; "",""),"")</f>
        <v/>
      </c>
      <c r="AH218" s="125" t="str">
        <f>IFERROR(IF('01申請書'!$B$34="●",VLOOKUP($T218,資格者コード!$A$2:$Q$73,MATCH(AH$12,資格者コード!$F$1:$Q$1,0)+5,FALSE) &amp; "",""),"")</f>
        <v/>
      </c>
      <c r="AI218" s="126" t="str">
        <f>IFERROR(IF('01申請書'!$O$29="○",VLOOKUP($T218,資格者コード!$A$2:$Q$73,MATCH(AI$12,資格者コード!$F$1:$Q$1,0)+5,FALSE) &amp; "",""),"")</f>
        <v/>
      </c>
      <c r="AJ218" s="126" t="str">
        <f>IFERROR(IF('01申請書'!$O$30="○",VLOOKUP($T218,資格者コード!$A$2:$Q$73,MATCH(AJ$12,資格者コード!$F$1:$Q$1,0)+5,FALSE) &amp; "",""),"")</f>
        <v/>
      </c>
      <c r="AK218" s="339"/>
      <c r="AL218" s="340"/>
      <c r="AM218" s="340"/>
      <c r="AN218" s="340"/>
      <c r="AO218" s="340"/>
      <c r="AP218" s="340"/>
      <c r="AQ218" s="340"/>
      <c r="AR218" s="341"/>
    </row>
    <row r="219" spans="2:45" ht="24.95" customHeight="1">
      <c r="C219" s="331">
        <v>207</v>
      </c>
      <c r="D219" s="332"/>
      <c r="E219" s="333"/>
      <c r="F219" s="334"/>
      <c r="G219" s="334"/>
      <c r="H219" s="334"/>
      <c r="I219" s="334"/>
      <c r="J219" s="334"/>
      <c r="K219" s="334"/>
      <c r="L219" s="334"/>
      <c r="M219" s="334"/>
      <c r="N219" s="334"/>
      <c r="O219" s="334"/>
      <c r="P219" s="334"/>
      <c r="Q219" s="334"/>
      <c r="R219" s="334"/>
      <c r="S219" s="335"/>
      <c r="T219" s="336"/>
      <c r="U219" s="337"/>
      <c r="V219" s="337"/>
      <c r="W219" s="337"/>
      <c r="X219" s="338"/>
      <c r="Y219" s="123" t="str">
        <f>IFERROR(IF('01申請書'!$B$27="●",VLOOKUP($T219,資格者コード!$A$2:$Q$73,MATCH(Y$12,資格者コード!$F$1:$Q$1,0)+5,FALSE) &amp; "",""),"")</f>
        <v/>
      </c>
      <c r="Z219" s="124" t="str">
        <f>IFERROR(IF('01申請書'!$B$28="●",VLOOKUP($T219,資格者コード!$A$2:$Q$73,MATCH(Z$12,資格者コード!$F$1:$Q$1,0)+5,FALSE) &amp; "",""),"")</f>
        <v/>
      </c>
      <c r="AA219" s="124" t="str">
        <f>IFERROR(IF('01申請書'!$B$29="●",VLOOKUP($T219,資格者コード!$A$2:$Q$73,MATCH(AA$12,資格者コード!$F$1:$Q$1,0)+5,FALSE) &amp; "",""),"")</f>
        <v/>
      </c>
      <c r="AB219" s="124" t="str">
        <f>IFERROR(IF('01申請書'!$B$30="●",VLOOKUP($T219,資格者コード!$A$2:$Q$73,MATCH(AB$12,資格者コード!$F$1:$Q$1,0)+5,FALSE) &amp; "",""),"")</f>
        <v/>
      </c>
      <c r="AC219" s="125" t="str">
        <f>IFERROR(IF('01申請書'!$B$31="●",VLOOKUP($T219,資格者コード!$A$2:$Q$73,MATCH(AC$12,資格者コード!$F$1:$Q$1,0)+5,FALSE) &amp; "",""),"")</f>
        <v/>
      </c>
      <c r="AD219" s="126" t="str">
        <f>IFERROR(IF('01申請書'!$O$27="○",VLOOKUP($T219,資格者コード!$A$2:$Q$73,MATCH(AD$12,資格者コード!$F$1:$Q$1,0)+5,FALSE) &amp; "",""),"")</f>
        <v/>
      </c>
      <c r="AE219" s="126" t="str">
        <f>IFERROR(IF('01申請書'!$O$28="○",VLOOKUP($T219,資格者コード!$A$2:$Q$73,MATCH(AE$12,資格者コード!$F$1:$Q$1,0)+5,FALSE) &amp; "",""),"")</f>
        <v/>
      </c>
      <c r="AF219" s="123" t="str">
        <f>IFERROR(IF('01申請書'!$B$32="●",VLOOKUP($T219,資格者コード!$A$2:$Q$73,MATCH(AF$12,資格者コード!$F$1:$Q$1,0)+5,FALSE) &amp; "",""),"")</f>
        <v/>
      </c>
      <c r="AG219" s="124" t="str">
        <f>IFERROR(IF('01申請書'!$B$33="●",VLOOKUP($T219,資格者コード!$A$2:$Q$73,MATCH(AG$12,資格者コード!$F$1:$Q$1,0)+5,FALSE) &amp; "",""),"")</f>
        <v/>
      </c>
      <c r="AH219" s="125" t="str">
        <f>IFERROR(IF('01申請書'!$B$34="●",VLOOKUP($T219,資格者コード!$A$2:$Q$73,MATCH(AH$12,資格者コード!$F$1:$Q$1,0)+5,FALSE) &amp; "",""),"")</f>
        <v/>
      </c>
      <c r="AI219" s="126" t="str">
        <f>IFERROR(IF('01申請書'!$O$29="○",VLOOKUP($T219,資格者コード!$A$2:$Q$73,MATCH(AI$12,資格者コード!$F$1:$Q$1,0)+5,FALSE) &amp; "",""),"")</f>
        <v/>
      </c>
      <c r="AJ219" s="126" t="str">
        <f>IFERROR(IF('01申請書'!$O$30="○",VLOOKUP($T219,資格者コード!$A$2:$Q$73,MATCH(AJ$12,資格者コード!$F$1:$Q$1,0)+5,FALSE) &amp; "",""),"")</f>
        <v/>
      </c>
      <c r="AK219" s="339"/>
      <c r="AL219" s="340"/>
      <c r="AM219" s="340"/>
      <c r="AN219" s="340"/>
      <c r="AO219" s="340"/>
      <c r="AP219" s="340"/>
      <c r="AQ219" s="340"/>
      <c r="AR219" s="341"/>
    </row>
    <row r="220" spans="2:45" ht="24.95" customHeight="1">
      <c r="B220" s="127" t="s">
        <v>174</v>
      </c>
      <c r="C220" s="331">
        <v>208</v>
      </c>
      <c r="D220" s="332"/>
      <c r="E220" s="333"/>
      <c r="F220" s="334"/>
      <c r="G220" s="334"/>
      <c r="H220" s="334"/>
      <c r="I220" s="334"/>
      <c r="J220" s="334"/>
      <c r="K220" s="334"/>
      <c r="L220" s="334"/>
      <c r="M220" s="334"/>
      <c r="N220" s="334"/>
      <c r="O220" s="334"/>
      <c r="P220" s="334"/>
      <c r="Q220" s="334"/>
      <c r="R220" s="334"/>
      <c r="S220" s="335"/>
      <c r="T220" s="336"/>
      <c r="U220" s="337"/>
      <c r="V220" s="337"/>
      <c r="W220" s="337"/>
      <c r="X220" s="338"/>
      <c r="Y220" s="123" t="str">
        <f>IFERROR(IF('01申請書'!$B$27="●",VLOOKUP($T220,資格者コード!$A$2:$Q$73,MATCH(Y$12,資格者コード!$F$1:$Q$1,0)+5,FALSE) &amp; "",""),"")</f>
        <v/>
      </c>
      <c r="Z220" s="124" t="str">
        <f>IFERROR(IF('01申請書'!$B$28="●",VLOOKUP($T220,資格者コード!$A$2:$Q$73,MATCH(Z$12,資格者コード!$F$1:$Q$1,0)+5,FALSE) &amp; "",""),"")</f>
        <v/>
      </c>
      <c r="AA220" s="124" t="str">
        <f>IFERROR(IF('01申請書'!$B$29="●",VLOOKUP($T220,資格者コード!$A$2:$Q$73,MATCH(AA$12,資格者コード!$F$1:$Q$1,0)+5,FALSE) &amp; "",""),"")</f>
        <v/>
      </c>
      <c r="AB220" s="124" t="str">
        <f>IFERROR(IF('01申請書'!$B$30="●",VLOOKUP($T220,資格者コード!$A$2:$Q$73,MATCH(AB$12,資格者コード!$F$1:$Q$1,0)+5,FALSE) &amp; "",""),"")</f>
        <v/>
      </c>
      <c r="AC220" s="125" t="str">
        <f>IFERROR(IF('01申請書'!$B$31="●",VLOOKUP($T220,資格者コード!$A$2:$Q$73,MATCH(AC$12,資格者コード!$F$1:$Q$1,0)+5,FALSE) &amp; "",""),"")</f>
        <v/>
      </c>
      <c r="AD220" s="126" t="str">
        <f>IFERROR(IF('01申請書'!$O$27="○",VLOOKUP($T220,資格者コード!$A$2:$Q$73,MATCH(AD$12,資格者コード!$F$1:$Q$1,0)+5,FALSE) &amp; "",""),"")</f>
        <v/>
      </c>
      <c r="AE220" s="126" t="str">
        <f>IFERROR(IF('01申請書'!$O$28="○",VLOOKUP($T220,資格者コード!$A$2:$Q$73,MATCH(AE$12,資格者コード!$F$1:$Q$1,0)+5,FALSE) &amp; "",""),"")</f>
        <v/>
      </c>
      <c r="AF220" s="123" t="str">
        <f>IFERROR(IF('01申請書'!$B$32="●",VLOOKUP($T220,資格者コード!$A$2:$Q$73,MATCH(AF$12,資格者コード!$F$1:$Q$1,0)+5,FALSE) &amp; "",""),"")</f>
        <v/>
      </c>
      <c r="AG220" s="124" t="str">
        <f>IFERROR(IF('01申請書'!$B$33="●",VLOOKUP($T220,資格者コード!$A$2:$Q$73,MATCH(AG$12,資格者コード!$F$1:$Q$1,0)+5,FALSE) &amp; "",""),"")</f>
        <v/>
      </c>
      <c r="AH220" s="125" t="str">
        <f>IFERROR(IF('01申請書'!$B$34="●",VLOOKUP($T220,資格者コード!$A$2:$Q$73,MATCH(AH$12,資格者コード!$F$1:$Q$1,0)+5,FALSE) &amp; "",""),"")</f>
        <v/>
      </c>
      <c r="AI220" s="126" t="str">
        <f>IFERROR(IF('01申請書'!$O$29="○",VLOOKUP($T220,資格者コード!$A$2:$Q$73,MATCH(AI$12,資格者コード!$F$1:$Q$1,0)+5,FALSE) &amp; "",""),"")</f>
        <v/>
      </c>
      <c r="AJ220" s="126" t="str">
        <f>IFERROR(IF('01申請書'!$O$30="○",VLOOKUP($T220,資格者コード!$A$2:$Q$73,MATCH(AJ$12,資格者コード!$F$1:$Q$1,0)+5,FALSE) &amp; "",""),"")</f>
        <v/>
      </c>
      <c r="AK220" s="339"/>
      <c r="AL220" s="340"/>
      <c r="AM220" s="340"/>
      <c r="AN220" s="340"/>
      <c r="AO220" s="340"/>
      <c r="AP220" s="340"/>
      <c r="AQ220" s="340"/>
      <c r="AR220" s="341"/>
      <c r="AS220" s="127"/>
    </row>
    <row r="221" spans="2:45" ht="24.95" customHeight="1">
      <c r="C221" s="331">
        <v>209</v>
      </c>
      <c r="D221" s="332"/>
      <c r="E221" s="333"/>
      <c r="F221" s="334"/>
      <c r="G221" s="334"/>
      <c r="H221" s="334"/>
      <c r="I221" s="334"/>
      <c r="J221" s="334"/>
      <c r="K221" s="334"/>
      <c r="L221" s="334"/>
      <c r="M221" s="334"/>
      <c r="N221" s="334"/>
      <c r="O221" s="334"/>
      <c r="P221" s="334"/>
      <c r="Q221" s="334"/>
      <c r="R221" s="334"/>
      <c r="S221" s="335"/>
      <c r="T221" s="336"/>
      <c r="U221" s="337"/>
      <c r="V221" s="337"/>
      <c r="W221" s="337"/>
      <c r="X221" s="338"/>
      <c r="Y221" s="123" t="str">
        <f>IFERROR(IF('01申請書'!$B$27="●",VLOOKUP($T221,資格者コード!$A$2:$Q$73,MATCH(Y$12,資格者コード!$F$1:$Q$1,0)+5,FALSE) &amp; "",""),"")</f>
        <v/>
      </c>
      <c r="Z221" s="124" t="str">
        <f>IFERROR(IF('01申請書'!$B$28="●",VLOOKUP($T221,資格者コード!$A$2:$Q$73,MATCH(Z$12,資格者コード!$F$1:$Q$1,0)+5,FALSE) &amp; "",""),"")</f>
        <v/>
      </c>
      <c r="AA221" s="124" t="str">
        <f>IFERROR(IF('01申請書'!$B$29="●",VLOOKUP($T221,資格者コード!$A$2:$Q$73,MATCH(AA$12,資格者コード!$F$1:$Q$1,0)+5,FALSE) &amp; "",""),"")</f>
        <v/>
      </c>
      <c r="AB221" s="124" t="str">
        <f>IFERROR(IF('01申請書'!$B$30="●",VLOOKUP($T221,資格者コード!$A$2:$Q$73,MATCH(AB$12,資格者コード!$F$1:$Q$1,0)+5,FALSE) &amp; "",""),"")</f>
        <v/>
      </c>
      <c r="AC221" s="125" t="str">
        <f>IFERROR(IF('01申請書'!$B$31="●",VLOOKUP($T221,資格者コード!$A$2:$Q$73,MATCH(AC$12,資格者コード!$F$1:$Q$1,0)+5,FALSE) &amp; "",""),"")</f>
        <v/>
      </c>
      <c r="AD221" s="126" t="str">
        <f>IFERROR(IF('01申請書'!$O$27="○",VLOOKUP($T221,資格者コード!$A$2:$Q$73,MATCH(AD$12,資格者コード!$F$1:$Q$1,0)+5,FALSE) &amp; "",""),"")</f>
        <v/>
      </c>
      <c r="AE221" s="126" t="str">
        <f>IFERROR(IF('01申請書'!$O$28="○",VLOOKUP($T221,資格者コード!$A$2:$Q$73,MATCH(AE$12,資格者コード!$F$1:$Q$1,0)+5,FALSE) &amp; "",""),"")</f>
        <v/>
      </c>
      <c r="AF221" s="123" t="str">
        <f>IFERROR(IF('01申請書'!$B$32="●",VLOOKUP($T221,資格者コード!$A$2:$Q$73,MATCH(AF$12,資格者コード!$F$1:$Q$1,0)+5,FALSE) &amp; "",""),"")</f>
        <v/>
      </c>
      <c r="AG221" s="124" t="str">
        <f>IFERROR(IF('01申請書'!$B$33="●",VLOOKUP($T221,資格者コード!$A$2:$Q$73,MATCH(AG$12,資格者コード!$F$1:$Q$1,0)+5,FALSE) &amp; "",""),"")</f>
        <v/>
      </c>
      <c r="AH221" s="125" t="str">
        <f>IFERROR(IF('01申請書'!$B$34="●",VLOOKUP($T221,資格者コード!$A$2:$Q$73,MATCH(AH$12,資格者コード!$F$1:$Q$1,0)+5,FALSE) &amp; "",""),"")</f>
        <v/>
      </c>
      <c r="AI221" s="126" t="str">
        <f>IFERROR(IF('01申請書'!$O$29="○",VLOOKUP($T221,資格者コード!$A$2:$Q$73,MATCH(AI$12,資格者コード!$F$1:$Q$1,0)+5,FALSE) &amp; "",""),"")</f>
        <v/>
      </c>
      <c r="AJ221" s="126" t="str">
        <f>IFERROR(IF('01申請書'!$O$30="○",VLOOKUP($T221,資格者コード!$A$2:$Q$73,MATCH(AJ$12,資格者コード!$F$1:$Q$1,0)+5,FALSE) &amp; "",""),"")</f>
        <v/>
      </c>
      <c r="AK221" s="339"/>
      <c r="AL221" s="340"/>
      <c r="AM221" s="340"/>
      <c r="AN221" s="340"/>
      <c r="AO221" s="340"/>
      <c r="AP221" s="340"/>
      <c r="AQ221" s="340"/>
      <c r="AR221" s="341"/>
    </row>
    <row r="222" spans="2:45" ht="24.95" customHeight="1">
      <c r="C222" s="331">
        <v>210</v>
      </c>
      <c r="D222" s="332"/>
      <c r="E222" s="333"/>
      <c r="F222" s="334"/>
      <c r="G222" s="334"/>
      <c r="H222" s="334"/>
      <c r="I222" s="334"/>
      <c r="J222" s="334"/>
      <c r="K222" s="334"/>
      <c r="L222" s="334"/>
      <c r="M222" s="334"/>
      <c r="N222" s="334"/>
      <c r="O222" s="334"/>
      <c r="P222" s="334"/>
      <c r="Q222" s="334"/>
      <c r="R222" s="334"/>
      <c r="S222" s="335"/>
      <c r="T222" s="336"/>
      <c r="U222" s="337"/>
      <c r="V222" s="337"/>
      <c r="W222" s="337"/>
      <c r="X222" s="338"/>
      <c r="Y222" s="123" t="str">
        <f>IFERROR(IF('01申請書'!$B$27="●",VLOOKUP($T222,資格者コード!$A$2:$Q$73,MATCH(Y$12,資格者コード!$F$1:$Q$1,0)+5,FALSE) &amp; "",""),"")</f>
        <v/>
      </c>
      <c r="Z222" s="124" t="str">
        <f>IFERROR(IF('01申請書'!$B$28="●",VLOOKUP($T222,資格者コード!$A$2:$Q$73,MATCH(Z$12,資格者コード!$F$1:$Q$1,0)+5,FALSE) &amp; "",""),"")</f>
        <v/>
      </c>
      <c r="AA222" s="124" t="str">
        <f>IFERROR(IF('01申請書'!$B$29="●",VLOOKUP($T222,資格者コード!$A$2:$Q$73,MATCH(AA$12,資格者コード!$F$1:$Q$1,0)+5,FALSE) &amp; "",""),"")</f>
        <v/>
      </c>
      <c r="AB222" s="124" t="str">
        <f>IFERROR(IF('01申請書'!$B$30="●",VLOOKUP($T222,資格者コード!$A$2:$Q$73,MATCH(AB$12,資格者コード!$F$1:$Q$1,0)+5,FALSE) &amp; "",""),"")</f>
        <v/>
      </c>
      <c r="AC222" s="125" t="str">
        <f>IFERROR(IF('01申請書'!$B$31="●",VLOOKUP($T222,資格者コード!$A$2:$Q$73,MATCH(AC$12,資格者コード!$F$1:$Q$1,0)+5,FALSE) &amp; "",""),"")</f>
        <v/>
      </c>
      <c r="AD222" s="126" t="str">
        <f>IFERROR(IF('01申請書'!$O$27="○",VLOOKUP($T222,資格者コード!$A$2:$Q$73,MATCH(AD$12,資格者コード!$F$1:$Q$1,0)+5,FALSE) &amp; "",""),"")</f>
        <v/>
      </c>
      <c r="AE222" s="126" t="str">
        <f>IFERROR(IF('01申請書'!$O$28="○",VLOOKUP($T222,資格者コード!$A$2:$Q$73,MATCH(AE$12,資格者コード!$F$1:$Q$1,0)+5,FALSE) &amp; "",""),"")</f>
        <v/>
      </c>
      <c r="AF222" s="123" t="str">
        <f>IFERROR(IF('01申請書'!$B$32="●",VLOOKUP($T222,資格者コード!$A$2:$Q$73,MATCH(AF$12,資格者コード!$F$1:$Q$1,0)+5,FALSE) &amp; "",""),"")</f>
        <v/>
      </c>
      <c r="AG222" s="124" t="str">
        <f>IFERROR(IF('01申請書'!$B$33="●",VLOOKUP($T222,資格者コード!$A$2:$Q$73,MATCH(AG$12,資格者コード!$F$1:$Q$1,0)+5,FALSE) &amp; "",""),"")</f>
        <v/>
      </c>
      <c r="AH222" s="125" t="str">
        <f>IFERROR(IF('01申請書'!$B$34="●",VLOOKUP($T222,資格者コード!$A$2:$Q$73,MATCH(AH$12,資格者コード!$F$1:$Q$1,0)+5,FALSE) &amp; "",""),"")</f>
        <v/>
      </c>
      <c r="AI222" s="126" t="str">
        <f>IFERROR(IF('01申請書'!$O$29="○",VLOOKUP($T222,資格者コード!$A$2:$Q$73,MATCH(AI$12,資格者コード!$F$1:$Q$1,0)+5,FALSE) &amp; "",""),"")</f>
        <v/>
      </c>
      <c r="AJ222" s="126" t="str">
        <f>IFERROR(IF('01申請書'!$O$30="○",VLOOKUP($T222,資格者コード!$A$2:$Q$73,MATCH(AJ$12,資格者コード!$F$1:$Q$1,0)+5,FALSE) &amp; "",""),"")</f>
        <v/>
      </c>
      <c r="AK222" s="339"/>
      <c r="AL222" s="340"/>
      <c r="AM222" s="340"/>
      <c r="AN222" s="340"/>
      <c r="AO222" s="340"/>
      <c r="AP222" s="340"/>
      <c r="AQ222" s="340"/>
      <c r="AR222" s="341"/>
    </row>
    <row r="223" spans="2:45" ht="24.95" customHeight="1">
      <c r="C223" s="331">
        <v>211</v>
      </c>
      <c r="D223" s="332"/>
      <c r="E223" s="333"/>
      <c r="F223" s="334"/>
      <c r="G223" s="334"/>
      <c r="H223" s="334"/>
      <c r="I223" s="334"/>
      <c r="J223" s="334"/>
      <c r="K223" s="334"/>
      <c r="L223" s="334"/>
      <c r="M223" s="334"/>
      <c r="N223" s="334"/>
      <c r="O223" s="334"/>
      <c r="P223" s="334"/>
      <c r="Q223" s="334"/>
      <c r="R223" s="334"/>
      <c r="S223" s="335"/>
      <c r="T223" s="336"/>
      <c r="U223" s="337"/>
      <c r="V223" s="337"/>
      <c r="W223" s="337"/>
      <c r="X223" s="338"/>
      <c r="Y223" s="123" t="str">
        <f>IFERROR(IF('01申請書'!$B$27="●",VLOOKUP($T223,資格者コード!$A$2:$Q$73,MATCH(Y$12,資格者コード!$F$1:$Q$1,0)+5,FALSE) &amp; "",""),"")</f>
        <v/>
      </c>
      <c r="Z223" s="124" t="str">
        <f>IFERROR(IF('01申請書'!$B$28="●",VLOOKUP($T223,資格者コード!$A$2:$Q$73,MATCH(Z$12,資格者コード!$F$1:$Q$1,0)+5,FALSE) &amp; "",""),"")</f>
        <v/>
      </c>
      <c r="AA223" s="124" t="str">
        <f>IFERROR(IF('01申請書'!$B$29="●",VLOOKUP($T223,資格者コード!$A$2:$Q$73,MATCH(AA$12,資格者コード!$F$1:$Q$1,0)+5,FALSE) &amp; "",""),"")</f>
        <v/>
      </c>
      <c r="AB223" s="124" t="str">
        <f>IFERROR(IF('01申請書'!$B$30="●",VLOOKUP($T223,資格者コード!$A$2:$Q$73,MATCH(AB$12,資格者コード!$F$1:$Q$1,0)+5,FALSE) &amp; "",""),"")</f>
        <v/>
      </c>
      <c r="AC223" s="125" t="str">
        <f>IFERROR(IF('01申請書'!$B$31="●",VLOOKUP($T223,資格者コード!$A$2:$Q$73,MATCH(AC$12,資格者コード!$F$1:$Q$1,0)+5,FALSE) &amp; "",""),"")</f>
        <v/>
      </c>
      <c r="AD223" s="126" t="str">
        <f>IFERROR(IF('01申請書'!$O$27="○",VLOOKUP($T223,資格者コード!$A$2:$Q$73,MATCH(AD$12,資格者コード!$F$1:$Q$1,0)+5,FALSE) &amp; "",""),"")</f>
        <v/>
      </c>
      <c r="AE223" s="126" t="str">
        <f>IFERROR(IF('01申請書'!$O$28="○",VLOOKUP($T223,資格者コード!$A$2:$Q$73,MATCH(AE$12,資格者コード!$F$1:$Q$1,0)+5,FALSE) &amp; "",""),"")</f>
        <v/>
      </c>
      <c r="AF223" s="123" t="str">
        <f>IFERROR(IF('01申請書'!$B$32="●",VLOOKUP($T223,資格者コード!$A$2:$Q$73,MATCH(AF$12,資格者コード!$F$1:$Q$1,0)+5,FALSE) &amp; "",""),"")</f>
        <v/>
      </c>
      <c r="AG223" s="124" t="str">
        <f>IFERROR(IF('01申請書'!$B$33="●",VLOOKUP($T223,資格者コード!$A$2:$Q$73,MATCH(AG$12,資格者コード!$F$1:$Q$1,0)+5,FALSE) &amp; "",""),"")</f>
        <v/>
      </c>
      <c r="AH223" s="125" t="str">
        <f>IFERROR(IF('01申請書'!$B$34="●",VLOOKUP($T223,資格者コード!$A$2:$Q$73,MATCH(AH$12,資格者コード!$F$1:$Q$1,0)+5,FALSE) &amp; "",""),"")</f>
        <v/>
      </c>
      <c r="AI223" s="126" t="str">
        <f>IFERROR(IF('01申請書'!$O$29="○",VLOOKUP($T223,資格者コード!$A$2:$Q$73,MATCH(AI$12,資格者コード!$F$1:$Q$1,0)+5,FALSE) &amp; "",""),"")</f>
        <v/>
      </c>
      <c r="AJ223" s="126" t="str">
        <f>IFERROR(IF('01申請書'!$O$30="○",VLOOKUP($T223,資格者コード!$A$2:$Q$73,MATCH(AJ$12,資格者コード!$F$1:$Q$1,0)+5,FALSE) &amp; "",""),"")</f>
        <v/>
      </c>
      <c r="AK223" s="339"/>
      <c r="AL223" s="340"/>
      <c r="AM223" s="340"/>
      <c r="AN223" s="340"/>
      <c r="AO223" s="340"/>
      <c r="AP223" s="340"/>
      <c r="AQ223" s="340"/>
      <c r="AR223" s="341"/>
    </row>
    <row r="224" spans="2:45" ht="24.95" customHeight="1">
      <c r="C224" s="331">
        <v>212</v>
      </c>
      <c r="D224" s="332"/>
      <c r="E224" s="333"/>
      <c r="F224" s="334"/>
      <c r="G224" s="334"/>
      <c r="H224" s="334"/>
      <c r="I224" s="334"/>
      <c r="J224" s="334"/>
      <c r="K224" s="334"/>
      <c r="L224" s="334"/>
      <c r="M224" s="334"/>
      <c r="N224" s="334"/>
      <c r="O224" s="334"/>
      <c r="P224" s="334"/>
      <c r="Q224" s="334"/>
      <c r="R224" s="334"/>
      <c r="S224" s="335"/>
      <c r="T224" s="336"/>
      <c r="U224" s="337"/>
      <c r="V224" s="337"/>
      <c r="W224" s="337"/>
      <c r="X224" s="338"/>
      <c r="Y224" s="123" t="str">
        <f>IFERROR(IF('01申請書'!$B$27="●",VLOOKUP($T224,資格者コード!$A$2:$Q$73,MATCH(Y$12,資格者コード!$F$1:$Q$1,0)+5,FALSE) &amp; "",""),"")</f>
        <v/>
      </c>
      <c r="Z224" s="124" t="str">
        <f>IFERROR(IF('01申請書'!$B$28="●",VLOOKUP($T224,資格者コード!$A$2:$Q$73,MATCH(Z$12,資格者コード!$F$1:$Q$1,0)+5,FALSE) &amp; "",""),"")</f>
        <v/>
      </c>
      <c r="AA224" s="124" t="str">
        <f>IFERROR(IF('01申請書'!$B$29="●",VLOOKUP($T224,資格者コード!$A$2:$Q$73,MATCH(AA$12,資格者コード!$F$1:$Q$1,0)+5,FALSE) &amp; "",""),"")</f>
        <v/>
      </c>
      <c r="AB224" s="124" t="str">
        <f>IFERROR(IF('01申請書'!$B$30="●",VLOOKUP($T224,資格者コード!$A$2:$Q$73,MATCH(AB$12,資格者コード!$F$1:$Q$1,0)+5,FALSE) &amp; "",""),"")</f>
        <v/>
      </c>
      <c r="AC224" s="125" t="str">
        <f>IFERROR(IF('01申請書'!$B$31="●",VLOOKUP($T224,資格者コード!$A$2:$Q$73,MATCH(AC$12,資格者コード!$F$1:$Q$1,0)+5,FALSE) &amp; "",""),"")</f>
        <v/>
      </c>
      <c r="AD224" s="126" t="str">
        <f>IFERROR(IF('01申請書'!$O$27="○",VLOOKUP($T224,資格者コード!$A$2:$Q$73,MATCH(AD$12,資格者コード!$F$1:$Q$1,0)+5,FALSE) &amp; "",""),"")</f>
        <v/>
      </c>
      <c r="AE224" s="126" t="str">
        <f>IFERROR(IF('01申請書'!$O$28="○",VLOOKUP($T224,資格者コード!$A$2:$Q$73,MATCH(AE$12,資格者コード!$F$1:$Q$1,0)+5,FALSE) &amp; "",""),"")</f>
        <v/>
      </c>
      <c r="AF224" s="123" t="str">
        <f>IFERROR(IF('01申請書'!$B$32="●",VLOOKUP($T224,資格者コード!$A$2:$Q$73,MATCH(AF$12,資格者コード!$F$1:$Q$1,0)+5,FALSE) &amp; "",""),"")</f>
        <v/>
      </c>
      <c r="AG224" s="124" t="str">
        <f>IFERROR(IF('01申請書'!$B$33="●",VLOOKUP($T224,資格者コード!$A$2:$Q$73,MATCH(AG$12,資格者コード!$F$1:$Q$1,0)+5,FALSE) &amp; "",""),"")</f>
        <v/>
      </c>
      <c r="AH224" s="125" t="str">
        <f>IFERROR(IF('01申請書'!$B$34="●",VLOOKUP($T224,資格者コード!$A$2:$Q$73,MATCH(AH$12,資格者コード!$F$1:$Q$1,0)+5,FALSE) &amp; "",""),"")</f>
        <v/>
      </c>
      <c r="AI224" s="126" t="str">
        <f>IFERROR(IF('01申請書'!$O$29="○",VLOOKUP($T224,資格者コード!$A$2:$Q$73,MATCH(AI$12,資格者コード!$F$1:$Q$1,0)+5,FALSE) &amp; "",""),"")</f>
        <v/>
      </c>
      <c r="AJ224" s="126" t="str">
        <f>IFERROR(IF('01申請書'!$O$30="○",VLOOKUP($T224,資格者コード!$A$2:$Q$73,MATCH(AJ$12,資格者コード!$F$1:$Q$1,0)+5,FALSE) &amp; "",""),"")</f>
        <v/>
      </c>
      <c r="AK224" s="339"/>
      <c r="AL224" s="340"/>
      <c r="AM224" s="340"/>
      <c r="AN224" s="340"/>
      <c r="AO224" s="340"/>
      <c r="AP224" s="340"/>
      <c r="AQ224" s="340"/>
      <c r="AR224" s="341"/>
    </row>
    <row r="225" spans="2:45" ht="24.95" customHeight="1">
      <c r="C225" s="331">
        <v>213</v>
      </c>
      <c r="D225" s="332"/>
      <c r="E225" s="333"/>
      <c r="F225" s="334"/>
      <c r="G225" s="334"/>
      <c r="H225" s="334"/>
      <c r="I225" s="334"/>
      <c r="J225" s="334"/>
      <c r="K225" s="334"/>
      <c r="L225" s="334"/>
      <c r="M225" s="334"/>
      <c r="N225" s="334"/>
      <c r="O225" s="334"/>
      <c r="P225" s="334"/>
      <c r="Q225" s="334"/>
      <c r="R225" s="334"/>
      <c r="S225" s="335"/>
      <c r="T225" s="336"/>
      <c r="U225" s="337"/>
      <c r="V225" s="337"/>
      <c r="W225" s="337"/>
      <c r="X225" s="338"/>
      <c r="Y225" s="123" t="str">
        <f>IFERROR(IF('01申請書'!$B$27="●",VLOOKUP($T225,資格者コード!$A$2:$Q$73,MATCH(Y$12,資格者コード!$F$1:$Q$1,0)+5,FALSE) &amp; "",""),"")</f>
        <v/>
      </c>
      <c r="Z225" s="124" t="str">
        <f>IFERROR(IF('01申請書'!$B$28="●",VLOOKUP($T225,資格者コード!$A$2:$Q$73,MATCH(Z$12,資格者コード!$F$1:$Q$1,0)+5,FALSE) &amp; "",""),"")</f>
        <v/>
      </c>
      <c r="AA225" s="124" t="str">
        <f>IFERROR(IF('01申請書'!$B$29="●",VLOOKUP($T225,資格者コード!$A$2:$Q$73,MATCH(AA$12,資格者コード!$F$1:$Q$1,0)+5,FALSE) &amp; "",""),"")</f>
        <v/>
      </c>
      <c r="AB225" s="124" t="str">
        <f>IFERROR(IF('01申請書'!$B$30="●",VLOOKUP($T225,資格者コード!$A$2:$Q$73,MATCH(AB$12,資格者コード!$F$1:$Q$1,0)+5,FALSE) &amp; "",""),"")</f>
        <v/>
      </c>
      <c r="AC225" s="125" t="str">
        <f>IFERROR(IF('01申請書'!$B$31="●",VLOOKUP($T225,資格者コード!$A$2:$Q$73,MATCH(AC$12,資格者コード!$F$1:$Q$1,0)+5,FALSE) &amp; "",""),"")</f>
        <v/>
      </c>
      <c r="AD225" s="126" t="str">
        <f>IFERROR(IF('01申請書'!$O$27="○",VLOOKUP($T225,資格者コード!$A$2:$Q$73,MATCH(AD$12,資格者コード!$F$1:$Q$1,0)+5,FALSE) &amp; "",""),"")</f>
        <v/>
      </c>
      <c r="AE225" s="126" t="str">
        <f>IFERROR(IF('01申請書'!$O$28="○",VLOOKUP($T225,資格者コード!$A$2:$Q$73,MATCH(AE$12,資格者コード!$F$1:$Q$1,0)+5,FALSE) &amp; "",""),"")</f>
        <v/>
      </c>
      <c r="AF225" s="123" t="str">
        <f>IFERROR(IF('01申請書'!$B$32="●",VLOOKUP($T225,資格者コード!$A$2:$Q$73,MATCH(AF$12,資格者コード!$F$1:$Q$1,0)+5,FALSE) &amp; "",""),"")</f>
        <v/>
      </c>
      <c r="AG225" s="124" t="str">
        <f>IFERROR(IF('01申請書'!$B$33="●",VLOOKUP($T225,資格者コード!$A$2:$Q$73,MATCH(AG$12,資格者コード!$F$1:$Q$1,0)+5,FALSE) &amp; "",""),"")</f>
        <v/>
      </c>
      <c r="AH225" s="125" t="str">
        <f>IFERROR(IF('01申請書'!$B$34="●",VLOOKUP($T225,資格者コード!$A$2:$Q$73,MATCH(AH$12,資格者コード!$F$1:$Q$1,0)+5,FALSE) &amp; "",""),"")</f>
        <v/>
      </c>
      <c r="AI225" s="126" t="str">
        <f>IFERROR(IF('01申請書'!$O$29="○",VLOOKUP($T225,資格者コード!$A$2:$Q$73,MATCH(AI$12,資格者コード!$F$1:$Q$1,0)+5,FALSE) &amp; "",""),"")</f>
        <v/>
      </c>
      <c r="AJ225" s="126" t="str">
        <f>IFERROR(IF('01申請書'!$O$30="○",VLOOKUP($T225,資格者コード!$A$2:$Q$73,MATCH(AJ$12,資格者コード!$F$1:$Q$1,0)+5,FALSE) &amp; "",""),"")</f>
        <v/>
      </c>
      <c r="AK225" s="339"/>
      <c r="AL225" s="340"/>
      <c r="AM225" s="340"/>
      <c r="AN225" s="340"/>
      <c r="AO225" s="340"/>
      <c r="AP225" s="340"/>
      <c r="AQ225" s="340"/>
      <c r="AR225" s="341"/>
    </row>
    <row r="226" spans="2:45" ht="24.95" customHeight="1">
      <c r="C226" s="331">
        <v>214</v>
      </c>
      <c r="D226" s="332"/>
      <c r="E226" s="333"/>
      <c r="F226" s="334"/>
      <c r="G226" s="334"/>
      <c r="H226" s="334"/>
      <c r="I226" s="334"/>
      <c r="J226" s="334"/>
      <c r="K226" s="334"/>
      <c r="L226" s="334"/>
      <c r="M226" s="334"/>
      <c r="N226" s="334"/>
      <c r="O226" s="334"/>
      <c r="P226" s="334"/>
      <c r="Q226" s="334"/>
      <c r="R226" s="334"/>
      <c r="S226" s="335"/>
      <c r="T226" s="336"/>
      <c r="U226" s="337"/>
      <c r="V226" s="337"/>
      <c r="W226" s="337"/>
      <c r="X226" s="338"/>
      <c r="Y226" s="123" t="str">
        <f>IFERROR(IF('01申請書'!$B$27="●",VLOOKUP($T226,資格者コード!$A$2:$Q$73,MATCH(Y$12,資格者コード!$F$1:$Q$1,0)+5,FALSE) &amp; "",""),"")</f>
        <v/>
      </c>
      <c r="Z226" s="124" t="str">
        <f>IFERROR(IF('01申請書'!$B$28="●",VLOOKUP($T226,資格者コード!$A$2:$Q$73,MATCH(Z$12,資格者コード!$F$1:$Q$1,0)+5,FALSE) &amp; "",""),"")</f>
        <v/>
      </c>
      <c r="AA226" s="124" t="str">
        <f>IFERROR(IF('01申請書'!$B$29="●",VLOOKUP($T226,資格者コード!$A$2:$Q$73,MATCH(AA$12,資格者コード!$F$1:$Q$1,0)+5,FALSE) &amp; "",""),"")</f>
        <v/>
      </c>
      <c r="AB226" s="124" t="str">
        <f>IFERROR(IF('01申請書'!$B$30="●",VLOOKUP($T226,資格者コード!$A$2:$Q$73,MATCH(AB$12,資格者コード!$F$1:$Q$1,0)+5,FALSE) &amp; "",""),"")</f>
        <v/>
      </c>
      <c r="AC226" s="125" t="str">
        <f>IFERROR(IF('01申請書'!$B$31="●",VLOOKUP($T226,資格者コード!$A$2:$Q$73,MATCH(AC$12,資格者コード!$F$1:$Q$1,0)+5,FALSE) &amp; "",""),"")</f>
        <v/>
      </c>
      <c r="AD226" s="126" t="str">
        <f>IFERROR(IF('01申請書'!$O$27="○",VLOOKUP($T226,資格者コード!$A$2:$Q$73,MATCH(AD$12,資格者コード!$F$1:$Q$1,0)+5,FALSE) &amp; "",""),"")</f>
        <v/>
      </c>
      <c r="AE226" s="126" t="str">
        <f>IFERROR(IF('01申請書'!$O$28="○",VLOOKUP($T226,資格者コード!$A$2:$Q$73,MATCH(AE$12,資格者コード!$F$1:$Q$1,0)+5,FALSE) &amp; "",""),"")</f>
        <v/>
      </c>
      <c r="AF226" s="123" t="str">
        <f>IFERROR(IF('01申請書'!$B$32="●",VLOOKUP($T226,資格者コード!$A$2:$Q$73,MATCH(AF$12,資格者コード!$F$1:$Q$1,0)+5,FALSE) &amp; "",""),"")</f>
        <v/>
      </c>
      <c r="AG226" s="124" t="str">
        <f>IFERROR(IF('01申請書'!$B$33="●",VLOOKUP($T226,資格者コード!$A$2:$Q$73,MATCH(AG$12,資格者コード!$F$1:$Q$1,0)+5,FALSE) &amp; "",""),"")</f>
        <v/>
      </c>
      <c r="AH226" s="125" t="str">
        <f>IFERROR(IF('01申請書'!$B$34="●",VLOOKUP($T226,資格者コード!$A$2:$Q$73,MATCH(AH$12,資格者コード!$F$1:$Q$1,0)+5,FALSE) &amp; "",""),"")</f>
        <v/>
      </c>
      <c r="AI226" s="126" t="str">
        <f>IFERROR(IF('01申請書'!$O$29="○",VLOOKUP($T226,資格者コード!$A$2:$Q$73,MATCH(AI$12,資格者コード!$F$1:$Q$1,0)+5,FALSE) &amp; "",""),"")</f>
        <v/>
      </c>
      <c r="AJ226" s="126" t="str">
        <f>IFERROR(IF('01申請書'!$O$30="○",VLOOKUP($T226,資格者コード!$A$2:$Q$73,MATCH(AJ$12,資格者コード!$F$1:$Q$1,0)+5,FALSE) &amp; "",""),"")</f>
        <v/>
      </c>
      <c r="AK226" s="339"/>
      <c r="AL226" s="340"/>
      <c r="AM226" s="340"/>
      <c r="AN226" s="340"/>
      <c r="AO226" s="340"/>
      <c r="AP226" s="340"/>
      <c r="AQ226" s="340"/>
      <c r="AR226" s="341"/>
    </row>
    <row r="227" spans="2:45" ht="24.95" customHeight="1">
      <c r="C227" s="331">
        <v>215</v>
      </c>
      <c r="D227" s="332"/>
      <c r="E227" s="333"/>
      <c r="F227" s="334"/>
      <c r="G227" s="334"/>
      <c r="H227" s="334"/>
      <c r="I227" s="334"/>
      <c r="J227" s="334"/>
      <c r="K227" s="334"/>
      <c r="L227" s="334"/>
      <c r="M227" s="334"/>
      <c r="N227" s="334"/>
      <c r="O227" s="334"/>
      <c r="P227" s="334"/>
      <c r="Q227" s="334"/>
      <c r="R227" s="334"/>
      <c r="S227" s="335"/>
      <c r="T227" s="336"/>
      <c r="U227" s="337"/>
      <c r="V227" s="337"/>
      <c r="W227" s="337"/>
      <c r="X227" s="338"/>
      <c r="Y227" s="123" t="str">
        <f>IFERROR(IF('01申請書'!$B$27="●",VLOOKUP($T227,資格者コード!$A$2:$Q$73,MATCH(Y$12,資格者コード!$F$1:$Q$1,0)+5,FALSE) &amp; "",""),"")</f>
        <v/>
      </c>
      <c r="Z227" s="124" t="str">
        <f>IFERROR(IF('01申請書'!$B$28="●",VLOOKUP($T227,資格者コード!$A$2:$Q$73,MATCH(Z$12,資格者コード!$F$1:$Q$1,0)+5,FALSE) &amp; "",""),"")</f>
        <v/>
      </c>
      <c r="AA227" s="124" t="str">
        <f>IFERROR(IF('01申請書'!$B$29="●",VLOOKUP($T227,資格者コード!$A$2:$Q$73,MATCH(AA$12,資格者コード!$F$1:$Q$1,0)+5,FALSE) &amp; "",""),"")</f>
        <v/>
      </c>
      <c r="AB227" s="124" t="str">
        <f>IFERROR(IF('01申請書'!$B$30="●",VLOOKUP($T227,資格者コード!$A$2:$Q$73,MATCH(AB$12,資格者コード!$F$1:$Q$1,0)+5,FALSE) &amp; "",""),"")</f>
        <v/>
      </c>
      <c r="AC227" s="125" t="str">
        <f>IFERROR(IF('01申請書'!$B$31="●",VLOOKUP($T227,資格者コード!$A$2:$Q$73,MATCH(AC$12,資格者コード!$F$1:$Q$1,0)+5,FALSE) &amp; "",""),"")</f>
        <v/>
      </c>
      <c r="AD227" s="126" t="str">
        <f>IFERROR(IF('01申請書'!$O$27="○",VLOOKUP($T227,資格者コード!$A$2:$Q$73,MATCH(AD$12,資格者コード!$F$1:$Q$1,0)+5,FALSE) &amp; "",""),"")</f>
        <v/>
      </c>
      <c r="AE227" s="126" t="str">
        <f>IFERROR(IF('01申請書'!$O$28="○",VLOOKUP($T227,資格者コード!$A$2:$Q$73,MATCH(AE$12,資格者コード!$F$1:$Q$1,0)+5,FALSE) &amp; "",""),"")</f>
        <v/>
      </c>
      <c r="AF227" s="123" t="str">
        <f>IFERROR(IF('01申請書'!$B$32="●",VLOOKUP($T227,資格者コード!$A$2:$Q$73,MATCH(AF$12,資格者コード!$F$1:$Q$1,0)+5,FALSE) &amp; "",""),"")</f>
        <v/>
      </c>
      <c r="AG227" s="124" t="str">
        <f>IFERROR(IF('01申請書'!$B$33="●",VLOOKUP($T227,資格者コード!$A$2:$Q$73,MATCH(AG$12,資格者コード!$F$1:$Q$1,0)+5,FALSE) &amp; "",""),"")</f>
        <v/>
      </c>
      <c r="AH227" s="125" t="str">
        <f>IFERROR(IF('01申請書'!$B$34="●",VLOOKUP($T227,資格者コード!$A$2:$Q$73,MATCH(AH$12,資格者コード!$F$1:$Q$1,0)+5,FALSE) &amp; "",""),"")</f>
        <v/>
      </c>
      <c r="AI227" s="126" t="str">
        <f>IFERROR(IF('01申請書'!$O$29="○",VLOOKUP($T227,資格者コード!$A$2:$Q$73,MATCH(AI$12,資格者コード!$F$1:$Q$1,0)+5,FALSE) &amp; "",""),"")</f>
        <v/>
      </c>
      <c r="AJ227" s="126" t="str">
        <f>IFERROR(IF('01申請書'!$O$30="○",VLOOKUP($T227,資格者コード!$A$2:$Q$73,MATCH(AJ$12,資格者コード!$F$1:$Q$1,0)+5,FALSE) &amp; "",""),"")</f>
        <v/>
      </c>
      <c r="AK227" s="339"/>
      <c r="AL227" s="340"/>
      <c r="AM227" s="340"/>
      <c r="AN227" s="340"/>
      <c r="AO227" s="340"/>
      <c r="AP227" s="340"/>
      <c r="AQ227" s="340"/>
      <c r="AR227" s="341"/>
    </row>
    <row r="228" spans="2:45" ht="24.95" customHeight="1">
      <c r="C228" s="331">
        <v>216</v>
      </c>
      <c r="D228" s="332"/>
      <c r="E228" s="333"/>
      <c r="F228" s="334"/>
      <c r="G228" s="334"/>
      <c r="H228" s="334"/>
      <c r="I228" s="334"/>
      <c r="J228" s="334"/>
      <c r="K228" s="334"/>
      <c r="L228" s="334"/>
      <c r="M228" s="334"/>
      <c r="N228" s="334"/>
      <c r="O228" s="334"/>
      <c r="P228" s="334"/>
      <c r="Q228" s="334"/>
      <c r="R228" s="334"/>
      <c r="S228" s="335"/>
      <c r="T228" s="336"/>
      <c r="U228" s="337"/>
      <c r="V228" s="337"/>
      <c r="W228" s="337"/>
      <c r="X228" s="338"/>
      <c r="Y228" s="123" t="str">
        <f>IFERROR(IF('01申請書'!$B$27="●",VLOOKUP($T228,資格者コード!$A$2:$Q$73,MATCH(Y$12,資格者コード!$F$1:$Q$1,0)+5,FALSE) &amp; "",""),"")</f>
        <v/>
      </c>
      <c r="Z228" s="124" t="str">
        <f>IFERROR(IF('01申請書'!$B$28="●",VLOOKUP($T228,資格者コード!$A$2:$Q$73,MATCH(Z$12,資格者コード!$F$1:$Q$1,0)+5,FALSE) &amp; "",""),"")</f>
        <v/>
      </c>
      <c r="AA228" s="124" t="str">
        <f>IFERROR(IF('01申請書'!$B$29="●",VLOOKUP($T228,資格者コード!$A$2:$Q$73,MATCH(AA$12,資格者コード!$F$1:$Q$1,0)+5,FALSE) &amp; "",""),"")</f>
        <v/>
      </c>
      <c r="AB228" s="124" t="str">
        <f>IFERROR(IF('01申請書'!$B$30="●",VLOOKUP($T228,資格者コード!$A$2:$Q$73,MATCH(AB$12,資格者コード!$F$1:$Q$1,0)+5,FALSE) &amp; "",""),"")</f>
        <v/>
      </c>
      <c r="AC228" s="125" t="str">
        <f>IFERROR(IF('01申請書'!$B$31="●",VLOOKUP($T228,資格者コード!$A$2:$Q$73,MATCH(AC$12,資格者コード!$F$1:$Q$1,0)+5,FALSE) &amp; "",""),"")</f>
        <v/>
      </c>
      <c r="AD228" s="126" t="str">
        <f>IFERROR(IF('01申請書'!$O$27="○",VLOOKUP($T228,資格者コード!$A$2:$Q$73,MATCH(AD$12,資格者コード!$F$1:$Q$1,0)+5,FALSE) &amp; "",""),"")</f>
        <v/>
      </c>
      <c r="AE228" s="126" t="str">
        <f>IFERROR(IF('01申請書'!$O$28="○",VLOOKUP($T228,資格者コード!$A$2:$Q$73,MATCH(AE$12,資格者コード!$F$1:$Q$1,0)+5,FALSE) &amp; "",""),"")</f>
        <v/>
      </c>
      <c r="AF228" s="123" t="str">
        <f>IFERROR(IF('01申請書'!$B$32="●",VLOOKUP($T228,資格者コード!$A$2:$Q$73,MATCH(AF$12,資格者コード!$F$1:$Q$1,0)+5,FALSE) &amp; "",""),"")</f>
        <v/>
      </c>
      <c r="AG228" s="124" t="str">
        <f>IFERROR(IF('01申請書'!$B$33="●",VLOOKUP($T228,資格者コード!$A$2:$Q$73,MATCH(AG$12,資格者コード!$F$1:$Q$1,0)+5,FALSE) &amp; "",""),"")</f>
        <v/>
      </c>
      <c r="AH228" s="125" t="str">
        <f>IFERROR(IF('01申請書'!$B$34="●",VLOOKUP($T228,資格者コード!$A$2:$Q$73,MATCH(AH$12,資格者コード!$F$1:$Q$1,0)+5,FALSE) &amp; "",""),"")</f>
        <v/>
      </c>
      <c r="AI228" s="126" t="str">
        <f>IFERROR(IF('01申請書'!$O$29="○",VLOOKUP($T228,資格者コード!$A$2:$Q$73,MATCH(AI$12,資格者コード!$F$1:$Q$1,0)+5,FALSE) &amp; "",""),"")</f>
        <v/>
      </c>
      <c r="AJ228" s="126" t="str">
        <f>IFERROR(IF('01申請書'!$O$30="○",VLOOKUP($T228,資格者コード!$A$2:$Q$73,MATCH(AJ$12,資格者コード!$F$1:$Q$1,0)+5,FALSE) &amp; "",""),"")</f>
        <v/>
      </c>
      <c r="AK228" s="339"/>
      <c r="AL228" s="340"/>
      <c r="AM228" s="340"/>
      <c r="AN228" s="340"/>
      <c r="AO228" s="340"/>
      <c r="AP228" s="340"/>
      <c r="AQ228" s="340"/>
      <c r="AR228" s="341"/>
    </row>
    <row r="229" spans="2:45" ht="24.95" customHeight="1">
      <c r="C229" s="331">
        <v>217</v>
      </c>
      <c r="D229" s="332"/>
      <c r="E229" s="333"/>
      <c r="F229" s="334"/>
      <c r="G229" s="334"/>
      <c r="H229" s="334"/>
      <c r="I229" s="334"/>
      <c r="J229" s="334"/>
      <c r="K229" s="334"/>
      <c r="L229" s="334"/>
      <c r="M229" s="334"/>
      <c r="N229" s="334"/>
      <c r="O229" s="334"/>
      <c r="P229" s="334"/>
      <c r="Q229" s="334"/>
      <c r="R229" s="334"/>
      <c r="S229" s="335"/>
      <c r="T229" s="336"/>
      <c r="U229" s="337"/>
      <c r="V229" s="337"/>
      <c r="W229" s="337"/>
      <c r="X229" s="338"/>
      <c r="Y229" s="123" t="str">
        <f>IFERROR(IF('01申請書'!$B$27="●",VLOOKUP($T229,資格者コード!$A$2:$Q$73,MATCH(Y$12,資格者コード!$F$1:$Q$1,0)+5,FALSE) &amp; "",""),"")</f>
        <v/>
      </c>
      <c r="Z229" s="124" t="str">
        <f>IFERROR(IF('01申請書'!$B$28="●",VLOOKUP($T229,資格者コード!$A$2:$Q$73,MATCH(Z$12,資格者コード!$F$1:$Q$1,0)+5,FALSE) &amp; "",""),"")</f>
        <v/>
      </c>
      <c r="AA229" s="124" t="str">
        <f>IFERROR(IF('01申請書'!$B$29="●",VLOOKUP($T229,資格者コード!$A$2:$Q$73,MATCH(AA$12,資格者コード!$F$1:$Q$1,0)+5,FALSE) &amp; "",""),"")</f>
        <v/>
      </c>
      <c r="AB229" s="124" t="str">
        <f>IFERROR(IF('01申請書'!$B$30="●",VLOOKUP($T229,資格者コード!$A$2:$Q$73,MATCH(AB$12,資格者コード!$F$1:$Q$1,0)+5,FALSE) &amp; "",""),"")</f>
        <v/>
      </c>
      <c r="AC229" s="125" t="str">
        <f>IFERROR(IF('01申請書'!$B$31="●",VLOOKUP($T229,資格者コード!$A$2:$Q$73,MATCH(AC$12,資格者コード!$F$1:$Q$1,0)+5,FALSE) &amp; "",""),"")</f>
        <v/>
      </c>
      <c r="AD229" s="126" t="str">
        <f>IFERROR(IF('01申請書'!$O$27="○",VLOOKUP($T229,資格者コード!$A$2:$Q$73,MATCH(AD$12,資格者コード!$F$1:$Q$1,0)+5,FALSE) &amp; "",""),"")</f>
        <v/>
      </c>
      <c r="AE229" s="126" t="str">
        <f>IFERROR(IF('01申請書'!$O$28="○",VLOOKUP($T229,資格者コード!$A$2:$Q$73,MATCH(AE$12,資格者コード!$F$1:$Q$1,0)+5,FALSE) &amp; "",""),"")</f>
        <v/>
      </c>
      <c r="AF229" s="123" t="str">
        <f>IFERROR(IF('01申請書'!$B$32="●",VLOOKUP($T229,資格者コード!$A$2:$Q$73,MATCH(AF$12,資格者コード!$F$1:$Q$1,0)+5,FALSE) &amp; "",""),"")</f>
        <v/>
      </c>
      <c r="AG229" s="124" t="str">
        <f>IFERROR(IF('01申請書'!$B$33="●",VLOOKUP($T229,資格者コード!$A$2:$Q$73,MATCH(AG$12,資格者コード!$F$1:$Q$1,0)+5,FALSE) &amp; "",""),"")</f>
        <v/>
      </c>
      <c r="AH229" s="125" t="str">
        <f>IFERROR(IF('01申請書'!$B$34="●",VLOOKUP($T229,資格者コード!$A$2:$Q$73,MATCH(AH$12,資格者コード!$F$1:$Q$1,0)+5,FALSE) &amp; "",""),"")</f>
        <v/>
      </c>
      <c r="AI229" s="126" t="str">
        <f>IFERROR(IF('01申請書'!$O$29="○",VLOOKUP($T229,資格者コード!$A$2:$Q$73,MATCH(AI$12,資格者コード!$F$1:$Q$1,0)+5,FALSE) &amp; "",""),"")</f>
        <v/>
      </c>
      <c r="AJ229" s="126" t="str">
        <f>IFERROR(IF('01申請書'!$O$30="○",VLOOKUP($T229,資格者コード!$A$2:$Q$73,MATCH(AJ$12,資格者コード!$F$1:$Q$1,0)+5,FALSE) &amp; "",""),"")</f>
        <v/>
      </c>
      <c r="AK229" s="339"/>
      <c r="AL229" s="340"/>
      <c r="AM229" s="340"/>
      <c r="AN229" s="340"/>
      <c r="AO229" s="340"/>
      <c r="AP229" s="340"/>
      <c r="AQ229" s="340"/>
      <c r="AR229" s="341"/>
    </row>
    <row r="230" spans="2:45" ht="24.95" customHeight="1">
      <c r="C230" s="331">
        <v>218</v>
      </c>
      <c r="D230" s="332"/>
      <c r="E230" s="333"/>
      <c r="F230" s="334"/>
      <c r="G230" s="334"/>
      <c r="H230" s="334"/>
      <c r="I230" s="334"/>
      <c r="J230" s="334"/>
      <c r="K230" s="334"/>
      <c r="L230" s="334"/>
      <c r="M230" s="334"/>
      <c r="N230" s="334"/>
      <c r="O230" s="334"/>
      <c r="P230" s="334"/>
      <c r="Q230" s="334"/>
      <c r="R230" s="334"/>
      <c r="S230" s="335"/>
      <c r="T230" s="336"/>
      <c r="U230" s="337"/>
      <c r="V230" s="337"/>
      <c r="W230" s="337"/>
      <c r="X230" s="338"/>
      <c r="Y230" s="123" t="str">
        <f>IFERROR(IF('01申請書'!$B$27="●",VLOOKUP($T230,資格者コード!$A$2:$Q$73,MATCH(Y$12,資格者コード!$F$1:$Q$1,0)+5,FALSE) &amp; "",""),"")</f>
        <v/>
      </c>
      <c r="Z230" s="124" t="str">
        <f>IFERROR(IF('01申請書'!$B$28="●",VLOOKUP($T230,資格者コード!$A$2:$Q$73,MATCH(Z$12,資格者コード!$F$1:$Q$1,0)+5,FALSE) &amp; "",""),"")</f>
        <v/>
      </c>
      <c r="AA230" s="124" t="str">
        <f>IFERROR(IF('01申請書'!$B$29="●",VLOOKUP($T230,資格者コード!$A$2:$Q$73,MATCH(AA$12,資格者コード!$F$1:$Q$1,0)+5,FALSE) &amp; "",""),"")</f>
        <v/>
      </c>
      <c r="AB230" s="124" t="str">
        <f>IFERROR(IF('01申請書'!$B$30="●",VLOOKUP($T230,資格者コード!$A$2:$Q$73,MATCH(AB$12,資格者コード!$F$1:$Q$1,0)+5,FALSE) &amp; "",""),"")</f>
        <v/>
      </c>
      <c r="AC230" s="125" t="str">
        <f>IFERROR(IF('01申請書'!$B$31="●",VLOOKUP($T230,資格者コード!$A$2:$Q$73,MATCH(AC$12,資格者コード!$F$1:$Q$1,0)+5,FALSE) &amp; "",""),"")</f>
        <v/>
      </c>
      <c r="AD230" s="126" t="str">
        <f>IFERROR(IF('01申請書'!$O$27="○",VLOOKUP($T230,資格者コード!$A$2:$Q$73,MATCH(AD$12,資格者コード!$F$1:$Q$1,0)+5,FALSE) &amp; "",""),"")</f>
        <v/>
      </c>
      <c r="AE230" s="126" t="str">
        <f>IFERROR(IF('01申請書'!$O$28="○",VLOOKUP($T230,資格者コード!$A$2:$Q$73,MATCH(AE$12,資格者コード!$F$1:$Q$1,0)+5,FALSE) &amp; "",""),"")</f>
        <v/>
      </c>
      <c r="AF230" s="123" t="str">
        <f>IFERROR(IF('01申請書'!$B$32="●",VLOOKUP($T230,資格者コード!$A$2:$Q$73,MATCH(AF$12,資格者コード!$F$1:$Q$1,0)+5,FALSE) &amp; "",""),"")</f>
        <v/>
      </c>
      <c r="AG230" s="124" t="str">
        <f>IFERROR(IF('01申請書'!$B$33="●",VLOOKUP($T230,資格者コード!$A$2:$Q$73,MATCH(AG$12,資格者コード!$F$1:$Q$1,0)+5,FALSE) &amp; "",""),"")</f>
        <v/>
      </c>
      <c r="AH230" s="125" t="str">
        <f>IFERROR(IF('01申請書'!$B$34="●",VLOOKUP($T230,資格者コード!$A$2:$Q$73,MATCH(AH$12,資格者コード!$F$1:$Q$1,0)+5,FALSE) &amp; "",""),"")</f>
        <v/>
      </c>
      <c r="AI230" s="126" t="str">
        <f>IFERROR(IF('01申請書'!$O$29="○",VLOOKUP($T230,資格者コード!$A$2:$Q$73,MATCH(AI$12,資格者コード!$F$1:$Q$1,0)+5,FALSE) &amp; "",""),"")</f>
        <v/>
      </c>
      <c r="AJ230" s="126" t="str">
        <f>IFERROR(IF('01申請書'!$O$30="○",VLOOKUP($T230,資格者コード!$A$2:$Q$73,MATCH(AJ$12,資格者コード!$F$1:$Q$1,0)+5,FALSE) &amp; "",""),"")</f>
        <v/>
      </c>
      <c r="AK230" s="339"/>
      <c r="AL230" s="340"/>
      <c r="AM230" s="340"/>
      <c r="AN230" s="340"/>
      <c r="AO230" s="340"/>
      <c r="AP230" s="340"/>
      <c r="AQ230" s="340"/>
      <c r="AR230" s="341"/>
    </row>
    <row r="231" spans="2:45" ht="24.95" customHeight="1">
      <c r="C231" s="331">
        <v>219</v>
      </c>
      <c r="D231" s="332"/>
      <c r="E231" s="333"/>
      <c r="F231" s="334"/>
      <c r="G231" s="334"/>
      <c r="H231" s="334"/>
      <c r="I231" s="334"/>
      <c r="J231" s="334"/>
      <c r="K231" s="334"/>
      <c r="L231" s="334"/>
      <c r="M231" s="334"/>
      <c r="N231" s="334"/>
      <c r="O231" s="334"/>
      <c r="P231" s="334"/>
      <c r="Q231" s="334"/>
      <c r="R231" s="334"/>
      <c r="S231" s="335"/>
      <c r="T231" s="336"/>
      <c r="U231" s="337"/>
      <c r="V231" s="337"/>
      <c r="W231" s="337"/>
      <c r="X231" s="338"/>
      <c r="Y231" s="123" t="str">
        <f>IFERROR(IF('01申請書'!$B$27="●",VLOOKUP($T231,資格者コード!$A$2:$Q$73,MATCH(Y$12,資格者コード!$F$1:$Q$1,0)+5,FALSE) &amp; "",""),"")</f>
        <v/>
      </c>
      <c r="Z231" s="124" t="str">
        <f>IFERROR(IF('01申請書'!$B$28="●",VLOOKUP($T231,資格者コード!$A$2:$Q$73,MATCH(Z$12,資格者コード!$F$1:$Q$1,0)+5,FALSE) &amp; "",""),"")</f>
        <v/>
      </c>
      <c r="AA231" s="124" t="str">
        <f>IFERROR(IF('01申請書'!$B$29="●",VLOOKUP($T231,資格者コード!$A$2:$Q$73,MATCH(AA$12,資格者コード!$F$1:$Q$1,0)+5,FALSE) &amp; "",""),"")</f>
        <v/>
      </c>
      <c r="AB231" s="124" t="str">
        <f>IFERROR(IF('01申請書'!$B$30="●",VLOOKUP($T231,資格者コード!$A$2:$Q$73,MATCH(AB$12,資格者コード!$F$1:$Q$1,0)+5,FALSE) &amp; "",""),"")</f>
        <v/>
      </c>
      <c r="AC231" s="125" t="str">
        <f>IFERROR(IF('01申請書'!$B$31="●",VLOOKUP($T231,資格者コード!$A$2:$Q$73,MATCH(AC$12,資格者コード!$F$1:$Q$1,0)+5,FALSE) &amp; "",""),"")</f>
        <v/>
      </c>
      <c r="AD231" s="126" t="str">
        <f>IFERROR(IF('01申請書'!$O$27="○",VLOOKUP($T231,資格者コード!$A$2:$Q$73,MATCH(AD$12,資格者コード!$F$1:$Q$1,0)+5,FALSE) &amp; "",""),"")</f>
        <v/>
      </c>
      <c r="AE231" s="126" t="str">
        <f>IFERROR(IF('01申請書'!$O$28="○",VLOOKUP($T231,資格者コード!$A$2:$Q$73,MATCH(AE$12,資格者コード!$F$1:$Q$1,0)+5,FALSE) &amp; "",""),"")</f>
        <v/>
      </c>
      <c r="AF231" s="123" t="str">
        <f>IFERROR(IF('01申請書'!$B$32="●",VLOOKUP($T231,資格者コード!$A$2:$Q$73,MATCH(AF$12,資格者コード!$F$1:$Q$1,0)+5,FALSE) &amp; "",""),"")</f>
        <v/>
      </c>
      <c r="AG231" s="124" t="str">
        <f>IFERROR(IF('01申請書'!$B$33="●",VLOOKUP($T231,資格者コード!$A$2:$Q$73,MATCH(AG$12,資格者コード!$F$1:$Q$1,0)+5,FALSE) &amp; "",""),"")</f>
        <v/>
      </c>
      <c r="AH231" s="125" t="str">
        <f>IFERROR(IF('01申請書'!$B$34="●",VLOOKUP($T231,資格者コード!$A$2:$Q$73,MATCH(AH$12,資格者コード!$F$1:$Q$1,0)+5,FALSE) &amp; "",""),"")</f>
        <v/>
      </c>
      <c r="AI231" s="126" t="str">
        <f>IFERROR(IF('01申請書'!$O$29="○",VLOOKUP($T231,資格者コード!$A$2:$Q$73,MATCH(AI$12,資格者コード!$F$1:$Q$1,0)+5,FALSE) &amp; "",""),"")</f>
        <v/>
      </c>
      <c r="AJ231" s="126" t="str">
        <f>IFERROR(IF('01申請書'!$O$30="○",VLOOKUP($T231,資格者コード!$A$2:$Q$73,MATCH(AJ$12,資格者コード!$F$1:$Q$1,0)+5,FALSE) &amp; "",""),"")</f>
        <v/>
      </c>
      <c r="AK231" s="339"/>
      <c r="AL231" s="340"/>
      <c r="AM231" s="340"/>
      <c r="AN231" s="340"/>
      <c r="AO231" s="340"/>
      <c r="AP231" s="340"/>
      <c r="AQ231" s="340"/>
      <c r="AR231" s="341"/>
    </row>
    <row r="232" spans="2:45" ht="24.95" customHeight="1">
      <c r="B232" s="127" t="s">
        <v>174</v>
      </c>
      <c r="C232" s="331">
        <v>220</v>
      </c>
      <c r="D232" s="332"/>
      <c r="E232" s="333"/>
      <c r="F232" s="334"/>
      <c r="G232" s="334"/>
      <c r="H232" s="334"/>
      <c r="I232" s="334"/>
      <c r="J232" s="334"/>
      <c r="K232" s="334"/>
      <c r="L232" s="334"/>
      <c r="M232" s="334"/>
      <c r="N232" s="334"/>
      <c r="O232" s="334"/>
      <c r="P232" s="334"/>
      <c r="Q232" s="334"/>
      <c r="R232" s="334"/>
      <c r="S232" s="335"/>
      <c r="T232" s="336"/>
      <c r="U232" s="337"/>
      <c r="V232" s="337"/>
      <c r="W232" s="337"/>
      <c r="X232" s="338"/>
      <c r="Y232" s="123" t="str">
        <f>IFERROR(IF('01申請書'!$B$27="●",VLOOKUP($T232,資格者コード!$A$2:$Q$73,MATCH(Y$12,資格者コード!$F$1:$Q$1,0)+5,FALSE) &amp; "",""),"")</f>
        <v/>
      </c>
      <c r="Z232" s="124" t="str">
        <f>IFERROR(IF('01申請書'!$B$28="●",VLOOKUP($T232,資格者コード!$A$2:$Q$73,MATCH(Z$12,資格者コード!$F$1:$Q$1,0)+5,FALSE) &amp; "",""),"")</f>
        <v/>
      </c>
      <c r="AA232" s="124" t="str">
        <f>IFERROR(IF('01申請書'!$B$29="●",VLOOKUP($T232,資格者コード!$A$2:$Q$73,MATCH(AA$12,資格者コード!$F$1:$Q$1,0)+5,FALSE) &amp; "",""),"")</f>
        <v/>
      </c>
      <c r="AB232" s="124" t="str">
        <f>IFERROR(IF('01申請書'!$B$30="●",VLOOKUP($T232,資格者コード!$A$2:$Q$73,MATCH(AB$12,資格者コード!$F$1:$Q$1,0)+5,FALSE) &amp; "",""),"")</f>
        <v/>
      </c>
      <c r="AC232" s="125" t="str">
        <f>IFERROR(IF('01申請書'!$B$31="●",VLOOKUP($T232,資格者コード!$A$2:$Q$73,MATCH(AC$12,資格者コード!$F$1:$Q$1,0)+5,FALSE) &amp; "",""),"")</f>
        <v/>
      </c>
      <c r="AD232" s="126" t="str">
        <f>IFERROR(IF('01申請書'!$O$27="○",VLOOKUP($T232,資格者コード!$A$2:$Q$73,MATCH(AD$12,資格者コード!$F$1:$Q$1,0)+5,FALSE) &amp; "",""),"")</f>
        <v/>
      </c>
      <c r="AE232" s="126" t="str">
        <f>IFERROR(IF('01申請書'!$O$28="○",VLOOKUP($T232,資格者コード!$A$2:$Q$73,MATCH(AE$12,資格者コード!$F$1:$Q$1,0)+5,FALSE) &amp; "",""),"")</f>
        <v/>
      </c>
      <c r="AF232" s="123" t="str">
        <f>IFERROR(IF('01申請書'!$B$32="●",VLOOKUP($T232,資格者コード!$A$2:$Q$73,MATCH(AF$12,資格者コード!$F$1:$Q$1,0)+5,FALSE) &amp; "",""),"")</f>
        <v/>
      </c>
      <c r="AG232" s="124" t="str">
        <f>IFERROR(IF('01申請書'!$B$33="●",VLOOKUP($T232,資格者コード!$A$2:$Q$73,MATCH(AG$12,資格者コード!$F$1:$Q$1,0)+5,FALSE) &amp; "",""),"")</f>
        <v/>
      </c>
      <c r="AH232" s="125" t="str">
        <f>IFERROR(IF('01申請書'!$B$34="●",VLOOKUP($T232,資格者コード!$A$2:$Q$73,MATCH(AH$12,資格者コード!$F$1:$Q$1,0)+5,FALSE) &amp; "",""),"")</f>
        <v/>
      </c>
      <c r="AI232" s="126" t="str">
        <f>IFERROR(IF('01申請書'!$O$29="○",VLOOKUP($T232,資格者コード!$A$2:$Q$73,MATCH(AI$12,資格者コード!$F$1:$Q$1,0)+5,FALSE) &amp; "",""),"")</f>
        <v/>
      </c>
      <c r="AJ232" s="126" t="str">
        <f>IFERROR(IF('01申請書'!$O$30="○",VLOOKUP($T232,資格者コード!$A$2:$Q$73,MATCH(AJ$12,資格者コード!$F$1:$Q$1,0)+5,FALSE) &amp; "",""),"")</f>
        <v/>
      </c>
      <c r="AK232" s="339"/>
      <c r="AL232" s="340"/>
      <c r="AM232" s="340"/>
      <c r="AN232" s="340"/>
      <c r="AO232" s="340"/>
      <c r="AP232" s="340"/>
      <c r="AQ232" s="340"/>
      <c r="AR232" s="341"/>
      <c r="AS232" s="127"/>
    </row>
    <row r="233" spans="2:45" ht="24.95" customHeight="1">
      <c r="C233" s="331">
        <v>221</v>
      </c>
      <c r="D233" s="332"/>
      <c r="E233" s="333"/>
      <c r="F233" s="334"/>
      <c r="G233" s="334"/>
      <c r="H233" s="334"/>
      <c r="I233" s="334"/>
      <c r="J233" s="334"/>
      <c r="K233" s="334"/>
      <c r="L233" s="334"/>
      <c r="M233" s="334"/>
      <c r="N233" s="334"/>
      <c r="O233" s="334"/>
      <c r="P233" s="334"/>
      <c r="Q233" s="334"/>
      <c r="R233" s="334"/>
      <c r="S233" s="335"/>
      <c r="T233" s="336"/>
      <c r="U233" s="337"/>
      <c r="V233" s="337"/>
      <c r="W233" s="337"/>
      <c r="X233" s="338"/>
      <c r="Y233" s="123" t="str">
        <f>IFERROR(IF('01申請書'!$B$27="●",VLOOKUP($T233,資格者コード!$A$2:$Q$73,MATCH(Y$12,資格者コード!$F$1:$Q$1,0)+5,FALSE) &amp; "",""),"")</f>
        <v/>
      </c>
      <c r="Z233" s="124" t="str">
        <f>IFERROR(IF('01申請書'!$B$28="●",VLOOKUP($T233,資格者コード!$A$2:$Q$73,MATCH(Z$12,資格者コード!$F$1:$Q$1,0)+5,FALSE) &amp; "",""),"")</f>
        <v/>
      </c>
      <c r="AA233" s="124" t="str">
        <f>IFERROR(IF('01申請書'!$B$29="●",VLOOKUP($T233,資格者コード!$A$2:$Q$73,MATCH(AA$12,資格者コード!$F$1:$Q$1,0)+5,FALSE) &amp; "",""),"")</f>
        <v/>
      </c>
      <c r="AB233" s="124" t="str">
        <f>IFERROR(IF('01申請書'!$B$30="●",VLOOKUP($T233,資格者コード!$A$2:$Q$73,MATCH(AB$12,資格者コード!$F$1:$Q$1,0)+5,FALSE) &amp; "",""),"")</f>
        <v/>
      </c>
      <c r="AC233" s="125" t="str">
        <f>IFERROR(IF('01申請書'!$B$31="●",VLOOKUP($T233,資格者コード!$A$2:$Q$73,MATCH(AC$12,資格者コード!$F$1:$Q$1,0)+5,FALSE) &amp; "",""),"")</f>
        <v/>
      </c>
      <c r="AD233" s="126" t="str">
        <f>IFERROR(IF('01申請書'!$O$27="○",VLOOKUP($T233,資格者コード!$A$2:$Q$73,MATCH(AD$12,資格者コード!$F$1:$Q$1,0)+5,FALSE) &amp; "",""),"")</f>
        <v/>
      </c>
      <c r="AE233" s="126" t="str">
        <f>IFERROR(IF('01申請書'!$O$28="○",VLOOKUP($T233,資格者コード!$A$2:$Q$73,MATCH(AE$12,資格者コード!$F$1:$Q$1,0)+5,FALSE) &amp; "",""),"")</f>
        <v/>
      </c>
      <c r="AF233" s="123" t="str">
        <f>IFERROR(IF('01申請書'!$B$32="●",VLOOKUP($T233,資格者コード!$A$2:$Q$73,MATCH(AF$12,資格者コード!$F$1:$Q$1,0)+5,FALSE) &amp; "",""),"")</f>
        <v/>
      </c>
      <c r="AG233" s="124" t="str">
        <f>IFERROR(IF('01申請書'!$B$33="●",VLOOKUP($T233,資格者コード!$A$2:$Q$73,MATCH(AG$12,資格者コード!$F$1:$Q$1,0)+5,FALSE) &amp; "",""),"")</f>
        <v/>
      </c>
      <c r="AH233" s="125" t="str">
        <f>IFERROR(IF('01申請書'!$B$34="●",VLOOKUP($T233,資格者コード!$A$2:$Q$73,MATCH(AH$12,資格者コード!$F$1:$Q$1,0)+5,FALSE) &amp; "",""),"")</f>
        <v/>
      </c>
      <c r="AI233" s="126" t="str">
        <f>IFERROR(IF('01申請書'!$O$29="○",VLOOKUP($T233,資格者コード!$A$2:$Q$73,MATCH(AI$12,資格者コード!$F$1:$Q$1,0)+5,FALSE) &amp; "",""),"")</f>
        <v/>
      </c>
      <c r="AJ233" s="126" t="str">
        <f>IFERROR(IF('01申請書'!$O$30="○",VLOOKUP($T233,資格者コード!$A$2:$Q$73,MATCH(AJ$12,資格者コード!$F$1:$Q$1,0)+5,FALSE) &amp; "",""),"")</f>
        <v/>
      </c>
      <c r="AK233" s="339"/>
      <c r="AL233" s="340"/>
      <c r="AM233" s="340"/>
      <c r="AN233" s="340"/>
      <c r="AO233" s="340"/>
      <c r="AP233" s="340"/>
      <c r="AQ233" s="340"/>
      <c r="AR233" s="341"/>
    </row>
    <row r="234" spans="2:45" ht="24.95" customHeight="1">
      <c r="C234" s="331">
        <v>222</v>
      </c>
      <c r="D234" s="332"/>
      <c r="E234" s="333"/>
      <c r="F234" s="334"/>
      <c r="G234" s="334"/>
      <c r="H234" s="334"/>
      <c r="I234" s="334"/>
      <c r="J234" s="334"/>
      <c r="K234" s="334"/>
      <c r="L234" s="334"/>
      <c r="M234" s="334"/>
      <c r="N234" s="334"/>
      <c r="O234" s="334"/>
      <c r="P234" s="334"/>
      <c r="Q234" s="334"/>
      <c r="R234" s="334"/>
      <c r="S234" s="335"/>
      <c r="T234" s="336"/>
      <c r="U234" s="337"/>
      <c r="V234" s="337"/>
      <c r="W234" s="337"/>
      <c r="X234" s="338"/>
      <c r="Y234" s="123" t="str">
        <f>IFERROR(IF('01申請書'!$B$27="●",VLOOKUP($T234,資格者コード!$A$2:$Q$73,MATCH(Y$12,資格者コード!$F$1:$Q$1,0)+5,FALSE) &amp; "",""),"")</f>
        <v/>
      </c>
      <c r="Z234" s="124" t="str">
        <f>IFERROR(IF('01申請書'!$B$28="●",VLOOKUP($T234,資格者コード!$A$2:$Q$73,MATCH(Z$12,資格者コード!$F$1:$Q$1,0)+5,FALSE) &amp; "",""),"")</f>
        <v/>
      </c>
      <c r="AA234" s="124" t="str">
        <f>IFERROR(IF('01申請書'!$B$29="●",VLOOKUP($T234,資格者コード!$A$2:$Q$73,MATCH(AA$12,資格者コード!$F$1:$Q$1,0)+5,FALSE) &amp; "",""),"")</f>
        <v/>
      </c>
      <c r="AB234" s="124" t="str">
        <f>IFERROR(IF('01申請書'!$B$30="●",VLOOKUP($T234,資格者コード!$A$2:$Q$73,MATCH(AB$12,資格者コード!$F$1:$Q$1,0)+5,FALSE) &amp; "",""),"")</f>
        <v/>
      </c>
      <c r="AC234" s="125" t="str">
        <f>IFERROR(IF('01申請書'!$B$31="●",VLOOKUP($T234,資格者コード!$A$2:$Q$73,MATCH(AC$12,資格者コード!$F$1:$Q$1,0)+5,FALSE) &amp; "",""),"")</f>
        <v/>
      </c>
      <c r="AD234" s="126" t="str">
        <f>IFERROR(IF('01申請書'!$O$27="○",VLOOKUP($T234,資格者コード!$A$2:$Q$73,MATCH(AD$12,資格者コード!$F$1:$Q$1,0)+5,FALSE) &amp; "",""),"")</f>
        <v/>
      </c>
      <c r="AE234" s="126" t="str">
        <f>IFERROR(IF('01申請書'!$O$28="○",VLOOKUP($T234,資格者コード!$A$2:$Q$73,MATCH(AE$12,資格者コード!$F$1:$Q$1,0)+5,FALSE) &amp; "",""),"")</f>
        <v/>
      </c>
      <c r="AF234" s="123" t="str">
        <f>IFERROR(IF('01申請書'!$B$32="●",VLOOKUP($T234,資格者コード!$A$2:$Q$73,MATCH(AF$12,資格者コード!$F$1:$Q$1,0)+5,FALSE) &amp; "",""),"")</f>
        <v/>
      </c>
      <c r="AG234" s="124" t="str">
        <f>IFERROR(IF('01申請書'!$B$33="●",VLOOKUP($T234,資格者コード!$A$2:$Q$73,MATCH(AG$12,資格者コード!$F$1:$Q$1,0)+5,FALSE) &amp; "",""),"")</f>
        <v/>
      </c>
      <c r="AH234" s="125" t="str">
        <f>IFERROR(IF('01申請書'!$B$34="●",VLOOKUP($T234,資格者コード!$A$2:$Q$73,MATCH(AH$12,資格者コード!$F$1:$Q$1,0)+5,FALSE) &amp; "",""),"")</f>
        <v/>
      </c>
      <c r="AI234" s="126" t="str">
        <f>IFERROR(IF('01申請書'!$O$29="○",VLOOKUP($T234,資格者コード!$A$2:$Q$73,MATCH(AI$12,資格者コード!$F$1:$Q$1,0)+5,FALSE) &amp; "",""),"")</f>
        <v/>
      </c>
      <c r="AJ234" s="126" t="str">
        <f>IFERROR(IF('01申請書'!$O$30="○",VLOOKUP($T234,資格者コード!$A$2:$Q$73,MATCH(AJ$12,資格者コード!$F$1:$Q$1,0)+5,FALSE) &amp; "",""),"")</f>
        <v/>
      </c>
      <c r="AK234" s="339"/>
      <c r="AL234" s="340"/>
      <c r="AM234" s="340"/>
      <c r="AN234" s="340"/>
      <c r="AO234" s="340"/>
      <c r="AP234" s="340"/>
      <c r="AQ234" s="340"/>
      <c r="AR234" s="341"/>
    </row>
    <row r="235" spans="2:45" ht="24.95" customHeight="1">
      <c r="C235" s="331">
        <v>223</v>
      </c>
      <c r="D235" s="332"/>
      <c r="E235" s="333"/>
      <c r="F235" s="334"/>
      <c r="G235" s="334"/>
      <c r="H235" s="334"/>
      <c r="I235" s="334"/>
      <c r="J235" s="334"/>
      <c r="K235" s="334"/>
      <c r="L235" s="334"/>
      <c r="M235" s="334"/>
      <c r="N235" s="334"/>
      <c r="O235" s="334"/>
      <c r="P235" s="334"/>
      <c r="Q235" s="334"/>
      <c r="R235" s="334"/>
      <c r="S235" s="335"/>
      <c r="T235" s="336"/>
      <c r="U235" s="337"/>
      <c r="V235" s="337"/>
      <c r="W235" s="337"/>
      <c r="X235" s="338"/>
      <c r="Y235" s="123" t="str">
        <f>IFERROR(IF('01申請書'!$B$27="●",VLOOKUP($T235,資格者コード!$A$2:$Q$73,MATCH(Y$12,資格者コード!$F$1:$Q$1,0)+5,FALSE) &amp; "",""),"")</f>
        <v/>
      </c>
      <c r="Z235" s="124" t="str">
        <f>IFERROR(IF('01申請書'!$B$28="●",VLOOKUP($T235,資格者コード!$A$2:$Q$73,MATCH(Z$12,資格者コード!$F$1:$Q$1,0)+5,FALSE) &amp; "",""),"")</f>
        <v/>
      </c>
      <c r="AA235" s="124" t="str">
        <f>IFERROR(IF('01申請書'!$B$29="●",VLOOKUP($T235,資格者コード!$A$2:$Q$73,MATCH(AA$12,資格者コード!$F$1:$Q$1,0)+5,FALSE) &amp; "",""),"")</f>
        <v/>
      </c>
      <c r="AB235" s="124" t="str">
        <f>IFERROR(IF('01申請書'!$B$30="●",VLOOKUP($T235,資格者コード!$A$2:$Q$73,MATCH(AB$12,資格者コード!$F$1:$Q$1,0)+5,FALSE) &amp; "",""),"")</f>
        <v/>
      </c>
      <c r="AC235" s="125" t="str">
        <f>IFERROR(IF('01申請書'!$B$31="●",VLOOKUP($T235,資格者コード!$A$2:$Q$73,MATCH(AC$12,資格者コード!$F$1:$Q$1,0)+5,FALSE) &amp; "",""),"")</f>
        <v/>
      </c>
      <c r="AD235" s="126" t="str">
        <f>IFERROR(IF('01申請書'!$O$27="○",VLOOKUP($T235,資格者コード!$A$2:$Q$73,MATCH(AD$12,資格者コード!$F$1:$Q$1,0)+5,FALSE) &amp; "",""),"")</f>
        <v/>
      </c>
      <c r="AE235" s="126" t="str">
        <f>IFERROR(IF('01申請書'!$O$28="○",VLOOKUP($T235,資格者コード!$A$2:$Q$73,MATCH(AE$12,資格者コード!$F$1:$Q$1,0)+5,FALSE) &amp; "",""),"")</f>
        <v/>
      </c>
      <c r="AF235" s="123" t="str">
        <f>IFERROR(IF('01申請書'!$B$32="●",VLOOKUP($T235,資格者コード!$A$2:$Q$73,MATCH(AF$12,資格者コード!$F$1:$Q$1,0)+5,FALSE) &amp; "",""),"")</f>
        <v/>
      </c>
      <c r="AG235" s="124" t="str">
        <f>IFERROR(IF('01申請書'!$B$33="●",VLOOKUP($T235,資格者コード!$A$2:$Q$73,MATCH(AG$12,資格者コード!$F$1:$Q$1,0)+5,FALSE) &amp; "",""),"")</f>
        <v/>
      </c>
      <c r="AH235" s="125" t="str">
        <f>IFERROR(IF('01申請書'!$B$34="●",VLOOKUP($T235,資格者コード!$A$2:$Q$73,MATCH(AH$12,資格者コード!$F$1:$Q$1,0)+5,FALSE) &amp; "",""),"")</f>
        <v/>
      </c>
      <c r="AI235" s="126" t="str">
        <f>IFERROR(IF('01申請書'!$O$29="○",VLOOKUP($T235,資格者コード!$A$2:$Q$73,MATCH(AI$12,資格者コード!$F$1:$Q$1,0)+5,FALSE) &amp; "",""),"")</f>
        <v/>
      </c>
      <c r="AJ235" s="126" t="str">
        <f>IFERROR(IF('01申請書'!$O$30="○",VLOOKUP($T235,資格者コード!$A$2:$Q$73,MATCH(AJ$12,資格者コード!$F$1:$Q$1,0)+5,FALSE) &amp; "",""),"")</f>
        <v/>
      </c>
      <c r="AK235" s="339"/>
      <c r="AL235" s="340"/>
      <c r="AM235" s="340"/>
      <c r="AN235" s="340"/>
      <c r="AO235" s="340"/>
      <c r="AP235" s="340"/>
      <c r="AQ235" s="340"/>
      <c r="AR235" s="341"/>
    </row>
    <row r="236" spans="2:45" ht="24.95" customHeight="1">
      <c r="C236" s="331">
        <v>224</v>
      </c>
      <c r="D236" s="332"/>
      <c r="E236" s="333"/>
      <c r="F236" s="334"/>
      <c r="G236" s="334"/>
      <c r="H236" s="334"/>
      <c r="I236" s="334"/>
      <c r="J236" s="334"/>
      <c r="K236" s="334"/>
      <c r="L236" s="334"/>
      <c r="M236" s="334"/>
      <c r="N236" s="334"/>
      <c r="O236" s="334"/>
      <c r="P236" s="334"/>
      <c r="Q236" s="334"/>
      <c r="R236" s="334"/>
      <c r="S236" s="335"/>
      <c r="T236" s="336"/>
      <c r="U236" s="337"/>
      <c r="V236" s="337"/>
      <c r="W236" s="337"/>
      <c r="X236" s="338"/>
      <c r="Y236" s="123" t="str">
        <f>IFERROR(IF('01申請書'!$B$27="●",VLOOKUP($T236,資格者コード!$A$2:$Q$73,MATCH(Y$12,資格者コード!$F$1:$Q$1,0)+5,FALSE) &amp; "",""),"")</f>
        <v/>
      </c>
      <c r="Z236" s="124" t="str">
        <f>IFERROR(IF('01申請書'!$B$28="●",VLOOKUP($T236,資格者コード!$A$2:$Q$73,MATCH(Z$12,資格者コード!$F$1:$Q$1,0)+5,FALSE) &amp; "",""),"")</f>
        <v/>
      </c>
      <c r="AA236" s="124" t="str">
        <f>IFERROR(IF('01申請書'!$B$29="●",VLOOKUP($T236,資格者コード!$A$2:$Q$73,MATCH(AA$12,資格者コード!$F$1:$Q$1,0)+5,FALSE) &amp; "",""),"")</f>
        <v/>
      </c>
      <c r="AB236" s="124" t="str">
        <f>IFERROR(IF('01申請書'!$B$30="●",VLOOKUP($T236,資格者コード!$A$2:$Q$73,MATCH(AB$12,資格者コード!$F$1:$Q$1,0)+5,FALSE) &amp; "",""),"")</f>
        <v/>
      </c>
      <c r="AC236" s="125" t="str">
        <f>IFERROR(IF('01申請書'!$B$31="●",VLOOKUP($T236,資格者コード!$A$2:$Q$73,MATCH(AC$12,資格者コード!$F$1:$Q$1,0)+5,FALSE) &amp; "",""),"")</f>
        <v/>
      </c>
      <c r="AD236" s="126" t="str">
        <f>IFERROR(IF('01申請書'!$O$27="○",VLOOKUP($T236,資格者コード!$A$2:$Q$73,MATCH(AD$12,資格者コード!$F$1:$Q$1,0)+5,FALSE) &amp; "",""),"")</f>
        <v/>
      </c>
      <c r="AE236" s="126" t="str">
        <f>IFERROR(IF('01申請書'!$O$28="○",VLOOKUP($T236,資格者コード!$A$2:$Q$73,MATCH(AE$12,資格者コード!$F$1:$Q$1,0)+5,FALSE) &amp; "",""),"")</f>
        <v/>
      </c>
      <c r="AF236" s="123" t="str">
        <f>IFERROR(IF('01申請書'!$B$32="●",VLOOKUP($T236,資格者コード!$A$2:$Q$73,MATCH(AF$12,資格者コード!$F$1:$Q$1,0)+5,FALSE) &amp; "",""),"")</f>
        <v/>
      </c>
      <c r="AG236" s="124" t="str">
        <f>IFERROR(IF('01申請書'!$B$33="●",VLOOKUP($T236,資格者コード!$A$2:$Q$73,MATCH(AG$12,資格者コード!$F$1:$Q$1,0)+5,FALSE) &amp; "",""),"")</f>
        <v/>
      </c>
      <c r="AH236" s="125" t="str">
        <f>IFERROR(IF('01申請書'!$B$34="●",VLOOKUP($T236,資格者コード!$A$2:$Q$73,MATCH(AH$12,資格者コード!$F$1:$Q$1,0)+5,FALSE) &amp; "",""),"")</f>
        <v/>
      </c>
      <c r="AI236" s="126" t="str">
        <f>IFERROR(IF('01申請書'!$O$29="○",VLOOKUP($T236,資格者コード!$A$2:$Q$73,MATCH(AI$12,資格者コード!$F$1:$Q$1,0)+5,FALSE) &amp; "",""),"")</f>
        <v/>
      </c>
      <c r="AJ236" s="126" t="str">
        <f>IFERROR(IF('01申請書'!$O$30="○",VLOOKUP($T236,資格者コード!$A$2:$Q$73,MATCH(AJ$12,資格者コード!$F$1:$Q$1,0)+5,FALSE) &amp; "",""),"")</f>
        <v/>
      </c>
      <c r="AK236" s="339"/>
      <c r="AL236" s="340"/>
      <c r="AM236" s="340"/>
      <c r="AN236" s="340"/>
      <c r="AO236" s="340"/>
      <c r="AP236" s="340"/>
      <c r="AQ236" s="340"/>
      <c r="AR236" s="341"/>
    </row>
    <row r="237" spans="2:45" ht="24.95" customHeight="1">
      <c r="C237" s="331">
        <v>225</v>
      </c>
      <c r="D237" s="332"/>
      <c r="E237" s="333"/>
      <c r="F237" s="334"/>
      <c r="G237" s="334"/>
      <c r="H237" s="334"/>
      <c r="I237" s="334"/>
      <c r="J237" s="334"/>
      <c r="K237" s="334"/>
      <c r="L237" s="334"/>
      <c r="M237" s="334"/>
      <c r="N237" s="334"/>
      <c r="O237" s="334"/>
      <c r="P237" s="334"/>
      <c r="Q237" s="334"/>
      <c r="R237" s="334"/>
      <c r="S237" s="335"/>
      <c r="T237" s="336"/>
      <c r="U237" s="337"/>
      <c r="V237" s="337"/>
      <c r="W237" s="337"/>
      <c r="X237" s="338"/>
      <c r="Y237" s="123" t="str">
        <f>IFERROR(IF('01申請書'!$B$27="●",VLOOKUP($T237,資格者コード!$A$2:$Q$73,MATCH(Y$12,資格者コード!$F$1:$Q$1,0)+5,FALSE) &amp; "",""),"")</f>
        <v/>
      </c>
      <c r="Z237" s="124" t="str">
        <f>IFERROR(IF('01申請書'!$B$28="●",VLOOKUP($T237,資格者コード!$A$2:$Q$73,MATCH(Z$12,資格者コード!$F$1:$Q$1,0)+5,FALSE) &amp; "",""),"")</f>
        <v/>
      </c>
      <c r="AA237" s="124" t="str">
        <f>IFERROR(IF('01申請書'!$B$29="●",VLOOKUP($T237,資格者コード!$A$2:$Q$73,MATCH(AA$12,資格者コード!$F$1:$Q$1,0)+5,FALSE) &amp; "",""),"")</f>
        <v/>
      </c>
      <c r="AB237" s="124" t="str">
        <f>IFERROR(IF('01申請書'!$B$30="●",VLOOKUP($T237,資格者コード!$A$2:$Q$73,MATCH(AB$12,資格者コード!$F$1:$Q$1,0)+5,FALSE) &amp; "",""),"")</f>
        <v/>
      </c>
      <c r="AC237" s="125" t="str">
        <f>IFERROR(IF('01申請書'!$B$31="●",VLOOKUP($T237,資格者コード!$A$2:$Q$73,MATCH(AC$12,資格者コード!$F$1:$Q$1,0)+5,FALSE) &amp; "",""),"")</f>
        <v/>
      </c>
      <c r="AD237" s="126" t="str">
        <f>IFERROR(IF('01申請書'!$O$27="○",VLOOKUP($T237,資格者コード!$A$2:$Q$73,MATCH(AD$12,資格者コード!$F$1:$Q$1,0)+5,FALSE) &amp; "",""),"")</f>
        <v/>
      </c>
      <c r="AE237" s="126" t="str">
        <f>IFERROR(IF('01申請書'!$O$28="○",VLOOKUP($T237,資格者コード!$A$2:$Q$73,MATCH(AE$12,資格者コード!$F$1:$Q$1,0)+5,FALSE) &amp; "",""),"")</f>
        <v/>
      </c>
      <c r="AF237" s="123" t="str">
        <f>IFERROR(IF('01申請書'!$B$32="●",VLOOKUP($T237,資格者コード!$A$2:$Q$73,MATCH(AF$12,資格者コード!$F$1:$Q$1,0)+5,FALSE) &amp; "",""),"")</f>
        <v/>
      </c>
      <c r="AG237" s="124" t="str">
        <f>IFERROR(IF('01申請書'!$B$33="●",VLOOKUP($T237,資格者コード!$A$2:$Q$73,MATCH(AG$12,資格者コード!$F$1:$Q$1,0)+5,FALSE) &amp; "",""),"")</f>
        <v/>
      </c>
      <c r="AH237" s="125" t="str">
        <f>IFERROR(IF('01申請書'!$B$34="●",VLOOKUP($T237,資格者コード!$A$2:$Q$73,MATCH(AH$12,資格者コード!$F$1:$Q$1,0)+5,FALSE) &amp; "",""),"")</f>
        <v/>
      </c>
      <c r="AI237" s="126" t="str">
        <f>IFERROR(IF('01申請書'!$O$29="○",VLOOKUP($T237,資格者コード!$A$2:$Q$73,MATCH(AI$12,資格者コード!$F$1:$Q$1,0)+5,FALSE) &amp; "",""),"")</f>
        <v/>
      </c>
      <c r="AJ237" s="126" t="str">
        <f>IFERROR(IF('01申請書'!$O$30="○",VLOOKUP($T237,資格者コード!$A$2:$Q$73,MATCH(AJ$12,資格者コード!$F$1:$Q$1,0)+5,FALSE) &amp; "",""),"")</f>
        <v/>
      </c>
      <c r="AK237" s="339"/>
      <c r="AL237" s="340"/>
      <c r="AM237" s="340"/>
      <c r="AN237" s="340"/>
      <c r="AO237" s="340"/>
      <c r="AP237" s="340"/>
      <c r="AQ237" s="340"/>
      <c r="AR237" s="341"/>
    </row>
    <row r="238" spans="2:45" ht="24.95" customHeight="1">
      <c r="C238" s="331">
        <v>226</v>
      </c>
      <c r="D238" s="332"/>
      <c r="E238" s="333"/>
      <c r="F238" s="334"/>
      <c r="G238" s="334"/>
      <c r="H238" s="334"/>
      <c r="I238" s="334"/>
      <c r="J238" s="334"/>
      <c r="K238" s="334"/>
      <c r="L238" s="334"/>
      <c r="M238" s="334"/>
      <c r="N238" s="334"/>
      <c r="O238" s="334"/>
      <c r="P238" s="334"/>
      <c r="Q238" s="334"/>
      <c r="R238" s="334"/>
      <c r="S238" s="335"/>
      <c r="T238" s="336"/>
      <c r="U238" s="337"/>
      <c r="V238" s="337"/>
      <c r="W238" s="337"/>
      <c r="X238" s="338"/>
      <c r="Y238" s="123" t="str">
        <f>IFERROR(IF('01申請書'!$B$27="●",VLOOKUP($T238,資格者コード!$A$2:$Q$73,MATCH(Y$12,資格者コード!$F$1:$Q$1,0)+5,FALSE) &amp; "",""),"")</f>
        <v/>
      </c>
      <c r="Z238" s="124" t="str">
        <f>IFERROR(IF('01申請書'!$B$28="●",VLOOKUP($T238,資格者コード!$A$2:$Q$73,MATCH(Z$12,資格者コード!$F$1:$Q$1,0)+5,FALSE) &amp; "",""),"")</f>
        <v/>
      </c>
      <c r="AA238" s="124" t="str">
        <f>IFERROR(IF('01申請書'!$B$29="●",VLOOKUP($T238,資格者コード!$A$2:$Q$73,MATCH(AA$12,資格者コード!$F$1:$Q$1,0)+5,FALSE) &amp; "",""),"")</f>
        <v/>
      </c>
      <c r="AB238" s="124" t="str">
        <f>IFERROR(IF('01申請書'!$B$30="●",VLOOKUP($T238,資格者コード!$A$2:$Q$73,MATCH(AB$12,資格者コード!$F$1:$Q$1,0)+5,FALSE) &amp; "",""),"")</f>
        <v/>
      </c>
      <c r="AC238" s="125" t="str">
        <f>IFERROR(IF('01申請書'!$B$31="●",VLOOKUP($T238,資格者コード!$A$2:$Q$73,MATCH(AC$12,資格者コード!$F$1:$Q$1,0)+5,FALSE) &amp; "",""),"")</f>
        <v/>
      </c>
      <c r="AD238" s="126" t="str">
        <f>IFERROR(IF('01申請書'!$O$27="○",VLOOKUP($T238,資格者コード!$A$2:$Q$73,MATCH(AD$12,資格者コード!$F$1:$Q$1,0)+5,FALSE) &amp; "",""),"")</f>
        <v/>
      </c>
      <c r="AE238" s="126" t="str">
        <f>IFERROR(IF('01申請書'!$O$28="○",VLOOKUP($T238,資格者コード!$A$2:$Q$73,MATCH(AE$12,資格者コード!$F$1:$Q$1,0)+5,FALSE) &amp; "",""),"")</f>
        <v/>
      </c>
      <c r="AF238" s="123" t="str">
        <f>IFERROR(IF('01申請書'!$B$32="●",VLOOKUP($T238,資格者コード!$A$2:$Q$73,MATCH(AF$12,資格者コード!$F$1:$Q$1,0)+5,FALSE) &amp; "",""),"")</f>
        <v/>
      </c>
      <c r="AG238" s="124" t="str">
        <f>IFERROR(IF('01申請書'!$B$33="●",VLOOKUP($T238,資格者コード!$A$2:$Q$73,MATCH(AG$12,資格者コード!$F$1:$Q$1,0)+5,FALSE) &amp; "",""),"")</f>
        <v/>
      </c>
      <c r="AH238" s="125" t="str">
        <f>IFERROR(IF('01申請書'!$B$34="●",VLOOKUP($T238,資格者コード!$A$2:$Q$73,MATCH(AH$12,資格者コード!$F$1:$Q$1,0)+5,FALSE) &amp; "",""),"")</f>
        <v/>
      </c>
      <c r="AI238" s="126" t="str">
        <f>IFERROR(IF('01申請書'!$O$29="○",VLOOKUP($T238,資格者コード!$A$2:$Q$73,MATCH(AI$12,資格者コード!$F$1:$Q$1,0)+5,FALSE) &amp; "",""),"")</f>
        <v/>
      </c>
      <c r="AJ238" s="126" t="str">
        <f>IFERROR(IF('01申請書'!$O$30="○",VLOOKUP($T238,資格者コード!$A$2:$Q$73,MATCH(AJ$12,資格者コード!$F$1:$Q$1,0)+5,FALSE) &amp; "",""),"")</f>
        <v/>
      </c>
      <c r="AK238" s="339"/>
      <c r="AL238" s="340"/>
      <c r="AM238" s="340"/>
      <c r="AN238" s="340"/>
      <c r="AO238" s="340"/>
      <c r="AP238" s="340"/>
      <c r="AQ238" s="340"/>
      <c r="AR238" s="341"/>
    </row>
    <row r="239" spans="2:45" ht="24.95" customHeight="1">
      <c r="C239" s="331">
        <v>227</v>
      </c>
      <c r="D239" s="332"/>
      <c r="E239" s="333"/>
      <c r="F239" s="334"/>
      <c r="G239" s="334"/>
      <c r="H239" s="334"/>
      <c r="I239" s="334"/>
      <c r="J239" s="334"/>
      <c r="K239" s="334"/>
      <c r="L239" s="334"/>
      <c r="M239" s="334"/>
      <c r="N239" s="334"/>
      <c r="O239" s="334"/>
      <c r="P239" s="334"/>
      <c r="Q239" s="334"/>
      <c r="R239" s="334"/>
      <c r="S239" s="335"/>
      <c r="T239" s="336"/>
      <c r="U239" s="337"/>
      <c r="V239" s="337"/>
      <c r="W239" s="337"/>
      <c r="X239" s="338"/>
      <c r="Y239" s="123" t="str">
        <f>IFERROR(IF('01申請書'!$B$27="●",VLOOKUP($T239,資格者コード!$A$2:$Q$73,MATCH(Y$12,資格者コード!$F$1:$Q$1,0)+5,FALSE) &amp; "",""),"")</f>
        <v/>
      </c>
      <c r="Z239" s="124" t="str">
        <f>IFERROR(IF('01申請書'!$B$28="●",VLOOKUP($T239,資格者コード!$A$2:$Q$73,MATCH(Z$12,資格者コード!$F$1:$Q$1,0)+5,FALSE) &amp; "",""),"")</f>
        <v/>
      </c>
      <c r="AA239" s="124" t="str">
        <f>IFERROR(IF('01申請書'!$B$29="●",VLOOKUP($T239,資格者コード!$A$2:$Q$73,MATCH(AA$12,資格者コード!$F$1:$Q$1,0)+5,FALSE) &amp; "",""),"")</f>
        <v/>
      </c>
      <c r="AB239" s="124" t="str">
        <f>IFERROR(IF('01申請書'!$B$30="●",VLOOKUP($T239,資格者コード!$A$2:$Q$73,MATCH(AB$12,資格者コード!$F$1:$Q$1,0)+5,FALSE) &amp; "",""),"")</f>
        <v/>
      </c>
      <c r="AC239" s="125" t="str">
        <f>IFERROR(IF('01申請書'!$B$31="●",VLOOKUP($T239,資格者コード!$A$2:$Q$73,MATCH(AC$12,資格者コード!$F$1:$Q$1,0)+5,FALSE) &amp; "",""),"")</f>
        <v/>
      </c>
      <c r="AD239" s="126" t="str">
        <f>IFERROR(IF('01申請書'!$O$27="○",VLOOKUP($T239,資格者コード!$A$2:$Q$73,MATCH(AD$12,資格者コード!$F$1:$Q$1,0)+5,FALSE) &amp; "",""),"")</f>
        <v/>
      </c>
      <c r="AE239" s="126" t="str">
        <f>IFERROR(IF('01申請書'!$O$28="○",VLOOKUP($T239,資格者コード!$A$2:$Q$73,MATCH(AE$12,資格者コード!$F$1:$Q$1,0)+5,FALSE) &amp; "",""),"")</f>
        <v/>
      </c>
      <c r="AF239" s="123" t="str">
        <f>IFERROR(IF('01申請書'!$B$32="●",VLOOKUP($T239,資格者コード!$A$2:$Q$73,MATCH(AF$12,資格者コード!$F$1:$Q$1,0)+5,FALSE) &amp; "",""),"")</f>
        <v/>
      </c>
      <c r="AG239" s="124" t="str">
        <f>IFERROR(IF('01申請書'!$B$33="●",VLOOKUP($T239,資格者コード!$A$2:$Q$73,MATCH(AG$12,資格者コード!$F$1:$Q$1,0)+5,FALSE) &amp; "",""),"")</f>
        <v/>
      </c>
      <c r="AH239" s="125" t="str">
        <f>IFERROR(IF('01申請書'!$B$34="●",VLOOKUP($T239,資格者コード!$A$2:$Q$73,MATCH(AH$12,資格者コード!$F$1:$Q$1,0)+5,FALSE) &amp; "",""),"")</f>
        <v/>
      </c>
      <c r="AI239" s="126" t="str">
        <f>IFERROR(IF('01申請書'!$O$29="○",VLOOKUP($T239,資格者コード!$A$2:$Q$73,MATCH(AI$12,資格者コード!$F$1:$Q$1,0)+5,FALSE) &amp; "",""),"")</f>
        <v/>
      </c>
      <c r="AJ239" s="126" t="str">
        <f>IFERROR(IF('01申請書'!$O$30="○",VLOOKUP($T239,資格者コード!$A$2:$Q$73,MATCH(AJ$12,資格者コード!$F$1:$Q$1,0)+5,FALSE) &amp; "",""),"")</f>
        <v/>
      </c>
      <c r="AK239" s="339"/>
      <c r="AL239" s="340"/>
      <c r="AM239" s="340"/>
      <c r="AN239" s="340"/>
      <c r="AO239" s="340"/>
      <c r="AP239" s="340"/>
      <c r="AQ239" s="340"/>
      <c r="AR239" s="341"/>
    </row>
    <row r="240" spans="2:45" ht="24.95" customHeight="1">
      <c r="C240" s="331">
        <v>228</v>
      </c>
      <c r="D240" s="332"/>
      <c r="E240" s="333"/>
      <c r="F240" s="334"/>
      <c r="G240" s="334"/>
      <c r="H240" s="334"/>
      <c r="I240" s="334"/>
      <c r="J240" s="334"/>
      <c r="K240" s="334"/>
      <c r="L240" s="334"/>
      <c r="M240" s="334"/>
      <c r="N240" s="334"/>
      <c r="O240" s="334"/>
      <c r="P240" s="334"/>
      <c r="Q240" s="334"/>
      <c r="R240" s="334"/>
      <c r="S240" s="335"/>
      <c r="T240" s="336"/>
      <c r="U240" s="337"/>
      <c r="V240" s="337"/>
      <c r="W240" s="337"/>
      <c r="X240" s="338"/>
      <c r="Y240" s="123" t="str">
        <f>IFERROR(IF('01申請書'!$B$27="●",VLOOKUP($T240,資格者コード!$A$2:$Q$73,MATCH(Y$12,資格者コード!$F$1:$Q$1,0)+5,FALSE) &amp; "",""),"")</f>
        <v/>
      </c>
      <c r="Z240" s="124" t="str">
        <f>IFERROR(IF('01申請書'!$B$28="●",VLOOKUP($T240,資格者コード!$A$2:$Q$73,MATCH(Z$12,資格者コード!$F$1:$Q$1,0)+5,FALSE) &amp; "",""),"")</f>
        <v/>
      </c>
      <c r="AA240" s="124" t="str">
        <f>IFERROR(IF('01申請書'!$B$29="●",VLOOKUP($T240,資格者コード!$A$2:$Q$73,MATCH(AA$12,資格者コード!$F$1:$Q$1,0)+5,FALSE) &amp; "",""),"")</f>
        <v/>
      </c>
      <c r="AB240" s="124" t="str">
        <f>IFERROR(IF('01申請書'!$B$30="●",VLOOKUP($T240,資格者コード!$A$2:$Q$73,MATCH(AB$12,資格者コード!$F$1:$Q$1,0)+5,FALSE) &amp; "",""),"")</f>
        <v/>
      </c>
      <c r="AC240" s="125" t="str">
        <f>IFERROR(IF('01申請書'!$B$31="●",VLOOKUP($T240,資格者コード!$A$2:$Q$73,MATCH(AC$12,資格者コード!$F$1:$Q$1,0)+5,FALSE) &amp; "",""),"")</f>
        <v/>
      </c>
      <c r="AD240" s="126" t="str">
        <f>IFERROR(IF('01申請書'!$O$27="○",VLOOKUP($T240,資格者コード!$A$2:$Q$73,MATCH(AD$12,資格者コード!$F$1:$Q$1,0)+5,FALSE) &amp; "",""),"")</f>
        <v/>
      </c>
      <c r="AE240" s="126" t="str">
        <f>IFERROR(IF('01申請書'!$O$28="○",VLOOKUP($T240,資格者コード!$A$2:$Q$73,MATCH(AE$12,資格者コード!$F$1:$Q$1,0)+5,FALSE) &amp; "",""),"")</f>
        <v/>
      </c>
      <c r="AF240" s="123" t="str">
        <f>IFERROR(IF('01申請書'!$B$32="●",VLOOKUP($T240,資格者コード!$A$2:$Q$73,MATCH(AF$12,資格者コード!$F$1:$Q$1,0)+5,FALSE) &amp; "",""),"")</f>
        <v/>
      </c>
      <c r="AG240" s="124" t="str">
        <f>IFERROR(IF('01申請書'!$B$33="●",VLOOKUP($T240,資格者コード!$A$2:$Q$73,MATCH(AG$12,資格者コード!$F$1:$Q$1,0)+5,FALSE) &amp; "",""),"")</f>
        <v/>
      </c>
      <c r="AH240" s="125" t="str">
        <f>IFERROR(IF('01申請書'!$B$34="●",VLOOKUP($T240,資格者コード!$A$2:$Q$73,MATCH(AH$12,資格者コード!$F$1:$Q$1,0)+5,FALSE) &amp; "",""),"")</f>
        <v/>
      </c>
      <c r="AI240" s="126" t="str">
        <f>IFERROR(IF('01申請書'!$O$29="○",VLOOKUP($T240,資格者コード!$A$2:$Q$73,MATCH(AI$12,資格者コード!$F$1:$Q$1,0)+5,FALSE) &amp; "",""),"")</f>
        <v/>
      </c>
      <c r="AJ240" s="126" t="str">
        <f>IFERROR(IF('01申請書'!$O$30="○",VLOOKUP($T240,資格者コード!$A$2:$Q$73,MATCH(AJ$12,資格者コード!$F$1:$Q$1,0)+5,FALSE) &amp; "",""),"")</f>
        <v/>
      </c>
      <c r="AK240" s="339"/>
      <c r="AL240" s="340"/>
      <c r="AM240" s="340"/>
      <c r="AN240" s="340"/>
      <c r="AO240" s="340"/>
      <c r="AP240" s="340"/>
      <c r="AQ240" s="340"/>
      <c r="AR240" s="341"/>
    </row>
    <row r="241" spans="2:45" ht="24.95" customHeight="1">
      <c r="C241" s="331">
        <v>229</v>
      </c>
      <c r="D241" s="332"/>
      <c r="E241" s="333"/>
      <c r="F241" s="334"/>
      <c r="G241" s="334"/>
      <c r="H241" s="334"/>
      <c r="I241" s="334"/>
      <c r="J241" s="334"/>
      <c r="K241" s="334"/>
      <c r="L241" s="334"/>
      <c r="M241" s="334"/>
      <c r="N241" s="334"/>
      <c r="O241" s="334"/>
      <c r="P241" s="334"/>
      <c r="Q241" s="334"/>
      <c r="R241" s="334"/>
      <c r="S241" s="335"/>
      <c r="T241" s="336"/>
      <c r="U241" s="337"/>
      <c r="V241" s="337"/>
      <c r="W241" s="337"/>
      <c r="X241" s="338"/>
      <c r="Y241" s="123" t="str">
        <f>IFERROR(IF('01申請書'!$B$27="●",VLOOKUP($T241,資格者コード!$A$2:$Q$73,MATCH(Y$12,資格者コード!$F$1:$Q$1,0)+5,FALSE) &amp; "",""),"")</f>
        <v/>
      </c>
      <c r="Z241" s="124" t="str">
        <f>IFERROR(IF('01申請書'!$B$28="●",VLOOKUP($T241,資格者コード!$A$2:$Q$73,MATCH(Z$12,資格者コード!$F$1:$Q$1,0)+5,FALSE) &amp; "",""),"")</f>
        <v/>
      </c>
      <c r="AA241" s="124" t="str">
        <f>IFERROR(IF('01申請書'!$B$29="●",VLOOKUP($T241,資格者コード!$A$2:$Q$73,MATCH(AA$12,資格者コード!$F$1:$Q$1,0)+5,FALSE) &amp; "",""),"")</f>
        <v/>
      </c>
      <c r="AB241" s="124" t="str">
        <f>IFERROR(IF('01申請書'!$B$30="●",VLOOKUP($T241,資格者コード!$A$2:$Q$73,MATCH(AB$12,資格者コード!$F$1:$Q$1,0)+5,FALSE) &amp; "",""),"")</f>
        <v/>
      </c>
      <c r="AC241" s="125" t="str">
        <f>IFERROR(IF('01申請書'!$B$31="●",VLOOKUP($T241,資格者コード!$A$2:$Q$73,MATCH(AC$12,資格者コード!$F$1:$Q$1,0)+5,FALSE) &amp; "",""),"")</f>
        <v/>
      </c>
      <c r="AD241" s="126" t="str">
        <f>IFERROR(IF('01申請書'!$O$27="○",VLOOKUP($T241,資格者コード!$A$2:$Q$73,MATCH(AD$12,資格者コード!$F$1:$Q$1,0)+5,FALSE) &amp; "",""),"")</f>
        <v/>
      </c>
      <c r="AE241" s="126" t="str">
        <f>IFERROR(IF('01申請書'!$O$28="○",VLOOKUP($T241,資格者コード!$A$2:$Q$73,MATCH(AE$12,資格者コード!$F$1:$Q$1,0)+5,FALSE) &amp; "",""),"")</f>
        <v/>
      </c>
      <c r="AF241" s="123" t="str">
        <f>IFERROR(IF('01申請書'!$B$32="●",VLOOKUP($T241,資格者コード!$A$2:$Q$73,MATCH(AF$12,資格者コード!$F$1:$Q$1,0)+5,FALSE) &amp; "",""),"")</f>
        <v/>
      </c>
      <c r="AG241" s="124" t="str">
        <f>IFERROR(IF('01申請書'!$B$33="●",VLOOKUP($T241,資格者コード!$A$2:$Q$73,MATCH(AG$12,資格者コード!$F$1:$Q$1,0)+5,FALSE) &amp; "",""),"")</f>
        <v/>
      </c>
      <c r="AH241" s="125" t="str">
        <f>IFERROR(IF('01申請書'!$B$34="●",VLOOKUP($T241,資格者コード!$A$2:$Q$73,MATCH(AH$12,資格者コード!$F$1:$Q$1,0)+5,FALSE) &amp; "",""),"")</f>
        <v/>
      </c>
      <c r="AI241" s="126" t="str">
        <f>IFERROR(IF('01申請書'!$O$29="○",VLOOKUP($T241,資格者コード!$A$2:$Q$73,MATCH(AI$12,資格者コード!$F$1:$Q$1,0)+5,FALSE) &amp; "",""),"")</f>
        <v/>
      </c>
      <c r="AJ241" s="126" t="str">
        <f>IFERROR(IF('01申請書'!$O$30="○",VLOOKUP($T241,資格者コード!$A$2:$Q$73,MATCH(AJ$12,資格者コード!$F$1:$Q$1,0)+5,FALSE) &amp; "",""),"")</f>
        <v/>
      </c>
      <c r="AK241" s="339"/>
      <c r="AL241" s="340"/>
      <c r="AM241" s="340"/>
      <c r="AN241" s="340"/>
      <c r="AO241" s="340"/>
      <c r="AP241" s="340"/>
      <c r="AQ241" s="340"/>
      <c r="AR241" s="341"/>
    </row>
    <row r="242" spans="2:45" ht="24.95" customHeight="1">
      <c r="C242" s="331">
        <v>230</v>
      </c>
      <c r="D242" s="332"/>
      <c r="E242" s="333"/>
      <c r="F242" s="334"/>
      <c r="G242" s="334"/>
      <c r="H242" s="334"/>
      <c r="I242" s="334"/>
      <c r="J242" s="334"/>
      <c r="K242" s="334"/>
      <c r="L242" s="334"/>
      <c r="M242" s="334"/>
      <c r="N242" s="334"/>
      <c r="O242" s="334"/>
      <c r="P242" s="334"/>
      <c r="Q242" s="334"/>
      <c r="R242" s="334"/>
      <c r="S242" s="335"/>
      <c r="T242" s="336"/>
      <c r="U242" s="337"/>
      <c r="V242" s="337"/>
      <c r="W242" s="337"/>
      <c r="X242" s="338"/>
      <c r="Y242" s="123" t="str">
        <f>IFERROR(IF('01申請書'!$B$27="●",VLOOKUP($T242,資格者コード!$A$2:$Q$73,MATCH(Y$12,資格者コード!$F$1:$Q$1,0)+5,FALSE) &amp; "",""),"")</f>
        <v/>
      </c>
      <c r="Z242" s="124" t="str">
        <f>IFERROR(IF('01申請書'!$B$28="●",VLOOKUP($T242,資格者コード!$A$2:$Q$73,MATCH(Z$12,資格者コード!$F$1:$Q$1,0)+5,FALSE) &amp; "",""),"")</f>
        <v/>
      </c>
      <c r="AA242" s="124" t="str">
        <f>IFERROR(IF('01申請書'!$B$29="●",VLOOKUP($T242,資格者コード!$A$2:$Q$73,MATCH(AA$12,資格者コード!$F$1:$Q$1,0)+5,FALSE) &amp; "",""),"")</f>
        <v/>
      </c>
      <c r="AB242" s="124" t="str">
        <f>IFERROR(IF('01申請書'!$B$30="●",VLOOKUP($T242,資格者コード!$A$2:$Q$73,MATCH(AB$12,資格者コード!$F$1:$Q$1,0)+5,FALSE) &amp; "",""),"")</f>
        <v/>
      </c>
      <c r="AC242" s="125" t="str">
        <f>IFERROR(IF('01申請書'!$B$31="●",VLOOKUP($T242,資格者コード!$A$2:$Q$73,MATCH(AC$12,資格者コード!$F$1:$Q$1,0)+5,FALSE) &amp; "",""),"")</f>
        <v/>
      </c>
      <c r="AD242" s="126" t="str">
        <f>IFERROR(IF('01申請書'!$O$27="○",VLOOKUP($T242,資格者コード!$A$2:$Q$73,MATCH(AD$12,資格者コード!$F$1:$Q$1,0)+5,FALSE) &amp; "",""),"")</f>
        <v/>
      </c>
      <c r="AE242" s="126" t="str">
        <f>IFERROR(IF('01申請書'!$O$28="○",VLOOKUP($T242,資格者コード!$A$2:$Q$73,MATCH(AE$12,資格者コード!$F$1:$Q$1,0)+5,FALSE) &amp; "",""),"")</f>
        <v/>
      </c>
      <c r="AF242" s="123" t="str">
        <f>IFERROR(IF('01申請書'!$B$32="●",VLOOKUP($T242,資格者コード!$A$2:$Q$73,MATCH(AF$12,資格者コード!$F$1:$Q$1,0)+5,FALSE) &amp; "",""),"")</f>
        <v/>
      </c>
      <c r="AG242" s="124" t="str">
        <f>IFERROR(IF('01申請書'!$B$33="●",VLOOKUP($T242,資格者コード!$A$2:$Q$73,MATCH(AG$12,資格者コード!$F$1:$Q$1,0)+5,FALSE) &amp; "",""),"")</f>
        <v/>
      </c>
      <c r="AH242" s="125" t="str">
        <f>IFERROR(IF('01申請書'!$B$34="●",VLOOKUP($T242,資格者コード!$A$2:$Q$73,MATCH(AH$12,資格者コード!$F$1:$Q$1,0)+5,FALSE) &amp; "",""),"")</f>
        <v/>
      </c>
      <c r="AI242" s="126" t="str">
        <f>IFERROR(IF('01申請書'!$O$29="○",VLOOKUP($T242,資格者コード!$A$2:$Q$73,MATCH(AI$12,資格者コード!$F$1:$Q$1,0)+5,FALSE) &amp; "",""),"")</f>
        <v/>
      </c>
      <c r="AJ242" s="126" t="str">
        <f>IFERROR(IF('01申請書'!$O$30="○",VLOOKUP($T242,資格者コード!$A$2:$Q$73,MATCH(AJ$12,資格者コード!$F$1:$Q$1,0)+5,FALSE) &amp; "",""),"")</f>
        <v/>
      </c>
      <c r="AK242" s="339"/>
      <c r="AL242" s="340"/>
      <c r="AM242" s="340"/>
      <c r="AN242" s="340"/>
      <c r="AO242" s="340"/>
      <c r="AP242" s="340"/>
      <c r="AQ242" s="340"/>
      <c r="AR242" s="341"/>
    </row>
    <row r="243" spans="2:45" ht="24.95" customHeight="1">
      <c r="B243" s="127" t="s">
        <v>174</v>
      </c>
      <c r="C243" s="331">
        <v>231</v>
      </c>
      <c r="D243" s="332"/>
      <c r="E243" s="333"/>
      <c r="F243" s="334"/>
      <c r="G243" s="334"/>
      <c r="H243" s="334"/>
      <c r="I243" s="334"/>
      <c r="J243" s="334"/>
      <c r="K243" s="334"/>
      <c r="L243" s="334"/>
      <c r="M243" s="334"/>
      <c r="N243" s="334"/>
      <c r="O243" s="334"/>
      <c r="P243" s="334"/>
      <c r="Q243" s="334"/>
      <c r="R243" s="334"/>
      <c r="S243" s="335"/>
      <c r="T243" s="336"/>
      <c r="U243" s="337"/>
      <c r="V243" s="337"/>
      <c r="W243" s="337"/>
      <c r="X243" s="338"/>
      <c r="Y243" s="123" t="str">
        <f>IFERROR(IF('01申請書'!$B$27="●",VLOOKUP($T243,資格者コード!$A$2:$Q$73,MATCH(Y$12,資格者コード!$F$1:$Q$1,0)+5,FALSE) &amp; "",""),"")</f>
        <v/>
      </c>
      <c r="Z243" s="124" t="str">
        <f>IFERROR(IF('01申請書'!$B$28="●",VLOOKUP($T243,資格者コード!$A$2:$Q$73,MATCH(Z$12,資格者コード!$F$1:$Q$1,0)+5,FALSE) &amp; "",""),"")</f>
        <v/>
      </c>
      <c r="AA243" s="124" t="str">
        <f>IFERROR(IF('01申請書'!$B$29="●",VLOOKUP($T243,資格者コード!$A$2:$Q$73,MATCH(AA$12,資格者コード!$F$1:$Q$1,0)+5,FALSE) &amp; "",""),"")</f>
        <v/>
      </c>
      <c r="AB243" s="124" t="str">
        <f>IFERROR(IF('01申請書'!$B$30="●",VLOOKUP($T243,資格者コード!$A$2:$Q$73,MATCH(AB$12,資格者コード!$F$1:$Q$1,0)+5,FALSE) &amp; "",""),"")</f>
        <v/>
      </c>
      <c r="AC243" s="125" t="str">
        <f>IFERROR(IF('01申請書'!$B$31="●",VLOOKUP($T243,資格者コード!$A$2:$Q$73,MATCH(AC$12,資格者コード!$F$1:$Q$1,0)+5,FALSE) &amp; "",""),"")</f>
        <v/>
      </c>
      <c r="AD243" s="126" t="str">
        <f>IFERROR(IF('01申請書'!$O$27="○",VLOOKUP($T243,資格者コード!$A$2:$Q$73,MATCH(AD$12,資格者コード!$F$1:$Q$1,0)+5,FALSE) &amp; "",""),"")</f>
        <v/>
      </c>
      <c r="AE243" s="126" t="str">
        <f>IFERROR(IF('01申請書'!$O$28="○",VLOOKUP($T243,資格者コード!$A$2:$Q$73,MATCH(AE$12,資格者コード!$F$1:$Q$1,0)+5,FALSE) &amp; "",""),"")</f>
        <v/>
      </c>
      <c r="AF243" s="123" t="str">
        <f>IFERROR(IF('01申請書'!$B$32="●",VLOOKUP($T243,資格者コード!$A$2:$Q$73,MATCH(AF$12,資格者コード!$F$1:$Q$1,0)+5,FALSE) &amp; "",""),"")</f>
        <v/>
      </c>
      <c r="AG243" s="124" t="str">
        <f>IFERROR(IF('01申請書'!$B$33="●",VLOOKUP($T243,資格者コード!$A$2:$Q$73,MATCH(AG$12,資格者コード!$F$1:$Q$1,0)+5,FALSE) &amp; "",""),"")</f>
        <v/>
      </c>
      <c r="AH243" s="125" t="str">
        <f>IFERROR(IF('01申請書'!$B$34="●",VLOOKUP($T243,資格者コード!$A$2:$Q$73,MATCH(AH$12,資格者コード!$F$1:$Q$1,0)+5,FALSE) &amp; "",""),"")</f>
        <v/>
      </c>
      <c r="AI243" s="126" t="str">
        <f>IFERROR(IF('01申請書'!$O$29="○",VLOOKUP($T243,資格者コード!$A$2:$Q$73,MATCH(AI$12,資格者コード!$F$1:$Q$1,0)+5,FALSE) &amp; "",""),"")</f>
        <v/>
      </c>
      <c r="AJ243" s="126" t="str">
        <f>IFERROR(IF('01申請書'!$O$30="○",VLOOKUP($T243,資格者コード!$A$2:$Q$73,MATCH(AJ$12,資格者コード!$F$1:$Q$1,0)+5,FALSE) &amp; "",""),"")</f>
        <v/>
      </c>
      <c r="AK243" s="339"/>
      <c r="AL243" s="340"/>
      <c r="AM243" s="340"/>
      <c r="AN243" s="340"/>
      <c r="AO243" s="340"/>
      <c r="AP243" s="340"/>
      <c r="AQ243" s="340"/>
      <c r="AR243" s="341"/>
      <c r="AS243" s="127"/>
    </row>
    <row r="244" spans="2:45" ht="24.95" customHeight="1">
      <c r="C244" s="331">
        <v>232</v>
      </c>
      <c r="D244" s="332"/>
      <c r="E244" s="333"/>
      <c r="F244" s="334"/>
      <c r="G244" s="334"/>
      <c r="H244" s="334"/>
      <c r="I244" s="334"/>
      <c r="J244" s="334"/>
      <c r="K244" s="334"/>
      <c r="L244" s="334"/>
      <c r="M244" s="334"/>
      <c r="N244" s="334"/>
      <c r="O244" s="334"/>
      <c r="P244" s="334"/>
      <c r="Q244" s="334"/>
      <c r="R244" s="334"/>
      <c r="S244" s="335"/>
      <c r="T244" s="336"/>
      <c r="U244" s="337"/>
      <c r="V244" s="337"/>
      <c r="W244" s="337"/>
      <c r="X244" s="338"/>
      <c r="Y244" s="123" t="str">
        <f>IFERROR(IF('01申請書'!$B$27="●",VLOOKUP($T244,資格者コード!$A$2:$Q$73,MATCH(Y$12,資格者コード!$F$1:$Q$1,0)+5,FALSE) &amp; "",""),"")</f>
        <v/>
      </c>
      <c r="Z244" s="124" t="str">
        <f>IFERROR(IF('01申請書'!$B$28="●",VLOOKUP($T244,資格者コード!$A$2:$Q$73,MATCH(Z$12,資格者コード!$F$1:$Q$1,0)+5,FALSE) &amp; "",""),"")</f>
        <v/>
      </c>
      <c r="AA244" s="124" t="str">
        <f>IFERROR(IF('01申請書'!$B$29="●",VLOOKUP($T244,資格者コード!$A$2:$Q$73,MATCH(AA$12,資格者コード!$F$1:$Q$1,0)+5,FALSE) &amp; "",""),"")</f>
        <v/>
      </c>
      <c r="AB244" s="124" t="str">
        <f>IFERROR(IF('01申請書'!$B$30="●",VLOOKUP($T244,資格者コード!$A$2:$Q$73,MATCH(AB$12,資格者コード!$F$1:$Q$1,0)+5,FALSE) &amp; "",""),"")</f>
        <v/>
      </c>
      <c r="AC244" s="125" t="str">
        <f>IFERROR(IF('01申請書'!$B$31="●",VLOOKUP($T244,資格者コード!$A$2:$Q$73,MATCH(AC$12,資格者コード!$F$1:$Q$1,0)+5,FALSE) &amp; "",""),"")</f>
        <v/>
      </c>
      <c r="AD244" s="126" t="str">
        <f>IFERROR(IF('01申請書'!$O$27="○",VLOOKUP($T244,資格者コード!$A$2:$Q$73,MATCH(AD$12,資格者コード!$F$1:$Q$1,0)+5,FALSE) &amp; "",""),"")</f>
        <v/>
      </c>
      <c r="AE244" s="126" t="str">
        <f>IFERROR(IF('01申請書'!$O$28="○",VLOOKUP($T244,資格者コード!$A$2:$Q$73,MATCH(AE$12,資格者コード!$F$1:$Q$1,0)+5,FALSE) &amp; "",""),"")</f>
        <v/>
      </c>
      <c r="AF244" s="123" t="str">
        <f>IFERROR(IF('01申請書'!$B$32="●",VLOOKUP($T244,資格者コード!$A$2:$Q$73,MATCH(AF$12,資格者コード!$F$1:$Q$1,0)+5,FALSE) &amp; "",""),"")</f>
        <v/>
      </c>
      <c r="AG244" s="124" t="str">
        <f>IFERROR(IF('01申請書'!$B$33="●",VLOOKUP($T244,資格者コード!$A$2:$Q$73,MATCH(AG$12,資格者コード!$F$1:$Q$1,0)+5,FALSE) &amp; "",""),"")</f>
        <v/>
      </c>
      <c r="AH244" s="125" t="str">
        <f>IFERROR(IF('01申請書'!$B$34="●",VLOOKUP($T244,資格者コード!$A$2:$Q$73,MATCH(AH$12,資格者コード!$F$1:$Q$1,0)+5,FALSE) &amp; "",""),"")</f>
        <v/>
      </c>
      <c r="AI244" s="126" t="str">
        <f>IFERROR(IF('01申請書'!$O$29="○",VLOOKUP($T244,資格者コード!$A$2:$Q$73,MATCH(AI$12,資格者コード!$F$1:$Q$1,0)+5,FALSE) &amp; "",""),"")</f>
        <v/>
      </c>
      <c r="AJ244" s="126" t="str">
        <f>IFERROR(IF('01申請書'!$O$30="○",VLOOKUP($T244,資格者コード!$A$2:$Q$73,MATCH(AJ$12,資格者コード!$F$1:$Q$1,0)+5,FALSE) &amp; "",""),"")</f>
        <v/>
      </c>
      <c r="AK244" s="339"/>
      <c r="AL244" s="340"/>
      <c r="AM244" s="340"/>
      <c r="AN244" s="340"/>
      <c r="AO244" s="340"/>
      <c r="AP244" s="340"/>
      <c r="AQ244" s="340"/>
      <c r="AR244" s="341"/>
    </row>
    <row r="245" spans="2:45" ht="24.95" customHeight="1">
      <c r="C245" s="331">
        <v>233</v>
      </c>
      <c r="D245" s="332"/>
      <c r="E245" s="333"/>
      <c r="F245" s="334"/>
      <c r="G245" s="334"/>
      <c r="H245" s="334"/>
      <c r="I245" s="334"/>
      <c r="J245" s="334"/>
      <c r="K245" s="334"/>
      <c r="L245" s="334"/>
      <c r="M245" s="334"/>
      <c r="N245" s="334"/>
      <c r="O245" s="334"/>
      <c r="P245" s="334"/>
      <c r="Q245" s="334"/>
      <c r="R245" s="334"/>
      <c r="S245" s="335"/>
      <c r="T245" s="336"/>
      <c r="U245" s="337"/>
      <c r="V245" s="337"/>
      <c r="W245" s="337"/>
      <c r="X245" s="338"/>
      <c r="Y245" s="123" t="str">
        <f>IFERROR(IF('01申請書'!$B$27="●",VLOOKUP($T245,資格者コード!$A$2:$Q$73,MATCH(Y$12,資格者コード!$F$1:$Q$1,0)+5,FALSE) &amp; "",""),"")</f>
        <v/>
      </c>
      <c r="Z245" s="124" t="str">
        <f>IFERROR(IF('01申請書'!$B$28="●",VLOOKUP($T245,資格者コード!$A$2:$Q$73,MATCH(Z$12,資格者コード!$F$1:$Q$1,0)+5,FALSE) &amp; "",""),"")</f>
        <v/>
      </c>
      <c r="AA245" s="124" t="str">
        <f>IFERROR(IF('01申請書'!$B$29="●",VLOOKUP($T245,資格者コード!$A$2:$Q$73,MATCH(AA$12,資格者コード!$F$1:$Q$1,0)+5,FALSE) &amp; "",""),"")</f>
        <v/>
      </c>
      <c r="AB245" s="124" t="str">
        <f>IFERROR(IF('01申請書'!$B$30="●",VLOOKUP($T245,資格者コード!$A$2:$Q$73,MATCH(AB$12,資格者コード!$F$1:$Q$1,0)+5,FALSE) &amp; "",""),"")</f>
        <v/>
      </c>
      <c r="AC245" s="125" t="str">
        <f>IFERROR(IF('01申請書'!$B$31="●",VLOOKUP($T245,資格者コード!$A$2:$Q$73,MATCH(AC$12,資格者コード!$F$1:$Q$1,0)+5,FALSE) &amp; "",""),"")</f>
        <v/>
      </c>
      <c r="AD245" s="126" t="str">
        <f>IFERROR(IF('01申請書'!$O$27="○",VLOOKUP($T245,資格者コード!$A$2:$Q$73,MATCH(AD$12,資格者コード!$F$1:$Q$1,0)+5,FALSE) &amp; "",""),"")</f>
        <v/>
      </c>
      <c r="AE245" s="126" t="str">
        <f>IFERROR(IF('01申請書'!$O$28="○",VLOOKUP($T245,資格者コード!$A$2:$Q$73,MATCH(AE$12,資格者コード!$F$1:$Q$1,0)+5,FALSE) &amp; "",""),"")</f>
        <v/>
      </c>
      <c r="AF245" s="123" t="str">
        <f>IFERROR(IF('01申請書'!$B$32="●",VLOOKUP($T245,資格者コード!$A$2:$Q$73,MATCH(AF$12,資格者コード!$F$1:$Q$1,0)+5,FALSE) &amp; "",""),"")</f>
        <v/>
      </c>
      <c r="AG245" s="124" t="str">
        <f>IFERROR(IF('01申請書'!$B$33="●",VLOOKUP($T245,資格者コード!$A$2:$Q$73,MATCH(AG$12,資格者コード!$F$1:$Q$1,0)+5,FALSE) &amp; "",""),"")</f>
        <v/>
      </c>
      <c r="AH245" s="125" t="str">
        <f>IFERROR(IF('01申請書'!$B$34="●",VLOOKUP($T245,資格者コード!$A$2:$Q$73,MATCH(AH$12,資格者コード!$F$1:$Q$1,0)+5,FALSE) &amp; "",""),"")</f>
        <v/>
      </c>
      <c r="AI245" s="126" t="str">
        <f>IFERROR(IF('01申請書'!$O$29="○",VLOOKUP($T245,資格者コード!$A$2:$Q$73,MATCH(AI$12,資格者コード!$F$1:$Q$1,0)+5,FALSE) &amp; "",""),"")</f>
        <v/>
      </c>
      <c r="AJ245" s="126" t="str">
        <f>IFERROR(IF('01申請書'!$O$30="○",VLOOKUP($T245,資格者コード!$A$2:$Q$73,MATCH(AJ$12,資格者コード!$F$1:$Q$1,0)+5,FALSE) &amp; "",""),"")</f>
        <v/>
      </c>
      <c r="AK245" s="339"/>
      <c r="AL245" s="340"/>
      <c r="AM245" s="340"/>
      <c r="AN245" s="340"/>
      <c r="AO245" s="340"/>
      <c r="AP245" s="340"/>
      <c r="AQ245" s="340"/>
      <c r="AR245" s="341"/>
    </row>
    <row r="246" spans="2:45" ht="24.95" customHeight="1">
      <c r="C246" s="331">
        <v>234</v>
      </c>
      <c r="D246" s="332"/>
      <c r="E246" s="333"/>
      <c r="F246" s="334"/>
      <c r="G246" s="334"/>
      <c r="H246" s="334"/>
      <c r="I246" s="334"/>
      <c r="J246" s="334"/>
      <c r="K246" s="334"/>
      <c r="L246" s="334"/>
      <c r="M246" s="334"/>
      <c r="N246" s="334"/>
      <c r="O246" s="334"/>
      <c r="P246" s="334"/>
      <c r="Q246" s="334"/>
      <c r="R246" s="334"/>
      <c r="S246" s="335"/>
      <c r="T246" s="336"/>
      <c r="U246" s="337"/>
      <c r="V246" s="337"/>
      <c r="W246" s="337"/>
      <c r="X246" s="338"/>
      <c r="Y246" s="123" t="str">
        <f>IFERROR(IF('01申請書'!$B$27="●",VLOOKUP($T246,資格者コード!$A$2:$Q$73,MATCH(Y$12,資格者コード!$F$1:$Q$1,0)+5,FALSE) &amp; "",""),"")</f>
        <v/>
      </c>
      <c r="Z246" s="124" t="str">
        <f>IFERROR(IF('01申請書'!$B$28="●",VLOOKUP($T246,資格者コード!$A$2:$Q$73,MATCH(Z$12,資格者コード!$F$1:$Q$1,0)+5,FALSE) &amp; "",""),"")</f>
        <v/>
      </c>
      <c r="AA246" s="124" t="str">
        <f>IFERROR(IF('01申請書'!$B$29="●",VLOOKUP($T246,資格者コード!$A$2:$Q$73,MATCH(AA$12,資格者コード!$F$1:$Q$1,0)+5,FALSE) &amp; "",""),"")</f>
        <v/>
      </c>
      <c r="AB246" s="124" t="str">
        <f>IFERROR(IF('01申請書'!$B$30="●",VLOOKUP($T246,資格者コード!$A$2:$Q$73,MATCH(AB$12,資格者コード!$F$1:$Q$1,0)+5,FALSE) &amp; "",""),"")</f>
        <v/>
      </c>
      <c r="AC246" s="125" t="str">
        <f>IFERROR(IF('01申請書'!$B$31="●",VLOOKUP($T246,資格者コード!$A$2:$Q$73,MATCH(AC$12,資格者コード!$F$1:$Q$1,0)+5,FALSE) &amp; "",""),"")</f>
        <v/>
      </c>
      <c r="AD246" s="126" t="str">
        <f>IFERROR(IF('01申請書'!$O$27="○",VLOOKUP($T246,資格者コード!$A$2:$Q$73,MATCH(AD$12,資格者コード!$F$1:$Q$1,0)+5,FALSE) &amp; "",""),"")</f>
        <v/>
      </c>
      <c r="AE246" s="126" t="str">
        <f>IFERROR(IF('01申請書'!$O$28="○",VLOOKUP($T246,資格者コード!$A$2:$Q$73,MATCH(AE$12,資格者コード!$F$1:$Q$1,0)+5,FALSE) &amp; "",""),"")</f>
        <v/>
      </c>
      <c r="AF246" s="123" t="str">
        <f>IFERROR(IF('01申請書'!$B$32="●",VLOOKUP($T246,資格者コード!$A$2:$Q$73,MATCH(AF$12,資格者コード!$F$1:$Q$1,0)+5,FALSE) &amp; "",""),"")</f>
        <v/>
      </c>
      <c r="AG246" s="124" t="str">
        <f>IFERROR(IF('01申請書'!$B$33="●",VLOOKUP($T246,資格者コード!$A$2:$Q$73,MATCH(AG$12,資格者コード!$F$1:$Q$1,0)+5,FALSE) &amp; "",""),"")</f>
        <v/>
      </c>
      <c r="AH246" s="125" t="str">
        <f>IFERROR(IF('01申請書'!$B$34="●",VLOOKUP($T246,資格者コード!$A$2:$Q$73,MATCH(AH$12,資格者コード!$F$1:$Q$1,0)+5,FALSE) &amp; "",""),"")</f>
        <v/>
      </c>
      <c r="AI246" s="126" t="str">
        <f>IFERROR(IF('01申請書'!$O$29="○",VLOOKUP($T246,資格者コード!$A$2:$Q$73,MATCH(AI$12,資格者コード!$F$1:$Q$1,0)+5,FALSE) &amp; "",""),"")</f>
        <v/>
      </c>
      <c r="AJ246" s="126" t="str">
        <f>IFERROR(IF('01申請書'!$O$30="○",VLOOKUP($T246,資格者コード!$A$2:$Q$73,MATCH(AJ$12,資格者コード!$F$1:$Q$1,0)+5,FALSE) &amp; "",""),"")</f>
        <v/>
      </c>
      <c r="AK246" s="339"/>
      <c r="AL246" s="340"/>
      <c r="AM246" s="340"/>
      <c r="AN246" s="340"/>
      <c r="AO246" s="340"/>
      <c r="AP246" s="340"/>
      <c r="AQ246" s="340"/>
      <c r="AR246" s="341"/>
    </row>
    <row r="247" spans="2:45" ht="24.95" customHeight="1">
      <c r="C247" s="331">
        <v>235</v>
      </c>
      <c r="D247" s="332"/>
      <c r="E247" s="333"/>
      <c r="F247" s="334"/>
      <c r="G247" s="334"/>
      <c r="H247" s="334"/>
      <c r="I247" s="334"/>
      <c r="J247" s="334"/>
      <c r="K247" s="334"/>
      <c r="L247" s="334"/>
      <c r="M247" s="334"/>
      <c r="N247" s="334"/>
      <c r="O247" s="334"/>
      <c r="P247" s="334"/>
      <c r="Q247" s="334"/>
      <c r="R247" s="334"/>
      <c r="S247" s="335"/>
      <c r="T247" s="336"/>
      <c r="U247" s="337"/>
      <c r="V247" s="337"/>
      <c r="W247" s="337"/>
      <c r="X247" s="338"/>
      <c r="Y247" s="123" t="str">
        <f>IFERROR(IF('01申請書'!$B$27="●",VLOOKUP($T247,資格者コード!$A$2:$Q$73,MATCH(Y$12,資格者コード!$F$1:$Q$1,0)+5,FALSE) &amp; "",""),"")</f>
        <v/>
      </c>
      <c r="Z247" s="124" t="str">
        <f>IFERROR(IF('01申請書'!$B$28="●",VLOOKUP($T247,資格者コード!$A$2:$Q$73,MATCH(Z$12,資格者コード!$F$1:$Q$1,0)+5,FALSE) &amp; "",""),"")</f>
        <v/>
      </c>
      <c r="AA247" s="124" t="str">
        <f>IFERROR(IF('01申請書'!$B$29="●",VLOOKUP($T247,資格者コード!$A$2:$Q$73,MATCH(AA$12,資格者コード!$F$1:$Q$1,0)+5,FALSE) &amp; "",""),"")</f>
        <v/>
      </c>
      <c r="AB247" s="124" t="str">
        <f>IFERROR(IF('01申請書'!$B$30="●",VLOOKUP($T247,資格者コード!$A$2:$Q$73,MATCH(AB$12,資格者コード!$F$1:$Q$1,0)+5,FALSE) &amp; "",""),"")</f>
        <v/>
      </c>
      <c r="AC247" s="125" t="str">
        <f>IFERROR(IF('01申請書'!$B$31="●",VLOOKUP($T247,資格者コード!$A$2:$Q$73,MATCH(AC$12,資格者コード!$F$1:$Q$1,0)+5,FALSE) &amp; "",""),"")</f>
        <v/>
      </c>
      <c r="AD247" s="126" t="str">
        <f>IFERROR(IF('01申請書'!$O$27="○",VLOOKUP($T247,資格者コード!$A$2:$Q$73,MATCH(AD$12,資格者コード!$F$1:$Q$1,0)+5,FALSE) &amp; "",""),"")</f>
        <v/>
      </c>
      <c r="AE247" s="126" t="str">
        <f>IFERROR(IF('01申請書'!$O$28="○",VLOOKUP($T247,資格者コード!$A$2:$Q$73,MATCH(AE$12,資格者コード!$F$1:$Q$1,0)+5,FALSE) &amp; "",""),"")</f>
        <v/>
      </c>
      <c r="AF247" s="123" t="str">
        <f>IFERROR(IF('01申請書'!$B$32="●",VLOOKUP($T247,資格者コード!$A$2:$Q$73,MATCH(AF$12,資格者コード!$F$1:$Q$1,0)+5,FALSE) &amp; "",""),"")</f>
        <v/>
      </c>
      <c r="AG247" s="124" t="str">
        <f>IFERROR(IF('01申請書'!$B$33="●",VLOOKUP($T247,資格者コード!$A$2:$Q$73,MATCH(AG$12,資格者コード!$F$1:$Q$1,0)+5,FALSE) &amp; "",""),"")</f>
        <v/>
      </c>
      <c r="AH247" s="125" t="str">
        <f>IFERROR(IF('01申請書'!$B$34="●",VLOOKUP($T247,資格者コード!$A$2:$Q$73,MATCH(AH$12,資格者コード!$F$1:$Q$1,0)+5,FALSE) &amp; "",""),"")</f>
        <v/>
      </c>
      <c r="AI247" s="126" t="str">
        <f>IFERROR(IF('01申請書'!$O$29="○",VLOOKUP($T247,資格者コード!$A$2:$Q$73,MATCH(AI$12,資格者コード!$F$1:$Q$1,0)+5,FALSE) &amp; "",""),"")</f>
        <v/>
      </c>
      <c r="AJ247" s="126" t="str">
        <f>IFERROR(IF('01申請書'!$O$30="○",VLOOKUP($T247,資格者コード!$A$2:$Q$73,MATCH(AJ$12,資格者コード!$F$1:$Q$1,0)+5,FALSE) &amp; "",""),"")</f>
        <v/>
      </c>
      <c r="AK247" s="339"/>
      <c r="AL247" s="340"/>
      <c r="AM247" s="340"/>
      <c r="AN247" s="340"/>
      <c r="AO247" s="340"/>
      <c r="AP247" s="340"/>
      <c r="AQ247" s="340"/>
      <c r="AR247" s="341"/>
    </row>
    <row r="248" spans="2:45" ht="24.95" customHeight="1">
      <c r="C248" s="331">
        <v>236</v>
      </c>
      <c r="D248" s="332"/>
      <c r="E248" s="333"/>
      <c r="F248" s="334"/>
      <c r="G248" s="334"/>
      <c r="H248" s="334"/>
      <c r="I248" s="334"/>
      <c r="J248" s="334"/>
      <c r="K248" s="334"/>
      <c r="L248" s="334"/>
      <c r="M248" s="334"/>
      <c r="N248" s="334"/>
      <c r="O248" s="334"/>
      <c r="P248" s="334"/>
      <c r="Q248" s="334"/>
      <c r="R248" s="334"/>
      <c r="S248" s="335"/>
      <c r="T248" s="336"/>
      <c r="U248" s="337"/>
      <c r="V248" s="337"/>
      <c r="W248" s="337"/>
      <c r="X248" s="338"/>
      <c r="Y248" s="123" t="str">
        <f>IFERROR(IF('01申請書'!$B$27="●",VLOOKUP($T248,資格者コード!$A$2:$Q$73,MATCH(Y$12,資格者コード!$F$1:$Q$1,0)+5,FALSE) &amp; "",""),"")</f>
        <v/>
      </c>
      <c r="Z248" s="124" t="str">
        <f>IFERROR(IF('01申請書'!$B$28="●",VLOOKUP($T248,資格者コード!$A$2:$Q$73,MATCH(Z$12,資格者コード!$F$1:$Q$1,0)+5,FALSE) &amp; "",""),"")</f>
        <v/>
      </c>
      <c r="AA248" s="124" t="str">
        <f>IFERROR(IF('01申請書'!$B$29="●",VLOOKUP($T248,資格者コード!$A$2:$Q$73,MATCH(AA$12,資格者コード!$F$1:$Q$1,0)+5,FALSE) &amp; "",""),"")</f>
        <v/>
      </c>
      <c r="AB248" s="124" t="str">
        <f>IFERROR(IF('01申請書'!$B$30="●",VLOOKUP($T248,資格者コード!$A$2:$Q$73,MATCH(AB$12,資格者コード!$F$1:$Q$1,0)+5,FALSE) &amp; "",""),"")</f>
        <v/>
      </c>
      <c r="AC248" s="125" t="str">
        <f>IFERROR(IF('01申請書'!$B$31="●",VLOOKUP($T248,資格者コード!$A$2:$Q$73,MATCH(AC$12,資格者コード!$F$1:$Q$1,0)+5,FALSE) &amp; "",""),"")</f>
        <v/>
      </c>
      <c r="AD248" s="126" t="str">
        <f>IFERROR(IF('01申請書'!$O$27="○",VLOOKUP($T248,資格者コード!$A$2:$Q$73,MATCH(AD$12,資格者コード!$F$1:$Q$1,0)+5,FALSE) &amp; "",""),"")</f>
        <v/>
      </c>
      <c r="AE248" s="126" t="str">
        <f>IFERROR(IF('01申請書'!$O$28="○",VLOOKUP($T248,資格者コード!$A$2:$Q$73,MATCH(AE$12,資格者コード!$F$1:$Q$1,0)+5,FALSE) &amp; "",""),"")</f>
        <v/>
      </c>
      <c r="AF248" s="123" t="str">
        <f>IFERROR(IF('01申請書'!$B$32="●",VLOOKUP($T248,資格者コード!$A$2:$Q$73,MATCH(AF$12,資格者コード!$F$1:$Q$1,0)+5,FALSE) &amp; "",""),"")</f>
        <v/>
      </c>
      <c r="AG248" s="124" t="str">
        <f>IFERROR(IF('01申請書'!$B$33="●",VLOOKUP($T248,資格者コード!$A$2:$Q$73,MATCH(AG$12,資格者コード!$F$1:$Q$1,0)+5,FALSE) &amp; "",""),"")</f>
        <v/>
      </c>
      <c r="AH248" s="125" t="str">
        <f>IFERROR(IF('01申請書'!$B$34="●",VLOOKUP($T248,資格者コード!$A$2:$Q$73,MATCH(AH$12,資格者コード!$F$1:$Q$1,0)+5,FALSE) &amp; "",""),"")</f>
        <v/>
      </c>
      <c r="AI248" s="126" t="str">
        <f>IFERROR(IF('01申請書'!$O$29="○",VLOOKUP($T248,資格者コード!$A$2:$Q$73,MATCH(AI$12,資格者コード!$F$1:$Q$1,0)+5,FALSE) &amp; "",""),"")</f>
        <v/>
      </c>
      <c r="AJ248" s="126" t="str">
        <f>IFERROR(IF('01申請書'!$O$30="○",VLOOKUP($T248,資格者コード!$A$2:$Q$73,MATCH(AJ$12,資格者コード!$F$1:$Q$1,0)+5,FALSE) &amp; "",""),"")</f>
        <v/>
      </c>
      <c r="AK248" s="339"/>
      <c r="AL248" s="340"/>
      <c r="AM248" s="340"/>
      <c r="AN248" s="340"/>
      <c r="AO248" s="340"/>
      <c r="AP248" s="340"/>
      <c r="AQ248" s="340"/>
      <c r="AR248" s="341"/>
    </row>
    <row r="249" spans="2:45" ht="24.95" customHeight="1">
      <c r="C249" s="331">
        <v>237</v>
      </c>
      <c r="D249" s="332"/>
      <c r="E249" s="333"/>
      <c r="F249" s="334"/>
      <c r="G249" s="334"/>
      <c r="H249" s="334"/>
      <c r="I249" s="334"/>
      <c r="J249" s="334"/>
      <c r="K249" s="334"/>
      <c r="L249" s="334"/>
      <c r="M249" s="334"/>
      <c r="N249" s="334"/>
      <c r="O249" s="334"/>
      <c r="P249" s="334"/>
      <c r="Q249" s="334"/>
      <c r="R249" s="334"/>
      <c r="S249" s="335"/>
      <c r="T249" s="336"/>
      <c r="U249" s="337"/>
      <c r="V249" s="337"/>
      <c r="W249" s="337"/>
      <c r="X249" s="338"/>
      <c r="Y249" s="123" t="str">
        <f>IFERROR(IF('01申請書'!$B$27="●",VLOOKUP($T249,資格者コード!$A$2:$Q$73,MATCH(Y$12,資格者コード!$F$1:$Q$1,0)+5,FALSE) &amp; "",""),"")</f>
        <v/>
      </c>
      <c r="Z249" s="124" t="str">
        <f>IFERROR(IF('01申請書'!$B$28="●",VLOOKUP($T249,資格者コード!$A$2:$Q$73,MATCH(Z$12,資格者コード!$F$1:$Q$1,0)+5,FALSE) &amp; "",""),"")</f>
        <v/>
      </c>
      <c r="AA249" s="124" t="str">
        <f>IFERROR(IF('01申請書'!$B$29="●",VLOOKUP($T249,資格者コード!$A$2:$Q$73,MATCH(AA$12,資格者コード!$F$1:$Q$1,0)+5,FALSE) &amp; "",""),"")</f>
        <v/>
      </c>
      <c r="AB249" s="124" t="str">
        <f>IFERROR(IF('01申請書'!$B$30="●",VLOOKUP($T249,資格者コード!$A$2:$Q$73,MATCH(AB$12,資格者コード!$F$1:$Q$1,0)+5,FALSE) &amp; "",""),"")</f>
        <v/>
      </c>
      <c r="AC249" s="125" t="str">
        <f>IFERROR(IF('01申請書'!$B$31="●",VLOOKUP($T249,資格者コード!$A$2:$Q$73,MATCH(AC$12,資格者コード!$F$1:$Q$1,0)+5,FALSE) &amp; "",""),"")</f>
        <v/>
      </c>
      <c r="AD249" s="126" t="str">
        <f>IFERROR(IF('01申請書'!$O$27="○",VLOOKUP($T249,資格者コード!$A$2:$Q$73,MATCH(AD$12,資格者コード!$F$1:$Q$1,0)+5,FALSE) &amp; "",""),"")</f>
        <v/>
      </c>
      <c r="AE249" s="126" t="str">
        <f>IFERROR(IF('01申請書'!$O$28="○",VLOOKUP($T249,資格者コード!$A$2:$Q$73,MATCH(AE$12,資格者コード!$F$1:$Q$1,0)+5,FALSE) &amp; "",""),"")</f>
        <v/>
      </c>
      <c r="AF249" s="123" t="str">
        <f>IFERROR(IF('01申請書'!$B$32="●",VLOOKUP($T249,資格者コード!$A$2:$Q$73,MATCH(AF$12,資格者コード!$F$1:$Q$1,0)+5,FALSE) &amp; "",""),"")</f>
        <v/>
      </c>
      <c r="AG249" s="124" t="str">
        <f>IFERROR(IF('01申請書'!$B$33="●",VLOOKUP($T249,資格者コード!$A$2:$Q$73,MATCH(AG$12,資格者コード!$F$1:$Q$1,0)+5,FALSE) &amp; "",""),"")</f>
        <v/>
      </c>
      <c r="AH249" s="125" t="str">
        <f>IFERROR(IF('01申請書'!$B$34="●",VLOOKUP($T249,資格者コード!$A$2:$Q$73,MATCH(AH$12,資格者コード!$F$1:$Q$1,0)+5,FALSE) &amp; "",""),"")</f>
        <v/>
      </c>
      <c r="AI249" s="126" t="str">
        <f>IFERROR(IF('01申請書'!$O$29="○",VLOOKUP($T249,資格者コード!$A$2:$Q$73,MATCH(AI$12,資格者コード!$F$1:$Q$1,0)+5,FALSE) &amp; "",""),"")</f>
        <v/>
      </c>
      <c r="AJ249" s="126" t="str">
        <f>IFERROR(IF('01申請書'!$O$30="○",VLOOKUP($T249,資格者コード!$A$2:$Q$73,MATCH(AJ$12,資格者コード!$F$1:$Q$1,0)+5,FALSE) &amp; "",""),"")</f>
        <v/>
      </c>
      <c r="AK249" s="339"/>
      <c r="AL249" s="340"/>
      <c r="AM249" s="340"/>
      <c r="AN249" s="340"/>
      <c r="AO249" s="340"/>
      <c r="AP249" s="340"/>
      <c r="AQ249" s="340"/>
      <c r="AR249" s="341"/>
    </row>
    <row r="250" spans="2:45" ht="24.95" customHeight="1">
      <c r="C250" s="331">
        <v>238</v>
      </c>
      <c r="D250" s="332"/>
      <c r="E250" s="333"/>
      <c r="F250" s="334"/>
      <c r="G250" s="334"/>
      <c r="H250" s="334"/>
      <c r="I250" s="334"/>
      <c r="J250" s="334"/>
      <c r="K250" s="334"/>
      <c r="L250" s="334"/>
      <c r="M250" s="334"/>
      <c r="N250" s="334"/>
      <c r="O250" s="334"/>
      <c r="P250" s="334"/>
      <c r="Q250" s="334"/>
      <c r="R250" s="334"/>
      <c r="S250" s="335"/>
      <c r="T250" s="336"/>
      <c r="U250" s="337"/>
      <c r="V250" s="337"/>
      <c r="W250" s="337"/>
      <c r="X250" s="338"/>
      <c r="Y250" s="123" t="str">
        <f>IFERROR(IF('01申請書'!$B$27="●",VLOOKUP($T250,資格者コード!$A$2:$Q$73,MATCH(Y$12,資格者コード!$F$1:$Q$1,0)+5,FALSE) &amp; "",""),"")</f>
        <v/>
      </c>
      <c r="Z250" s="124" t="str">
        <f>IFERROR(IF('01申請書'!$B$28="●",VLOOKUP($T250,資格者コード!$A$2:$Q$73,MATCH(Z$12,資格者コード!$F$1:$Q$1,0)+5,FALSE) &amp; "",""),"")</f>
        <v/>
      </c>
      <c r="AA250" s="124" t="str">
        <f>IFERROR(IF('01申請書'!$B$29="●",VLOOKUP($T250,資格者コード!$A$2:$Q$73,MATCH(AA$12,資格者コード!$F$1:$Q$1,0)+5,FALSE) &amp; "",""),"")</f>
        <v/>
      </c>
      <c r="AB250" s="124" t="str">
        <f>IFERROR(IF('01申請書'!$B$30="●",VLOOKUP($T250,資格者コード!$A$2:$Q$73,MATCH(AB$12,資格者コード!$F$1:$Q$1,0)+5,FALSE) &amp; "",""),"")</f>
        <v/>
      </c>
      <c r="AC250" s="125" t="str">
        <f>IFERROR(IF('01申請書'!$B$31="●",VLOOKUP($T250,資格者コード!$A$2:$Q$73,MATCH(AC$12,資格者コード!$F$1:$Q$1,0)+5,FALSE) &amp; "",""),"")</f>
        <v/>
      </c>
      <c r="AD250" s="126" t="str">
        <f>IFERROR(IF('01申請書'!$O$27="○",VLOOKUP($T250,資格者コード!$A$2:$Q$73,MATCH(AD$12,資格者コード!$F$1:$Q$1,0)+5,FALSE) &amp; "",""),"")</f>
        <v/>
      </c>
      <c r="AE250" s="126" t="str">
        <f>IFERROR(IF('01申請書'!$O$28="○",VLOOKUP($T250,資格者コード!$A$2:$Q$73,MATCH(AE$12,資格者コード!$F$1:$Q$1,0)+5,FALSE) &amp; "",""),"")</f>
        <v/>
      </c>
      <c r="AF250" s="123" t="str">
        <f>IFERROR(IF('01申請書'!$B$32="●",VLOOKUP($T250,資格者コード!$A$2:$Q$73,MATCH(AF$12,資格者コード!$F$1:$Q$1,0)+5,FALSE) &amp; "",""),"")</f>
        <v/>
      </c>
      <c r="AG250" s="124" t="str">
        <f>IFERROR(IF('01申請書'!$B$33="●",VLOOKUP($T250,資格者コード!$A$2:$Q$73,MATCH(AG$12,資格者コード!$F$1:$Q$1,0)+5,FALSE) &amp; "",""),"")</f>
        <v/>
      </c>
      <c r="AH250" s="125" t="str">
        <f>IFERROR(IF('01申請書'!$B$34="●",VLOOKUP($T250,資格者コード!$A$2:$Q$73,MATCH(AH$12,資格者コード!$F$1:$Q$1,0)+5,FALSE) &amp; "",""),"")</f>
        <v/>
      </c>
      <c r="AI250" s="126" t="str">
        <f>IFERROR(IF('01申請書'!$O$29="○",VLOOKUP($T250,資格者コード!$A$2:$Q$73,MATCH(AI$12,資格者コード!$F$1:$Q$1,0)+5,FALSE) &amp; "",""),"")</f>
        <v/>
      </c>
      <c r="AJ250" s="126" t="str">
        <f>IFERROR(IF('01申請書'!$O$30="○",VLOOKUP($T250,資格者コード!$A$2:$Q$73,MATCH(AJ$12,資格者コード!$F$1:$Q$1,0)+5,FALSE) &amp; "",""),"")</f>
        <v/>
      </c>
      <c r="AK250" s="339"/>
      <c r="AL250" s="340"/>
      <c r="AM250" s="340"/>
      <c r="AN250" s="340"/>
      <c r="AO250" s="340"/>
      <c r="AP250" s="340"/>
      <c r="AQ250" s="340"/>
      <c r="AR250" s="341"/>
    </row>
    <row r="251" spans="2:45" ht="24.95" customHeight="1">
      <c r="C251" s="331">
        <v>239</v>
      </c>
      <c r="D251" s="332"/>
      <c r="E251" s="333"/>
      <c r="F251" s="334"/>
      <c r="G251" s="334"/>
      <c r="H251" s="334"/>
      <c r="I251" s="334"/>
      <c r="J251" s="334"/>
      <c r="K251" s="334"/>
      <c r="L251" s="334"/>
      <c r="M251" s="334"/>
      <c r="N251" s="334"/>
      <c r="O251" s="334"/>
      <c r="P251" s="334"/>
      <c r="Q251" s="334"/>
      <c r="R251" s="334"/>
      <c r="S251" s="335"/>
      <c r="T251" s="336"/>
      <c r="U251" s="337"/>
      <c r="V251" s="337"/>
      <c r="W251" s="337"/>
      <c r="X251" s="338"/>
      <c r="Y251" s="123" t="str">
        <f>IFERROR(IF('01申請書'!$B$27="●",VLOOKUP($T251,資格者コード!$A$2:$Q$73,MATCH(Y$12,資格者コード!$F$1:$Q$1,0)+5,FALSE) &amp; "",""),"")</f>
        <v/>
      </c>
      <c r="Z251" s="124" t="str">
        <f>IFERROR(IF('01申請書'!$B$28="●",VLOOKUP($T251,資格者コード!$A$2:$Q$73,MATCH(Z$12,資格者コード!$F$1:$Q$1,0)+5,FALSE) &amp; "",""),"")</f>
        <v/>
      </c>
      <c r="AA251" s="124" t="str">
        <f>IFERROR(IF('01申請書'!$B$29="●",VLOOKUP($T251,資格者コード!$A$2:$Q$73,MATCH(AA$12,資格者コード!$F$1:$Q$1,0)+5,FALSE) &amp; "",""),"")</f>
        <v/>
      </c>
      <c r="AB251" s="124" t="str">
        <f>IFERROR(IF('01申請書'!$B$30="●",VLOOKUP($T251,資格者コード!$A$2:$Q$73,MATCH(AB$12,資格者コード!$F$1:$Q$1,0)+5,FALSE) &amp; "",""),"")</f>
        <v/>
      </c>
      <c r="AC251" s="125" t="str">
        <f>IFERROR(IF('01申請書'!$B$31="●",VLOOKUP($T251,資格者コード!$A$2:$Q$73,MATCH(AC$12,資格者コード!$F$1:$Q$1,0)+5,FALSE) &amp; "",""),"")</f>
        <v/>
      </c>
      <c r="AD251" s="126" t="str">
        <f>IFERROR(IF('01申請書'!$O$27="○",VLOOKUP($T251,資格者コード!$A$2:$Q$73,MATCH(AD$12,資格者コード!$F$1:$Q$1,0)+5,FALSE) &amp; "",""),"")</f>
        <v/>
      </c>
      <c r="AE251" s="126" t="str">
        <f>IFERROR(IF('01申請書'!$O$28="○",VLOOKUP($T251,資格者コード!$A$2:$Q$73,MATCH(AE$12,資格者コード!$F$1:$Q$1,0)+5,FALSE) &amp; "",""),"")</f>
        <v/>
      </c>
      <c r="AF251" s="123" t="str">
        <f>IFERROR(IF('01申請書'!$B$32="●",VLOOKUP($T251,資格者コード!$A$2:$Q$73,MATCH(AF$12,資格者コード!$F$1:$Q$1,0)+5,FALSE) &amp; "",""),"")</f>
        <v/>
      </c>
      <c r="AG251" s="124" t="str">
        <f>IFERROR(IF('01申請書'!$B$33="●",VLOOKUP($T251,資格者コード!$A$2:$Q$73,MATCH(AG$12,資格者コード!$F$1:$Q$1,0)+5,FALSE) &amp; "",""),"")</f>
        <v/>
      </c>
      <c r="AH251" s="125" t="str">
        <f>IFERROR(IF('01申請書'!$B$34="●",VLOOKUP($T251,資格者コード!$A$2:$Q$73,MATCH(AH$12,資格者コード!$F$1:$Q$1,0)+5,FALSE) &amp; "",""),"")</f>
        <v/>
      </c>
      <c r="AI251" s="126" t="str">
        <f>IFERROR(IF('01申請書'!$O$29="○",VLOOKUP($T251,資格者コード!$A$2:$Q$73,MATCH(AI$12,資格者コード!$F$1:$Q$1,0)+5,FALSE) &amp; "",""),"")</f>
        <v/>
      </c>
      <c r="AJ251" s="126" t="str">
        <f>IFERROR(IF('01申請書'!$O$30="○",VLOOKUP($T251,資格者コード!$A$2:$Q$73,MATCH(AJ$12,資格者コード!$F$1:$Q$1,0)+5,FALSE) &amp; "",""),"")</f>
        <v/>
      </c>
      <c r="AK251" s="339"/>
      <c r="AL251" s="340"/>
      <c r="AM251" s="340"/>
      <c r="AN251" s="340"/>
      <c r="AO251" s="340"/>
      <c r="AP251" s="340"/>
      <c r="AQ251" s="340"/>
      <c r="AR251" s="341"/>
    </row>
    <row r="252" spans="2:45" ht="24.95" customHeight="1">
      <c r="C252" s="331">
        <v>240</v>
      </c>
      <c r="D252" s="332"/>
      <c r="E252" s="333"/>
      <c r="F252" s="334"/>
      <c r="G252" s="334"/>
      <c r="H252" s="334"/>
      <c r="I252" s="334"/>
      <c r="J252" s="334"/>
      <c r="K252" s="334"/>
      <c r="L252" s="334"/>
      <c r="M252" s="334"/>
      <c r="N252" s="334"/>
      <c r="O252" s="334"/>
      <c r="P252" s="334"/>
      <c r="Q252" s="334"/>
      <c r="R252" s="334"/>
      <c r="S252" s="335"/>
      <c r="T252" s="336"/>
      <c r="U252" s="337"/>
      <c r="V252" s="337"/>
      <c r="W252" s="337"/>
      <c r="X252" s="338"/>
      <c r="Y252" s="123" t="str">
        <f>IFERROR(IF('01申請書'!$B$27="●",VLOOKUP($T252,資格者コード!$A$2:$Q$73,MATCH(Y$12,資格者コード!$F$1:$Q$1,0)+5,FALSE) &amp; "",""),"")</f>
        <v/>
      </c>
      <c r="Z252" s="124" t="str">
        <f>IFERROR(IF('01申請書'!$B$28="●",VLOOKUP($T252,資格者コード!$A$2:$Q$73,MATCH(Z$12,資格者コード!$F$1:$Q$1,0)+5,FALSE) &amp; "",""),"")</f>
        <v/>
      </c>
      <c r="AA252" s="124" t="str">
        <f>IFERROR(IF('01申請書'!$B$29="●",VLOOKUP($T252,資格者コード!$A$2:$Q$73,MATCH(AA$12,資格者コード!$F$1:$Q$1,0)+5,FALSE) &amp; "",""),"")</f>
        <v/>
      </c>
      <c r="AB252" s="124" t="str">
        <f>IFERROR(IF('01申請書'!$B$30="●",VLOOKUP($T252,資格者コード!$A$2:$Q$73,MATCH(AB$12,資格者コード!$F$1:$Q$1,0)+5,FALSE) &amp; "",""),"")</f>
        <v/>
      </c>
      <c r="AC252" s="125" t="str">
        <f>IFERROR(IF('01申請書'!$B$31="●",VLOOKUP($T252,資格者コード!$A$2:$Q$73,MATCH(AC$12,資格者コード!$F$1:$Q$1,0)+5,FALSE) &amp; "",""),"")</f>
        <v/>
      </c>
      <c r="AD252" s="126" t="str">
        <f>IFERROR(IF('01申請書'!$O$27="○",VLOOKUP($T252,資格者コード!$A$2:$Q$73,MATCH(AD$12,資格者コード!$F$1:$Q$1,0)+5,FALSE) &amp; "",""),"")</f>
        <v/>
      </c>
      <c r="AE252" s="126" t="str">
        <f>IFERROR(IF('01申請書'!$O$28="○",VLOOKUP($T252,資格者コード!$A$2:$Q$73,MATCH(AE$12,資格者コード!$F$1:$Q$1,0)+5,FALSE) &amp; "",""),"")</f>
        <v/>
      </c>
      <c r="AF252" s="123" t="str">
        <f>IFERROR(IF('01申請書'!$B$32="●",VLOOKUP($T252,資格者コード!$A$2:$Q$73,MATCH(AF$12,資格者コード!$F$1:$Q$1,0)+5,FALSE) &amp; "",""),"")</f>
        <v/>
      </c>
      <c r="AG252" s="124" t="str">
        <f>IFERROR(IF('01申請書'!$B$33="●",VLOOKUP($T252,資格者コード!$A$2:$Q$73,MATCH(AG$12,資格者コード!$F$1:$Q$1,0)+5,FALSE) &amp; "",""),"")</f>
        <v/>
      </c>
      <c r="AH252" s="125" t="str">
        <f>IFERROR(IF('01申請書'!$B$34="●",VLOOKUP($T252,資格者コード!$A$2:$Q$73,MATCH(AH$12,資格者コード!$F$1:$Q$1,0)+5,FALSE) &amp; "",""),"")</f>
        <v/>
      </c>
      <c r="AI252" s="126" t="str">
        <f>IFERROR(IF('01申請書'!$O$29="○",VLOOKUP($T252,資格者コード!$A$2:$Q$73,MATCH(AI$12,資格者コード!$F$1:$Q$1,0)+5,FALSE) &amp; "",""),"")</f>
        <v/>
      </c>
      <c r="AJ252" s="126" t="str">
        <f>IFERROR(IF('01申請書'!$O$30="○",VLOOKUP($T252,資格者コード!$A$2:$Q$73,MATCH(AJ$12,資格者コード!$F$1:$Q$1,0)+5,FALSE) &amp; "",""),"")</f>
        <v/>
      </c>
      <c r="AK252" s="339"/>
      <c r="AL252" s="340"/>
      <c r="AM252" s="340"/>
      <c r="AN252" s="340"/>
      <c r="AO252" s="340"/>
      <c r="AP252" s="340"/>
      <c r="AQ252" s="340"/>
      <c r="AR252" s="341"/>
    </row>
    <row r="253" spans="2:45" ht="24.95" customHeight="1">
      <c r="C253" s="331">
        <v>241</v>
      </c>
      <c r="D253" s="332"/>
      <c r="E253" s="333"/>
      <c r="F253" s="334"/>
      <c r="G253" s="334"/>
      <c r="H253" s="334"/>
      <c r="I253" s="334"/>
      <c r="J253" s="334"/>
      <c r="K253" s="334"/>
      <c r="L253" s="334"/>
      <c r="M253" s="334"/>
      <c r="N253" s="334"/>
      <c r="O253" s="334"/>
      <c r="P253" s="334"/>
      <c r="Q253" s="334"/>
      <c r="R253" s="334"/>
      <c r="S253" s="335"/>
      <c r="T253" s="336"/>
      <c r="U253" s="337"/>
      <c r="V253" s="337"/>
      <c r="W253" s="337"/>
      <c r="X253" s="338"/>
      <c r="Y253" s="123" t="str">
        <f>IFERROR(IF('01申請書'!$B$27="●",VLOOKUP($T253,資格者コード!$A$2:$Q$73,MATCH(Y$12,資格者コード!$F$1:$Q$1,0)+5,FALSE) &amp; "",""),"")</f>
        <v/>
      </c>
      <c r="Z253" s="124" t="str">
        <f>IFERROR(IF('01申請書'!$B$28="●",VLOOKUP($T253,資格者コード!$A$2:$Q$73,MATCH(Z$12,資格者コード!$F$1:$Q$1,0)+5,FALSE) &amp; "",""),"")</f>
        <v/>
      </c>
      <c r="AA253" s="124" t="str">
        <f>IFERROR(IF('01申請書'!$B$29="●",VLOOKUP($T253,資格者コード!$A$2:$Q$73,MATCH(AA$12,資格者コード!$F$1:$Q$1,0)+5,FALSE) &amp; "",""),"")</f>
        <v/>
      </c>
      <c r="AB253" s="124" t="str">
        <f>IFERROR(IF('01申請書'!$B$30="●",VLOOKUP($T253,資格者コード!$A$2:$Q$73,MATCH(AB$12,資格者コード!$F$1:$Q$1,0)+5,FALSE) &amp; "",""),"")</f>
        <v/>
      </c>
      <c r="AC253" s="125" t="str">
        <f>IFERROR(IF('01申請書'!$B$31="●",VLOOKUP($T253,資格者コード!$A$2:$Q$73,MATCH(AC$12,資格者コード!$F$1:$Q$1,0)+5,FALSE) &amp; "",""),"")</f>
        <v/>
      </c>
      <c r="AD253" s="126" t="str">
        <f>IFERROR(IF('01申請書'!$O$27="○",VLOOKUP($T253,資格者コード!$A$2:$Q$73,MATCH(AD$12,資格者コード!$F$1:$Q$1,0)+5,FALSE) &amp; "",""),"")</f>
        <v/>
      </c>
      <c r="AE253" s="126" t="str">
        <f>IFERROR(IF('01申請書'!$O$28="○",VLOOKUP($T253,資格者コード!$A$2:$Q$73,MATCH(AE$12,資格者コード!$F$1:$Q$1,0)+5,FALSE) &amp; "",""),"")</f>
        <v/>
      </c>
      <c r="AF253" s="123" t="str">
        <f>IFERROR(IF('01申請書'!$B$32="●",VLOOKUP($T253,資格者コード!$A$2:$Q$73,MATCH(AF$12,資格者コード!$F$1:$Q$1,0)+5,FALSE) &amp; "",""),"")</f>
        <v/>
      </c>
      <c r="AG253" s="124" t="str">
        <f>IFERROR(IF('01申請書'!$B$33="●",VLOOKUP($T253,資格者コード!$A$2:$Q$73,MATCH(AG$12,資格者コード!$F$1:$Q$1,0)+5,FALSE) &amp; "",""),"")</f>
        <v/>
      </c>
      <c r="AH253" s="125" t="str">
        <f>IFERROR(IF('01申請書'!$B$34="●",VLOOKUP($T253,資格者コード!$A$2:$Q$73,MATCH(AH$12,資格者コード!$F$1:$Q$1,0)+5,FALSE) &amp; "",""),"")</f>
        <v/>
      </c>
      <c r="AI253" s="126" t="str">
        <f>IFERROR(IF('01申請書'!$O$29="○",VLOOKUP($T253,資格者コード!$A$2:$Q$73,MATCH(AI$12,資格者コード!$F$1:$Q$1,0)+5,FALSE) &amp; "",""),"")</f>
        <v/>
      </c>
      <c r="AJ253" s="126" t="str">
        <f>IFERROR(IF('01申請書'!$O$30="○",VLOOKUP($T253,資格者コード!$A$2:$Q$73,MATCH(AJ$12,資格者コード!$F$1:$Q$1,0)+5,FALSE) &amp; "",""),"")</f>
        <v/>
      </c>
      <c r="AK253" s="339"/>
      <c r="AL253" s="340"/>
      <c r="AM253" s="340"/>
      <c r="AN253" s="340"/>
      <c r="AO253" s="340"/>
      <c r="AP253" s="340"/>
      <c r="AQ253" s="340"/>
      <c r="AR253" s="341"/>
    </row>
    <row r="254" spans="2:45" ht="24.95" customHeight="1">
      <c r="C254" s="331">
        <v>242</v>
      </c>
      <c r="D254" s="332"/>
      <c r="E254" s="333"/>
      <c r="F254" s="334"/>
      <c r="G254" s="334"/>
      <c r="H254" s="334"/>
      <c r="I254" s="334"/>
      <c r="J254" s="334"/>
      <c r="K254" s="334"/>
      <c r="L254" s="334"/>
      <c r="M254" s="334"/>
      <c r="N254" s="334"/>
      <c r="O254" s="334"/>
      <c r="P254" s="334"/>
      <c r="Q254" s="334"/>
      <c r="R254" s="334"/>
      <c r="S254" s="335"/>
      <c r="T254" s="336"/>
      <c r="U254" s="337"/>
      <c r="V254" s="337"/>
      <c r="W254" s="337"/>
      <c r="X254" s="338"/>
      <c r="Y254" s="123" t="str">
        <f>IFERROR(IF('01申請書'!$B$27="●",VLOOKUP($T254,資格者コード!$A$2:$Q$73,MATCH(Y$12,資格者コード!$F$1:$Q$1,0)+5,FALSE) &amp; "",""),"")</f>
        <v/>
      </c>
      <c r="Z254" s="124" t="str">
        <f>IFERROR(IF('01申請書'!$B$28="●",VLOOKUP($T254,資格者コード!$A$2:$Q$73,MATCH(Z$12,資格者コード!$F$1:$Q$1,0)+5,FALSE) &amp; "",""),"")</f>
        <v/>
      </c>
      <c r="AA254" s="124" t="str">
        <f>IFERROR(IF('01申請書'!$B$29="●",VLOOKUP($T254,資格者コード!$A$2:$Q$73,MATCH(AA$12,資格者コード!$F$1:$Q$1,0)+5,FALSE) &amp; "",""),"")</f>
        <v/>
      </c>
      <c r="AB254" s="124" t="str">
        <f>IFERROR(IF('01申請書'!$B$30="●",VLOOKUP($T254,資格者コード!$A$2:$Q$73,MATCH(AB$12,資格者コード!$F$1:$Q$1,0)+5,FALSE) &amp; "",""),"")</f>
        <v/>
      </c>
      <c r="AC254" s="125" t="str">
        <f>IFERROR(IF('01申請書'!$B$31="●",VLOOKUP($T254,資格者コード!$A$2:$Q$73,MATCH(AC$12,資格者コード!$F$1:$Q$1,0)+5,FALSE) &amp; "",""),"")</f>
        <v/>
      </c>
      <c r="AD254" s="126" t="str">
        <f>IFERROR(IF('01申請書'!$O$27="○",VLOOKUP($T254,資格者コード!$A$2:$Q$73,MATCH(AD$12,資格者コード!$F$1:$Q$1,0)+5,FALSE) &amp; "",""),"")</f>
        <v/>
      </c>
      <c r="AE254" s="126" t="str">
        <f>IFERROR(IF('01申請書'!$O$28="○",VLOOKUP($T254,資格者コード!$A$2:$Q$73,MATCH(AE$12,資格者コード!$F$1:$Q$1,0)+5,FALSE) &amp; "",""),"")</f>
        <v/>
      </c>
      <c r="AF254" s="123" t="str">
        <f>IFERROR(IF('01申請書'!$B$32="●",VLOOKUP($T254,資格者コード!$A$2:$Q$73,MATCH(AF$12,資格者コード!$F$1:$Q$1,0)+5,FALSE) &amp; "",""),"")</f>
        <v/>
      </c>
      <c r="AG254" s="124" t="str">
        <f>IFERROR(IF('01申請書'!$B$33="●",VLOOKUP($T254,資格者コード!$A$2:$Q$73,MATCH(AG$12,資格者コード!$F$1:$Q$1,0)+5,FALSE) &amp; "",""),"")</f>
        <v/>
      </c>
      <c r="AH254" s="125" t="str">
        <f>IFERROR(IF('01申請書'!$B$34="●",VLOOKUP($T254,資格者コード!$A$2:$Q$73,MATCH(AH$12,資格者コード!$F$1:$Q$1,0)+5,FALSE) &amp; "",""),"")</f>
        <v/>
      </c>
      <c r="AI254" s="126" t="str">
        <f>IFERROR(IF('01申請書'!$O$29="○",VLOOKUP($T254,資格者コード!$A$2:$Q$73,MATCH(AI$12,資格者コード!$F$1:$Q$1,0)+5,FALSE) &amp; "",""),"")</f>
        <v/>
      </c>
      <c r="AJ254" s="126" t="str">
        <f>IFERROR(IF('01申請書'!$O$30="○",VLOOKUP($T254,資格者コード!$A$2:$Q$73,MATCH(AJ$12,資格者コード!$F$1:$Q$1,0)+5,FALSE) &amp; "",""),"")</f>
        <v/>
      </c>
      <c r="AK254" s="339"/>
      <c r="AL254" s="340"/>
      <c r="AM254" s="340"/>
      <c r="AN254" s="340"/>
      <c r="AO254" s="340"/>
      <c r="AP254" s="340"/>
      <c r="AQ254" s="340"/>
      <c r="AR254" s="341"/>
    </row>
    <row r="255" spans="2:45" ht="24.95" customHeight="1">
      <c r="B255" s="127" t="s">
        <v>174</v>
      </c>
      <c r="C255" s="331">
        <v>243</v>
      </c>
      <c r="D255" s="332"/>
      <c r="E255" s="333"/>
      <c r="F255" s="334"/>
      <c r="G255" s="334"/>
      <c r="H255" s="334"/>
      <c r="I255" s="334"/>
      <c r="J255" s="334"/>
      <c r="K255" s="334"/>
      <c r="L255" s="334"/>
      <c r="M255" s="334"/>
      <c r="N255" s="334"/>
      <c r="O255" s="334"/>
      <c r="P255" s="334"/>
      <c r="Q255" s="334"/>
      <c r="R255" s="334"/>
      <c r="S255" s="335"/>
      <c r="T255" s="336"/>
      <c r="U255" s="337"/>
      <c r="V255" s="337"/>
      <c r="W255" s="337"/>
      <c r="X255" s="338"/>
      <c r="Y255" s="123" t="str">
        <f>IFERROR(IF('01申請書'!$B$27="●",VLOOKUP($T255,資格者コード!$A$2:$Q$73,MATCH(Y$12,資格者コード!$F$1:$Q$1,0)+5,FALSE) &amp; "",""),"")</f>
        <v/>
      </c>
      <c r="Z255" s="124" t="str">
        <f>IFERROR(IF('01申請書'!$B$28="●",VLOOKUP($T255,資格者コード!$A$2:$Q$73,MATCH(Z$12,資格者コード!$F$1:$Q$1,0)+5,FALSE) &amp; "",""),"")</f>
        <v/>
      </c>
      <c r="AA255" s="124" t="str">
        <f>IFERROR(IF('01申請書'!$B$29="●",VLOOKUP($T255,資格者コード!$A$2:$Q$73,MATCH(AA$12,資格者コード!$F$1:$Q$1,0)+5,FALSE) &amp; "",""),"")</f>
        <v/>
      </c>
      <c r="AB255" s="124" t="str">
        <f>IFERROR(IF('01申請書'!$B$30="●",VLOOKUP($T255,資格者コード!$A$2:$Q$73,MATCH(AB$12,資格者コード!$F$1:$Q$1,0)+5,FALSE) &amp; "",""),"")</f>
        <v/>
      </c>
      <c r="AC255" s="125" t="str">
        <f>IFERROR(IF('01申請書'!$B$31="●",VLOOKUP($T255,資格者コード!$A$2:$Q$73,MATCH(AC$12,資格者コード!$F$1:$Q$1,0)+5,FALSE) &amp; "",""),"")</f>
        <v/>
      </c>
      <c r="AD255" s="126" t="str">
        <f>IFERROR(IF('01申請書'!$O$27="○",VLOOKUP($T255,資格者コード!$A$2:$Q$73,MATCH(AD$12,資格者コード!$F$1:$Q$1,0)+5,FALSE) &amp; "",""),"")</f>
        <v/>
      </c>
      <c r="AE255" s="126" t="str">
        <f>IFERROR(IF('01申請書'!$O$28="○",VLOOKUP($T255,資格者コード!$A$2:$Q$73,MATCH(AE$12,資格者コード!$F$1:$Q$1,0)+5,FALSE) &amp; "",""),"")</f>
        <v/>
      </c>
      <c r="AF255" s="123" t="str">
        <f>IFERROR(IF('01申請書'!$B$32="●",VLOOKUP($T255,資格者コード!$A$2:$Q$73,MATCH(AF$12,資格者コード!$F$1:$Q$1,0)+5,FALSE) &amp; "",""),"")</f>
        <v/>
      </c>
      <c r="AG255" s="124" t="str">
        <f>IFERROR(IF('01申請書'!$B$33="●",VLOOKUP($T255,資格者コード!$A$2:$Q$73,MATCH(AG$12,資格者コード!$F$1:$Q$1,0)+5,FALSE) &amp; "",""),"")</f>
        <v/>
      </c>
      <c r="AH255" s="125" t="str">
        <f>IFERROR(IF('01申請書'!$B$34="●",VLOOKUP($T255,資格者コード!$A$2:$Q$73,MATCH(AH$12,資格者コード!$F$1:$Q$1,0)+5,FALSE) &amp; "",""),"")</f>
        <v/>
      </c>
      <c r="AI255" s="126" t="str">
        <f>IFERROR(IF('01申請書'!$O$29="○",VLOOKUP($T255,資格者コード!$A$2:$Q$73,MATCH(AI$12,資格者コード!$F$1:$Q$1,0)+5,FALSE) &amp; "",""),"")</f>
        <v/>
      </c>
      <c r="AJ255" s="126" t="str">
        <f>IFERROR(IF('01申請書'!$O$30="○",VLOOKUP($T255,資格者コード!$A$2:$Q$73,MATCH(AJ$12,資格者コード!$F$1:$Q$1,0)+5,FALSE) &amp; "",""),"")</f>
        <v/>
      </c>
      <c r="AK255" s="339"/>
      <c r="AL255" s="340"/>
      <c r="AM255" s="340"/>
      <c r="AN255" s="340"/>
      <c r="AO255" s="340"/>
      <c r="AP255" s="340"/>
      <c r="AQ255" s="340"/>
      <c r="AR255" s="341"/>
      <c r="AS255" s="127"/>
    </row>
    <row r="256" spans="2:45" ht="24.95" customHeight="1">
      <c r="C256" s="331">
        <v>244</v>
      </c>
      <c r="D256" s="332"/>
      <c r="E256" s="333"/>
      <c r="F256" s="334"/>
      <c r="G256" s="334"/>
      <c r="H256" s="334"/>
      <c r="I256" s="334"/>
      <c r="J256" s="334"/>
      <c r="K256" s="334"/>
      <c r="L256" s="334"/>
      <c r="M256" s="334"/>
      <c r="N256" s="334"/>
      <c r="O256" s="334"/>
      <c r="P256" s="334"/>
      <c r="Q256" s="334"/>
      <c r="R256" s="334"/>
      <c r="S256" s="335"/>
      <c r="T256" s="336"/>
      <c r="U256" s="337"/>
      <c r="V256" s="337"/>
      <c r="W256" s="337"/>
      <c r="X256" s="338"/>
      <c r="Y256" s="123" t="str">
        <f>IFERROR(IF('01申請書'!$B$27="●",VLOOKUP($T256,資格者コード!$A$2:$Q$73,MATCH(Y$12,資格者コード!$F$1:$Q$1,0)+5,FALSE) &amp; "",""),"")</f>
        <v/>
      </c>
      <c r="Z256" s="124" t="str">
        <f>IFERROR(IF('01申請書'!$B$28="●",VLOOKUP($T256,資格者コード!$A$2:$Q$73,MATCH(Z$12,資格者コード!$F$1:$Q$1,0)+5,FALSE) &amp; "",""),"")</f>
        <v/>
      </c>
      <c r="AA256" s="124" t="str">
        <f>IFERROR(IF('01申請書'!$B$29="●",VLOOKUP($T256,資格者コード!$A$2:$Q$73,MATCH(AA$12,資格者コード!$F$1:$Q$1,0)+5,FALSE) &amp; "",""),"")</f>
        <v/>
      </c>
      <c r="AB256" s="124" t="str">
        <f>IFERROR(IF('01申請書'!$B$30="●",VLOOKUP($T256,資格者コード!$A$2:$Q$73,MATCH(AB$12,資格者コード!$F$1:$Q$1,0)+5,FALSE) &amp; "",""),"")</f>
        <v/>
      </c>
      <c r="AC256" s="125" t="str">
        <f>IFERROR(IF('01申請書'!$B$31="●",VLOOKUP($T256,資格者コード!$A$2:$Q$73,MATCH(AC$12,資格者コード!$F$1:$Q$1,0)+5,FALSE) &amp; "",""),"")</f>
        <v/>
      </c>
      <c r="AD256" s="126" t="str">
        <f>IFERROR(IF('01申請書'!$O$27="○",VLOOKUP($T256,資格者コード!$A$2:$Q$73,MATCH(AD$12,資格者コード!$F$1:$Q$1,0)+5,FALSE) &amp; "",""),"")</f>
        <v/>
      </c>
      <c r="AE256" s="126" t="str">
        <f>IFERROR(IF('01申請書'!$O$28="○",VLOOKUP($T256,資格者コード!$A$2:$Q$73,MATCH(AE$12,資格者コード!$F$1:$Q$1,0)+5,FALSE) &amp; "",""),"")</f>
        <v/>
      </c>
      <c r="AF256" s="123" t="str">
        <f>IFERROR(IF('01申請書'!$B$32="●",VLOOKUP($T256,資格者コード!$A$2:$Q$73,MATCH(AF$12,資格者コード!$F$1:$Q$1,0)+5,FALSE) &amp; "",""),"")</f>
        <v/>
      </c>
      <c r="AG256" s="124" t="str">
        <f>IFERROR(IF('01申請書'!$B$33="●",VLOOKUP($T256,資格者コード!$A$2:$Q$73,MATCH(AG$12,資格者コード!$F$1:$Q$1,0)+5,FALSE) &amp; "",""),"")</f>
        <v/>
      </c>
      <c r="AH256" s="125" t="str">
        <f>IFERROR(IF('01申請書'!$B$34="●",VLOOKUP($T256,資格者コード!$A$2:$Q$73,MATCH(AH$12,資格者コード!$F$1:$Q$1,0)+5,FALSE) &amp; "",""),"")</f>
        <v/>
      </c>
      <c r="AI256" s="126" t="str">
        <f>IFERROR(IF('01申請書'!$O$29="○",VLOOKUP($T256,資格者コード!$A$2:$Q$73,MATCH(AI$12,資格者コード!$F$1:$Q$1,0)+5,FALSE) &amp; "",""),"")</f>
        <v/>
      </c>
      <c r="AJ256" s="126" t="str">
        <f>IFERROR(IF('01申請書'!$O$30="○",VLOOKUP($T256,資格者コード!$A$2:$Q$73,MATCH(AJ$12,資格者コード!$F$1:$Q$1,0)+5,FALSE) &amp; "",""),"")</f>
        <v/>
      </c>
      <c r="AK256" s="339"/>
      <c r="AL256" s="340"/>
      <c r="AM256" s="340"/>
      <c r="AN256" s="340"/>
      <c r="AO256" s="340"/>
      <c r="AP256" s="340"/>
      <c r="AQ256" s="340"/>
      <c r="AR256" s="341"/>
    </row>
    <row r="257" spans="2:45" ht="24.95" customHeight="1">
      <c r="C257" s="331">
        <v>245</v>
      </c>
      <c r="D257" s="332"/>
      <c r="E257" s="333"/>
      <c r="F257" s="334"/>
      <c r="G257" s="334"/>
      <c r="H257" s="334"/>
      <c r="I257" s="334"/>
      <c r="J257" s="334"/>
      <c r="K257" s="334"/>
      <c r="L257" s="334"/>
      <c r="M257" s="334"/>
      <c r="N257" s="334"/>
      <c r="O257" s="334"/>
      <c r="P257" s="334"/>
      <c r="Q257" s="334"/>
      <c r="R257" s="334"/>
      <c r="S257" s="335"/>
      <c r="T257" s="336"/>
      <c r="U257" s="337"/>
      <c r="V257" s="337"/>
      <c r="W257" s="337"/>
      <c r="X257" s="338"/>
      <c r="Y257" s="123" t="str">
        <f>IFERROR(IF('01申請書'!$B$27="●",VLOOKUP($T257,資格者コード!$A$2:$Q$73,MATCH(Y$12,資格者コード!$F$1:$Q$1,0)+5,FALSE) &amp; "",""),"")</f>
        <v/>
      </c>
      <c r="Z257" s="124" t="str">
        <f>IFERROR(IF('01申請書'!$B$28="●",VLOOKUP($T257,資格者コード!$A$2:$Q$73,MATCH(Z$12,資格者コード!$F$1:$Q$1,0)+5,FALSE) &amp; "",""),"")</f>
        <v/>
      </c>
      <c r="AA257" s="124" t="str">
        <f>IFERROR(IF('01申請書'!$B$29="●",VLOOKUP($T257,資格者コード!$A$2:$Q$73,MATCH(AA$12,資格者コード!$F$1:$Q$1,0)+5,FALSE) &amp; "",""),"")</f>
        <v/>
      </c>
      <c r="AB257" s="124" t="str">
        <f>IFERROR(IF('01申請書'!$B$30="●",VLOOKUP($T257,資格者コード!$A$2:$Q$73,MATCH(AB$12,資格者コード!$F$1:$Q$1,0)+5,FALSE) &amp; "",""),"")</f>
        <v/>
      </c>
      <c r="AC257" s="125" t="str">
        <f>IFERROR(IF('01申請書'!$B$31="●",VLOOKUP($T257,資格者コード!$A$2:$Q$73,MATCH(AC$12,資格者コード!$F$1:$Q$1,0)+5,FALSE) &amp; "",""),"")</f>
        <v/>
      </c>
      <c r="AD257" s="126" t="str">
        <f>IFERROR(IF('01申請書'!$O$27="○",VLOOKUP($T257,資格者コード!$A$2:$Q$73,MATCH(AD$12,資格者コード!$F$1:$Q$1,0)+5,FALSE) &amp; "",""),"")</f>
        <v/>
      </c>
      <c r="AE257" s="126" t="str">
        <f>IFERROR(IF('01申請書'!$O$28="○",VLOOKUP($T257,資格者コード!$A$2:$Q$73,MATCH(AE$12,資格者コード!$F$1:$Q$1,0)+5,FALSE) &amp; "",""),"")</f>
        <v/>
      </c>
      <c r="AF257" s="123" t="str">
        <f>IFERROR(IF('01申請書'!$B$32="●",VLOOKUP($T257,資格者コード!$A$2:$Q$73,MATCH(AF$12,資格者コード!$F$1:$Q$1,0)+5,FALSE) &amp; "",""),"")</f>
        <v/>
      </c>
      <c r="AG257" s="124" t="str">
        <f>IFERROR(IF('01申請書'!$B$33="●",VLOOKUP($T257,資格者コード!$A$2:$Q$73,MATCH(AG$12,資格者コード!$F$1:$Q$1,0)+5,FALSE) &amp; "",""),"")</f>
        <v/>
      </c>
      <c r="AH257" s="125" t="str">
        <f>IFERROR(IF('01申請書'!$B$34="●",VLOOKUP($T257,資格者コード!$A$2:$Q$73,MATCH(AH$12,資格者コード!$F$1:$Q$1,0)+5,FALSE) &amp; "",""),"")</f>
        <v/>
      </c>
      <c r="AI257" s="126" t="str">
        <f>IFERROR(IF('01申請書'!$O$29="○",VLOOKUP($T257,資格者コード!$A$2:$Q$73,MATCH(AI$12,資格者コード!$F$1:$Q$1,0)+5,FALSE) &amp; "",""),"")</f>
        <v/>
      </c>
      <c r="AJ257" s="126" t="str">
        <f>IFERROR(IF('01申請書'!$O$30="○",VLOOKUP($T257,資格者コード!$A$2:$Q$73,MATCH(AJ$12,資格者コード!$F$1:$Q$1,0)+5,FALSE) &amp; "",""),"")</f>
        <v/>
      </c>
      <c r="AK257" s="339"/>
      <c r="AL257" s="340"/>
      <c r="AM257" s="340"/>
      <c r="AN257" s="340"/>
      <c r="AO257" s="340"/>
      <c r="AP257" s="340"/>
      <c r="AQ257" s="340"/>
      <c r="AR257" s="341"/>
    </row>
    <row r="258" spans="2:45" ht="24.95" customHeight="1">
      <c r="C258" s="331">
        <v>246</v>
      </c>
      <c r="D258" s="332"/>
      <c r="E258" s="333"/>
      <c r="F258" s="334"/>
      <c r="G258" s="334"/>
      <c r="H258" s="334"/>
      <c r="I258" s="334"/>
      <c r="J258" s="334"/>
      <c r="K258" s="334"/>
      <c r="L258" s="334"/>
      <c r="M258" s="334"/>
      <c r="N258" s="334"/>
      <c r="O258" s="334"/>
      <c r="P258" s="334"/>
      <c r="Q258" s="334"/>
      <c r="R258" s="334"/>
      <c r="S258" s="335"/>
      <c r="T258" s="336"/>
      <c r="U258" s="337"/>
      <c r="V258" s="337"/>
      <c r="W258" s="337"/>
      <c r="X258" s="338"/>
      <c r="Y258" s="123" t="str">
        <f>IFERROR(IF('01申請書'!$B$27="●",VLOOKUP($T258,資格者コード!$A$2:$Q$73,MATCH(Y$12,資格者コード!$F$1:$Q$1,0)+5,FALSE) &amp; "",""),"")</f>
        <v/>
      </c>
      <c r="Z258" s="124" t="str">
        <f>IFERROR(IF('01申請書'!$B$28="●",VLOOKUP($T258,資格者コード!$A$2:$Q$73,MATCH(Z$12,資格者コード!$F$1:$Q$1,0)+5,FALSE) &amp; "",""),"")</f>
        <v/>
      </c>
      <c r="AA258" s="124" t="str">
        <f>IFERROR(IF('01申請書'!$B$29="●",VLOOKUP($T258,資格者コード!$A$2:$Q$73,MATCH(AA$12,資格者コード!$F$1:$Q$1,0)+5,FALSE) &amp; "",""),"")</f>
        <v/>
      </c>
      <c r="AB258" s="124" t="str">
        <f>IFERROR(IF('01申請書'!$B$30="●",VLOOKUP($T258,資格者コード!$A$2:$Q$73,MATCH(AB$12,資格者コード!$F$1:$Q$1,0)+5,FALSE) &amp; "",""),"")</f>
        <v/>
      </c>
      <c r="AC258" s="125" t="str">
        <f>IFERROR(IF('01申請書'!$B$31="●",VLOOKUP($T258,資格者コード!$A$2:$Q$73,MATCH(AC$12,資格者コード!$F$1:$Q$1,0)+5,FALSE) &amp; "",""),"")</f>
        <v/>
      </c>
      <c r="AD258" s="126" t="str">
        <f>IFERROR(IF('01申請書'!$O$27="○",VLOOKUP($T258,資格者コード!$A$2:$Q$73,MATCH(AD$12,資格者コード!$F$1:$Q$1,0)+5,FALSE) &amp; "",""),"")</f>
        <v/>
      </c>
      <c r="AE258" s="126" t="str">
        <f>IFERROR(IF('01申請書'!$O$28="○",VLOOKUP($T258,資格者コード!$A$2:$Q$73,MATCH(AE$12,資格者コード!$F$1:$Q$1,0)+5,FALSE) &amp; "",""),"")</f>
        <v/>
      </c>
      <c r="AF258" s="123" t="str">
        <f>IFERROR(IF('01申請書'!$B$32="●",VLOOKUP($T258,資格者コード!$A$2:$Q$73,MATCH(AF$12,資格者コード!$F$1:$Q$1,0)+5,FALSE) &amp; "",""),"")</f>
        <v/>
      </c>
      <c r="AG258" s="124" t="str">
        <f>IFERROR(IF('01申請書'!$B$33="●",VLOOKUP($T258,資格者コード!$A$2:$Q$73,MATCH(AG$12,資格者コード!$F$1:$Q$1,0)+5,FALSE) &amp; "",""),"")</f>
        <v/>
      </c>
      <c r="AH258" s="125" t="str">
        <f>IFERROR(IF('01申請書'!$B$34="●",VLOOKUP($T258,資格者コード!$A$2:$Q$73,MATCH(AH$12,資格者コード!$F$1:$Q$1,0)+5,FALSE) &amp; "",""),"")</f>
        <v/>
      </c>
      <c r="AI258" s="126" t="str">
        <f>IFERROR(IF('01申請書'!$O$29="○",VLOOKUP($T258,資格者コード!$A$2:$Q$73,MATCH(AI$12,資格者コード!$F$1:$Q$1,0)+5,FALSE) &amp; "",""),"")</f>
        <v/>
      </c>
      <c r="AJ258" s="126" t="str">
        <f>IFERROR(IF('01申請書'!$O$30="○",VLOOKUP($T258,資格者コード!$A$2:$Q$73,MATCH(AJ$12,資格者コード!$F$1:$Q$1,0)+5,FALSE) &amp; "",""),"")</f>
        <v/>
      </c>
      <c r="AK258" s="339"/>
      <c r="AL258" s="340"/>
      <c r="AM258" s="340"/>
      <c r="AN258" s="340"/>
      <c r="AO258" s="340"/>
      <c r="AP258" s="340"/>
      <c r="AQ258" s="340"/>
      <c r="AR258" s="341"/>
    </row>
    <row r="259" spans="2:45" ht="24.95" customHeight="1">
      <c r="C259" s="331">
        <v>247</v>
      </c>
      <c r="D259" s="332"/>
      <c r="E259" s="333"/>
      <c r="F259" s="334"/>
      <c r="G259" s="334"/>
      <c r="H259" s="334"/>
      <c r="I259" s="334"/>
      <c r="J259" s="334"/>
      <c r="K259" s="334"/>
      <c r="L259" s="334"/>
      <c r="M259" s="334"/>
      <c r="N259" s="334"/>
      <c r="O259" s="334"/>
      <c r="P259" s="334"/>
      <c r="Q259" s="334"/>
      <c r="R259" s="334"/>
      <c r="S259" s="335"/>
      <c r="T259" s="336"/>
      <c r="U259" s="337"/>
      <c r="V259" s="337"/>
      <c r="W259" s="337"/>
      <c r="X259" s="338"/>
      <c r="Y259" s="123" t="str">
        <f>IFERROR(IF('01申請書'!$B$27="●",VLOOKUP($T259,資格者コード!$A$2:$Q$73,MATCH(Y$12,資格者コード!$F$1:$Q$1,0)+5,FALSE) &amp; "",""),"")</f>
        <v/>
      </c>
      <c r="Z259" s="124" t="str">
        <f>IFERROR(IF('01申請書'!$B$28="●",VLOOKUP($T259,資格者コード!$A$2:$Q$73,MATCH(Z$12,資格者コード!$F$1:$Q$1,0)+5,FALSE) &amp; "",""),"")</f>
        <v/>
      </c>
      <c r="AA259" s="124" t="str">
        <f>IFERROR(IF('01申請書'!$B$29="●",VLOOKUP($T259,資格者コード!$A$2:$Q$73,MATCH(AA$12,資格者コード!$F$1:$Q$1,0)+5,FALSE) &amp; "",""),"")</f>
        <v/>
      </c>
      <c r="AB259" s="124" t="str">
        <f>IFERROR(IF('01申請書'!$B$30="●",VLOOKUP($T259,資格者コード!$A$2:$Q$73,MATCH(AB$12,資格者コード!$F$1:$Q$1,0)+5,FALSE) &amp; "",""),"")</f>
        <v/>
      </c>
      <c r="AC259" s="125" t="str">
        <f>IFERROR(IF('01申請書'!$B$31="●",VLOOKUP($T259,資格者コード!$A$2:$Q$73,MATCH(AC$12,資格者コード!$F$1:$Q$1,0)+5,FALSE) &amp; "",""),"")</f>
        <v/>
      </c>
      <c r="AD259" s="126" t="str">
        <f>IFERROR(IF('01申請書'!$O$27="○",VLOOKUP($T259,資格者コード!$A$2:$Q$73,MATCH(AD$12,資格者コード!$F$1:$Q$1,0)+5,FALSE) &amp; "",""),"")</f>
        <v/>
      </c>
      <c r="AE259" s="126" t="str">
        <f>IFERROR(IF('01申請書'!$O$28="○",VLOOKUP($T259,資格者コード!$A$2:$Q$73,MATCH(AE$12,資格者コード!$F$1:$Q$1,0)+5,FALSE) &amp; "",""),"")</f>
        <v/>
      </c>
      <c r="AF259" s="123" t="str">
        <f>IFERROR(IF('01申請書'!$B$32="●",VLOOKUP($T259,資格者コード!$A$2:$Q$73,MATCH(AF$12,資格者コード!$F$1:$Q$1,0)+5,FALSE) &amp; "",""),"")</f>
        <v/>
      </c>
      <c r="AG259" s="124" t="str">
        <f>IFERROR(IF('01申請書'!$B$33="●",VLOOKUP($T259,資格者コード!$A$2:$Q$73,MATCH(AG$12,資格者コード!$F$1:$Q$1,0)+5,FALSE) &amp; "",""),"")</f>
        <v/>
      </c>
      <c r="AH259" s="125" t="str">
        <f>IFERROR(IF('01申請書'!$B$34="●",VLOOKUP($T259,資格者コード!$A$2:$Q$73,MATCH(AH$12,資格者コード!$F$1:$Q$1,0)+5,FALSE) &amp; "",""),"")</f>
        <v/>
      </c>
      <c r="AI259" s="126" t="str">
        <f>IFERROR(IF('01申請書'!$O$29="○",VLOOKUP($T259,資格者コード!$A$2:$Q$73,MATCH(AI$12,資格者コード!$F$1:$Q$1,0)+5,FALSE) &amp; "",""),"")</f>
        <v/>
      </c>
      <c r="AJ259" s="126" t="str">
        <f>IFERROR(IF('01申請書'!$O$30="○",VLOOKUP($T259,資格者コード!$A$2:$Q$73,MATCH(AJ$12,資格者コード!$F$1:$Q$1,0)+5,FALSE) &amp; "",""),"")</f>
        <v/>
      </c>
      <c r="AK259" s="339"/>
      <c r="AL259" s="340"/>
      <c r="AM259" s="340"/>
      <c r="AN259" s="340"/>
      <c r="AO259" s="340"/>
      <c r="AP259" s="340"/>
      <c r="AQ259" s="340"/>
      <c r="AR259" s="341"/>
    </row>
    <row r="260" spans="2:45" ht="24.95" customHeight="1">
      <c r="C260" s="331">
        <v>248</v>
      </c>
      <c r="D260" s="332"/>
      <c r="E260" s="333"/>
      <c r="F260" s="334"/>
      <c r="G260" s="334"/>
      <c r="H260" s="334"/>
      <c r="I260" s="334"/>
      <c r="J260" s="334"/>
      <c r="K260" s="334"/>
      <c r="L260" s="334"/>
      <c r="M260" s="334"/>
      <c r="N260" s="334"/>
      <c r="O260" s="334"/>
      <c r="P260" s="334"/>
      <c r="Q260" s="334"/>
      <c r="R260" s="334"/>
      <c r="S260" s="335"/>
      <c r="T260" s="336"/>
      <c r="U260" s="337"/>
      <c r="V260" s="337"/>
      <c r="W260" s="337"/>
      <c r="X260" s="338"/>
      <c r="Y260" s="123" t="str">
        <f>IFERROR(IF('01申請書'!$B$27="●",VLOOKUP($T260,資格者コード!$A$2:$Q$73,MATCH(Y$12,資格者コード!$F$1:$Q$1,0)+5,FALSE) &amp; "",""),"")</f>
        <v/>
      </c>
      <c r="Z260" s="124" t="str">
        <f>IFERROR(IF('01申請書'!$B$28="●",VLOOKUP($T260,資格者コード!$A$2:$Q$73,MATCH(Z$12,資格者コード!$F$1:$Q$1,0)+5,FALSE) &amp; "",""),"")</f>
        <v/>
      </c>
      <c r="AA260" s="124" t="str">
        <f>IFERROR(IF('01申請書'!$B$29="●",VLOOKUP($T260,資格者コード!$A$2:$Q$73,MATCH(AA$12,資格者コード!$F$1:$Q$1,0)+5,FALSE) &amp; "",""),"")</f>
        <v/>
      </c>
      <c r="AB260" s="124" t="str">
        <f>IFERROR(IF('01申請書'!$B$30="●",VLOOKUP($T260,資格者コード!$A$2:$Q$73,MATCH(AB$12,資格者コード!$F$1:$Q$1,0)+5,FALSE) &amp; "",""),"")</f>
        <v/>
      </c>
      <c r="AC260" s="125" t="str">
        <f>IFERROR(IF('01申請書'!$B$31="●",VLOOKUP($T260,資格者コード!$A$2:$Q$73,MATCH(AC$12,資格者コード!$F$1:$Q$1,0)+5,FALSE) &amp; "",""),"")</f>
        <v/>
      </c>
      <c r="AD260" s="126" t="str">
        <f>IFERROR(IF('01申請書'!$O$27="○",VLOOKUP($T260,資格者コード!$A$2:$Q$73,MATCH(AD$12,資格者コード!$F$1:$Q$1,0)+5,FALSE) &amp; "",""),"")</f>
        <v/>
      </c>
      <c r="AE260" s="126" t="str">
        <f>IFERROR(IF('01申請書'!$O$28="○",VLOOKUP($T260,資格者コード!$A$2:$Q$73,MATCH(AE$12,資格者コード!$F$1:$Q$1,0)+5,FALSE) &amp; "",""),"")</f>
        <v/>
      </c>
      <c r="AF260" s="123" t="str">
        <f>IFERROR(IF('01申請書'!$B$32="●",VLOOKUP($T260,資格者コード!$A$2:$Q$73,MATCH(AF$12,資格者コード!$F$1:$Q$1,0)+5,FALSE) &amp; "",""),"")</f>
        <v/>
      </c>
      <c r="AG260" s="124" t="str">
        <f>IFERROR(IF('01申請書'!$B$33="●",VLOOKUP($T260,資格者コード!$A$2:$Q$73,MATCH(AG$12,資格者コード!$F$1:$Q$1,0)+5,FALSE) &amp; "",""),"")</f>
        <v/>
      </c>
      <c r="AH260" s="125" t="str">
        <f>IFERROR(IF('01申請書'!$B$34="●",VLOOKUP($T260,資格者コード!$A$2:$Q$73,MATCH(AH$12,資格者コード!$F$1:$Q$1,0)+5,FALSE) &amp; "",""),"")</f>
        <v/>
      </c>
      <c r="AI260" s="126" t="str">
        <f>IFERROR(IF('01申請書'!$O$29="○",VLOOKUP($T260,資格者コード!$A$2:$Q$73,MATCH(AI$12,資格者コード!$F$1:$Q$1,0)+5,FALSE) &amp; "",""),"")</f>
        <v/>
      </c>
      <c r="AJ260" s="126" t="str">
        <f>IFERROR(IF('01申請書'!$O$30="○",VLOOKUP($T260,資格者コード!$A$2:$Q$73,MATCH(AJ$12,資格者コード!$F$1:$Q$1,0)+5,FALSE) &amp; "",""),"")</f>
        <v/>
      </c>
      <c r="AK260" s="339"/>
      <c r="AL260" s="340"/>
      <c r="AM260" s="340"/>
      <c r="AN260" s="340"/>
      <c r="AO260" s="340"/>
      <c r="AP260" s="340"/>
      <c r="AQ260" s="340"/>
      <c r="AR260" s="341"/>
    </row>
    <row r="261" spans="2:45" ht="24.95" customHeight="1">
      <c r="C261" s="331">
        <v>249</v>
      </c>
      <c r="D261" s="332"/>
      <c r="E261" s="333"/>
      <c r="F261" s="334"/>
      <c r="G261" s="334"/>
      <c r="H261" s="334"/>
      <c r="I261" s="334"/>
      <c r="J261" s="334"/>
      <c r="K261" s="334"/>
      <c r="L261" s="334"/>
      <c r="M261" s="334"/>
      <c r="N261" s="334"/>
      <c r="O261" s="334"/>
      <c r="P261" s="334"/>
      <c r="Q261" s="334"/>
      <c r="R261" s="334"/>
      <c r="S261" s="335"/>
      <c r="T261" s="336"/>
      <c r="U261" s="337"/>
      <c r="V261" s="337"/>
      <c r="W261" s="337"/>
      <c r="X261" s="338"/>
      <c r="Y261" s="123" t="str">
        <f>IFERROR(IF('01申請書'!$B$27="●",VLOOKUP($T261,資格者コード!$A$2:$Q$73,MATCH(Y$12,資格者コード!$F$1:$Q$1,0)+5,FALSE) &amp; "",""),"")</f>
        <v/>
      </c>
      <c r="Z261" s="124" t="str">
        <f>IFERROR(IF('01申請書'!$B$28="●",VLOOKUP($T261,資格者コード!$A$2:$Q$73,MATCH(Z$12,資格者コード!$F$1:$Q$1,0)+5,FALSE) &amp; "",""),"")</f>
        <v/>
      </c>
      <c r="AA261" s="124" t="str">
        <f>IFERROR(IF('01申請書'!$B$29="●",VLOOKUP($T261,資格者コード!$A$2:$Q$73,MATCH(AA$12,資格者コード!$F$1:$Q$1,0)+5,FALSE) &amp; "",""),"")</f>
        <v/>
      </c>
      <c r="AB261" s="124" t="str">
        <f>IFERROR(IF('01申請書'!$B$30="●",VLOOKUP($T261,資格者コード!$A$2:$Q$73,MATCH(AB$12,資格者コード!$F$1:$Q$1,0)+5,FALSE) &amp; "",""),"")</f>
        <v/>
      </c>
      <c r="AC261" s="125" t="str">
        <f>IFERROR(IF('01申請書'!$B$31="●",VLOOKUP($T261,資格者コード!$A$2:$Q$73,MATCH(AC$12,資格者コード!$F$1:$Q$1,0)+5,FALSE) &amp; "",""),"")</f>
        <v/>
      </c>
      <c r="AD261" s="126" t="str">
        <f>IFERROR(IF('01申請書'!$O$27="○",VLOOKUP($T261,資格者コード!$A$2:$Q$73,MATCH(AD$12,資格者コード!$F$1:$Q$1,0)+5,FALSE) &amp; "",""),"")</f>
        <v/>
      </c>
      <c r="AE261" s="126" t="str">
        <f>IFERROR(IF('01申請書'!$O$28="○",VLOOKUP($T261,資格者コード!$A$2:$Q$73,MATCH(AE$12,資格者コード!$F$1:$Q$1,0)+5,FALSE) &amp; "",""),"")</f>
        <v/>
      </c>
      <c r="AF261" s="123" t="str">
        <f>IFERROR(IF('01申請書'!$B$32="●",VLOOKUP($T261,資格者コード!$A$2:$Q$73,MATCH(AF$12,資格者コード!$F$1:$Q$1,0)+5,FALSE) &amp; "",""),"")</f>
        <v/>
      </c>
      <c r="AG261" s="124" t="str">
        <f>IFERROR(IF('01申請書'!$B$33="●",VLOOKUP($T261,資格者コード!$A$2:$Q$73,MATCH(AG$12,資格者コード!$F$1:$Q$1,0)+5,FALSE) &amp; "",""),"")</f>
        <v/>
      </c>
      <c r="AH261" s="125" t="str">
        <f>IFERROR(IF('01申請書'!$B$34="●",VLOOKUP($T261,資格者コード!$A$2:$Q$73,MATCH(AH$12,資格者コード!$F$1:$Q$1,0)+5,FALSE) &amp; "",""),"")</f>
        <v/>
      </c>
      <c r="AI261" s="126" t="str">
        <f>IFERROR(IF('01申請書'!$O$29="○",VLOOKUP($T261,資格者コード!$A$2:$Q$73,MATCH(AI$12,資格者コード!$F$1:$Q$1,0)+5,FALSE) &amp; "",""),"")</f>
        <v/>
      </c>
      <c r="AJ261" s="126" t="str">
        <f>IFERROR(IF('01申請書'!$O$30="○",VLOOKUP($T261,資格者コード!$A$2:$Q$73,MATCH(AJ$12,資格者コード!$F$1:$Q$1,0)+5,FALSE) &amp; "",""),"")</f>
        <v/>
      </c>
      <c r="AK261" s="339"/>
      <c r="AL261" s="340"/>
      <c r="AM261" s="340"/>
      <c r="AN261" s="340"/>
      <c r="AO261" s="340"/>
      <c r="AP261" s="340"/>
      <c r="AQ261" s="340"/>
      <c r="AR261" s="341"/>
    </row>
    <row r="262" spans="2:45" ht="24.95" customHeight="1">
      <c r="C262" s="331">
        <v>250</v>
      </c>
      <c r="D262" s="332"/>
      <c r="E262" s="333"/>
      <c r="F262" s="334"/>
      <c r="G262" s="334"/>
      <c r="H262" s="334"/>
      <c r="I262" s="334"/>
      <c r="J262" s="334"/>
      <c r="K262" s="334"/>
      <c r="L262" s="334"/>
      <c r="M262" s="334"/>
      <c r="N262" s="334"/>
      <c r="O262" s="334"/>
      <c r="P262" s="334"/>
      <c r="Q262" s="334"/>
      <c r="R262" s="334"/>
      <c r="S262" s="335"/>
      <c r="T262" s="336"/>
      <c r="U262" s="337"/>
      <c r="V262" s="337"/>
      <c r="W262" s="337"/>
      <c r="X262" s="338"/>
      <c r="Y262" s="123" t="str">
        <f>IFERROR(IF('01申請書'!$B$27="●",VLOOKUP($T262,資格者コード!$A$2:$Q$73,MATCH(Y$12,資格者コード!$F$1:$Q$1,0)+5,FALSE) &amp; "",""),"")</f>
        <v/>
      </c>
      <c r="Z262" s="124" t="str">
        <f>IFERROR(IF('01申請書'!$B$28="●",VLOOKUP($T262,資格者コード!$A$2:$Q$73,MATCH(Z$12,資格者コード!$F$1:$Q$1,0)+5,FALSE) &amp; "",""),"")</f>
        <v/>
      </c>
      <c r="AA262" s="124" t="str">
        <f>IFERROR(IF('01申請書'!$B$29="●",VLOOKUP($T262,資格者コード!$A$2:$Q$73,MATCH(AA$12,資格者コード!$F$1:$Q$1,0)+5,FALSE) &amp; "",""),"")</f>
        <v/>
      </c>
      <c r="AB262" s="124" t="str">
        <f>IFERROR(IF('01申請書'!$B$30="●",VLOOKUP($T262,資格者コード!$A$2:$Q$73,MATCH(AB$12,資格者コード!$F$1:$Q$1,0)+5,FALSE) &amp; "",""),"")</f>
        <v/>
      </c>
      <c r="AC262" s="125" t="str">
        <f>IFERROR(IF('01申請書'!$B$31="●",VLOOKUP($T262,資格者コード!$A$2:$Q$73,MATCH(AC$12,資格者コード!$F$1:$Q$1,0)+5,FALSE) &amp; "",""),"")</f>
        <v/>
      </c>
      <c r="AD262" s="126" t="str">
        <f>IFERROR(IF('01申請書'!$O$27="○",VLOOKUP($T262,資格者コード!$A$2:$Q$73,MATCH(AD$12,資格者コード!$F$1:$Q$1,0)+5,FALSE) &amp; "",""),"")</f>
        <v/>
      </c>
      <c r="AE262" s="126" t="str">
        <f>IFERROR(IF('01申請書'!$O$28="○",VLOOKUP($T262,資格者コード!$A$2:$Q$73,MATCH(AE$12,資格者コード!$F$1:$Q$1,0)+5,FALSE) &amp; "",""),"")</f>
        <v/>
      </c>
      <c r="AF262" s="123" t="str">
        <f>IFERROR(IF('01申請書'!$B$32="●",VLOOKUP($T262,資格者コード!$A$2:$Q$73,MATCH(AF$12,資格者コード!$F$1:$Q$1,0)+5,FALSE) &amp; "",""),"")</f>
        <v/>
      </c>
      <c r="AG262" s="124" t="str">
        <f>IFERROR(IF('01申請書'!$B$33="●",VLOOKUP($T262,資格者コード!$A$2:$Q$73,MATCH(AG$12,資格者コード!$F$1:$Q$1,0)+5,FALSE) &amp; "",""),"")</f>
        <v/>
      </c>
      <c r="AH262" s="125" t="str">
        <f>IFERROR(IF('01申請書'!$B$34="●",VLOOKUP($T262,資格者コード!$A$2:$Q$73,MATCH(AH$12,資格者コード!$F$1:$Q$1,0)+5,FALSE) &amp; "",""),"")</f>
        <v/>
      </c>
      <c r="AI262" s="126" t="str">
        <f>IFERROR(IF('01申請書'!$O$29="○",VLOOKUP($T262,資格者コード!$A$2:$Q$73,MATCH(AI$12,資格者コード!$F$1:$Q$1,0)+5,FALSE) &amp; "",""),"")</f>
        <v/>
      </c>
      <c r="AJ262" s="126" t="str">
        <f>IFERROR(IF('01申請書'!$O$30="○",VLOOKUP($T262,資格者コード!$A$2:$Q$73,MATCH(AJ$12,資格者コード!$F$1:$Q$1,0)+5,FALSE) &amp; "",""),"")</f>
        <v/>
      </c>
      <c r="AK262" s="339"/>
      <c r="AL262" s="340"/>
      <c r="AM262" s="340"/>
      <c r="AN262" s="340"/>
      <c r="AO262" s="340"/>
      <c r="AP262" s="340"/>
      <c r="AQ262" s="340"/>
      <c r="AR262" s="341"/>
    </row>
    <row r="263" spans="2:45" ht="24.95" customHeight="1">
      <c r="C263" s="331">
        <v>251</v>
      </c>
      <c r="D263" s="332"/>
      <c r="E263" s="333"/>
      <c r="F263" s="334"/>
      <c r="G263" s="334"/>
      <c r="H263" s="334"/>
      <c r="I263" s="334"/>
      <c r="J263" s="334"/>
      <c r="K263" s="334"/>
      <c r="L263" s="334"/>
      <c r="M263" s="334"/>
      <c r="N263" s="334"/>
      <c r="O263" s="334"/>
      <c r="P263" s="334"/>
      <c r="Q263" s="334"/>
      <c r="R263" s="334"/>
      <c r="S263" s="335"/>
      <c r="T263" s="336"/>
      <c r="U263" s="337"/>
      <c r="V263" s="337"/>
      <c r="W263" s="337"/>
      <c r="X263" s="338"/>
      <c r="Y263" s="123" t="str">
        <f>IFERROR(IF('01申請書'!$B$27="●",VLOOKUP($T263,資格者コード!$A$2:$Q$73,MATCH(Y$12,資格者コード!$F$1:$Q$1,0)+5,FALSE) &amp; "",""),"")</f>
        <v/>
      </c>
      <c r="Z263" s="124" t="str">
        <f>IFERROR(IF('01申請書'!$B$28="●",VLOOKUP($T263,資格者コード!$A$2:$Q$73,MATCH(Z$12,資格者コード!$F$1:$Q$1,0)+5,FALSE) &amp; "",""),"")</f>
        <v/>
      </c>
      <c r="AA263" s="124" t="str">
        <f>IFERROR(IF('01申請書'!$B$29="●",VLOOKUP($T263,資格者コード!$A$2:$Q$73,MATCH(AA$12,資格者コード!$F$1:$Q$1,0)+5,FALSE) &amp; "",""),"")</f>
        <v/>
      </c>
      <c r="AB263" s="124" t="str">
        <f>IFERROR(IF('01申請書'!$B$30="●",VLOOKUP($T263,資格者コード!$A$2:$Q$73,MATCH(AB$12,資格者コード!$F$1:$Q$1,0)+5,FALSE) &amp; "",""),"")</f>
        <v/>
      </c>
      <c r="AC263" s="125" t="str">
        <f>IFERROR(IF('01申請書'!$B$31="●",VLOOKUP($T263,資格者コード!$A$2:$Q$73,MATCH(AC$12,資格者コード!$F$1:$Q$1,0)+5,FALSE) &amp; "",""),"")</f>
        <v/>
      </c>
      <c r="AD263" s="126" t="str">
        <f>IFERROR(IF('01申請書'!$O$27="○",VLOOKUP($T263,資格者コード!$A$2:$Q$73,MATCH(AD$12,資格者コード!$F$1:$Q$1,0)+5,FALSE) &amp; "",""),"")</f>
        <v/>
      </c>
      <c r="AE263" s="126" t="str">
        <f>IFERROR(IF('01申請書'!$O$28="○",VLOOKUP($T263,資格者コード!$A$2:$Q$73,MATCH(AE$12,資格者コード!$F$1:$Q$1,0)+5,FALSE) &amp; "",""),"")</f>
        <v/>
      </c>
      <c r="AF263" s="123" t="str">
        <f>IFERROR(IF('01申請書'!$B$32="●",VLOOKUP($T263,資格者コード!$A$2:$Q$73,MATCH(AF$12,資格者コード!$F$1:$Q$1,0)+5,FALSE) &amp; "",""),"")</f>
        <v/>
      </c>
      <c r="AG263" s="124" t="str">
        <f>IFERROR(IF('01申請書'!$B$33="●",VLOOKUP($T263,資格者コード!$A$2:$Q$73,MATCH(AG$12,資格者コード!$F$1:$Q$1,0)+5,FALSE) &amp; "",""),"")</f>
        <v/>
      </c>
      <c r="AH263" s="125" t="str">
        <f>IFERROR(IF('01申請書'!$B$34="●",VLOOKUP($T263,資格者コード!$A$2:$Q$73,MATCH(AH$12,資格者コード!$F$1:$Q$1,0)+5,FALSE) &amp; "",""),"")</f>
        <v/>
      </c>
      <c r="AI263" s="126" t="str">
        <f>IFERROR(IF('01申請書'!$O$29="○",VLOOKUP($T263,資格者コード!$A$2:$Q$73,MATCH(AI$12,資格者コード!$F$1:$Q$1,0)+5,FALSE) &amp; "",""),"")</f>
        <v/>
      </c>
      <c r="AJ263" s="126" t="str">
        <f>IFERROR(IF('01申請書'!$O$30="○",VLOOKUP($T263,資格者コード!$A$2:$Q$73,MATCH(AJ$12,資格者コード!$F$1:$Q$1,0)+5,FALSE) &amp; "",""),"")</f>
        <v/>
      </c>
      <c r="AK263" s="339"/>
      <c r="AL263" s="340"/>
      <c r="AM263" s="340"/>
      <c r="AN263" s="340"/>
      <c r="AO263" s="340"/>
      <c r="AP263" s="340"/>
      <c r="AQ263" s="340"/>
      <c r="AR263" s="341"/>
    </row>
    <row r="264" spans="2:45" ht="24.95" customHeight="1">
      <c r="C264" s="331">
        <v>252</v>
      </c>
      <c r="D264" s="332"/>
      <c r="E264" s="333"/>
      <c r="F264" s="334"/>
      <c r="G264" s="334"/>
      <c r="H264" s="334"/>
      <c r="I264" s="334"/>
      <c r="J264" s="334"/>
      <c r="K264" s="334"/>
      <c r="L264" s="334"/>
      <c r="M264" s="334"/>
      <c r="N264" s="334"/>
      <c r="O264" s="334"/>
      <c r="P264" s="334"/>
      <c r="Q264" s="334"/>
      <c r="R264" s="334"/>
      <c r="S264" s="335"/>
      <c r="T264" s="336"/>
      <c r="U264" s="337"/>
      <c r="V264" s="337"/>
      <c r="W264" s="337"/>
      <c r="X264" s="338"/>
      <c r="Y264" s="123" t="str">
        <f>IFERROR(IF('01申請書'!$B$27="●",VLOOKUP($T264,資格者コード!$A$2:$Q$73,MATCH(Y$12,資格者コード!$F$1:$Q$1,0)+5,FALSE) &amp; "",""),"")</f>
        <v/>
      </c>
      <c r="Z264" s="124" t="str">
        <f>IFERROR(IF('01申請書'!$B$28="●",VLOOKUP($T264,資格者コード!$A$2:$Q$73,MATCH(Z$12,資格者コード!$F$1:$Q$1,0)+5,FALSE) &amp; "",""),"")</f>
        <v/>
      </c>
      <c r="AA264" s="124" t="str">
        <f>IFERROR(IF('01申請書'!$B$29="●",VLOOKUP($T264,資格者コード!$A$2:$Q$73,MATCH(AA$12,資格者コード!$F$1:$Q$1,0)+5,FALSE) &amp; "",""),"")</f>
        <v/>
      </c>
      <c r="AB264" s="124" t="str">
        <f>IFERROR(IF('01申請書'!$B$30="●",VLOOKUP($T264,資格者コード!$A$2:$Q$73,MATCH(AB$12,資格者コード!$F$1:$Q$1,0)+5,FALSE) &amp; "",""),"")</f>
        <v/>
      </c>
      <c r="AC264" s="125" t="str">
        <f>IFERROR(IF('01申請書'!$B$31="●",VLOOKUP($T264,資格者コード!$A$2:$Q$73,MATCH(AC$12,資格者コード!$F$1:$Q$1,0)+5,FALSE) &amp; "",""),"")</f>
        <v/>
      </c>
      <c r="AD264" s="126" t="str">
        <f>IFERROR(IF('01申請書'!$O$27="○",VLOOKUP($T264,資格者コード!$A$2:$Q$73,MATCH(AD$12,資格者コード!$F$1:$Q$1,0)+5,FALSE) &amp; "",""),"")</f>
        <v/>
      </c>
      <c r="AE264" s="126" t="str">
        <f>IFERROR(IF('01申請書'!$O$28="○",VLOOKUP($T264,資格者コード!$A$2:$Q$73,MATCH(AE$12,資格者コード!$F$1:$Q$1,0)+5,FALSE) &amp; "",""),"")</f>
        <v/>
      </c>
      <c r="AF264" s="123" t="str">
        <f>IFERROR(IF('01申請書'!$B$32="●",VLOOKUP($T264,資格者コード!$A$2:$Q$73,MATCH(AF$12,資格者コード!$F$1:$Q$1,0)+5,FALSE) &amp; "",""),"")</f>
        <v/>
      </c>
      <c r="AG264" s="124" t="str">
        <f>IFERROR(IF('01申請書'!$B$33="●",VLOOKUP($T264,資格者コード!$A$2:$Q$73,MATCH(AG$12,資格者コード!$F$1:$Q$1,0)+5,FALSE) &amp; "",""),"")</f>
        <v/>
      </c>
      <c r="AH264" s="125" t="str">
        <f>IFERROR(IF('01申請書'!$B$34="●",VLOOKUP($T264,資格者コード!$A$2:$Q$73,MATCH(AH$12,資格者コード!$F$1:$Q$1,0)+5,FALSE) &amp; "",""),"")</f>
        <v/>
      </c>
      <c r="AI264" s="126" t="str">
        <f>IFERROR(IF('01申請書'!$O$29="○",VLOOKUP($T264,資格者コード!$A$2:$Q$73,MATCH(AI$12,資格者コード!$F$1:$Q$1,0)+5,FALSE) &amp; "",""),"")</f>
        <v/>
      </c>
      <c r="AJ264" s="126" t="str">
        <f>IFERROR(IF('01申請書'!$O$30="○",VLOOKUP($T264,資格者コード!$A$2:$Q$73,MATCH(AJ$12,資格者コード!$F$1:$Q$1,0)+5,FALSE) &amp; "",""),"")</f>
        <v/>
      </c>
      <c r="AK264" s="339"/>
      <c r="AL264" s="340"/>
      <c r="AM264" s="340"/>
      <c r="AN264" s="340"/>
      <c r="AO264" s="340"/>
      <c r="AP264" s="340"/>
      <c r="AQ264" s="340"/>
      <c r="AR264" s="341"/>
    </row>
    <row r="265" spans="2:45" ht="24.95" customHeight="1">
      <c r="C265" s="331">
        <v>253</v>
      </c>
      <c r="D265" s="332"/>
      <c r="E265" s="333"/>
      <c r="F265" s="334"/>
      <c r="G265" s="334"/>
      <c r="H265" s="334"/>
      <c r="I265" s="334"/>
      <c r="J265" s="334"/>
      <c r="K265" s="334"/>
      <c r="L265" s="334"/>
      <c r="M265" s="334"/>
      <c r="N265" s="334"/>
      <c r="O265" s="334"/>
      <c r="P265" s="334"/>
      <c r="Q265" s="334"/>
      <c r="R265" s="334"/>
      <c r="S265" s="335"/>
      <c r="T265" s="336"/>
      <c r="U265" s="337"/>
      <c r="V265" s="337"/>
      <c r="W265" s="337"/>
      <c r="X265" s="338"/>
      <c r="Y265" s="123" t="str">
        <f>IFERROR(IF('01申請書'!$B$27="●",VLOOKUP($T265,資格者コード!$A$2:$Q$73,MATCH(Y$12,資格者コード!$F$1:$Q$1,0)+5,FALSE) &amp; "",""),"")</f>
        <v/>
      </c>
      <c r="Z265" s="124" t="str">
        <f>IFERROR(IF('01申請書'!$B$28="●",VLOOKUP($T265,資格者コード!$A$2:$Q$73,MATCH(Z$12,資格者コード!$F$1:$Q$1,0)+5,FALSE) &amp; "",""),"")</f>
        <v/>
      </c>
      <c r="AA265" s="124" t="str">
        <f>IFERROR(IF('01申請書'!$B$29="●",VLOOKUP($T265,資格者コード!$A$2:$Q$73,MATCH(AA$12,資格者コード!$F$1:$Q$1,0)+5,FALSE) &amp; "",""),"")</f>
        <v/>
      </c>
      <c r="AB265" s="124" t="str">
        <f>IFERROR(IF('01申請書'!$B$30="●",VLOOKUP($T265,資格者コード!$A$2:$Q$73,MATCH(AB$12,資格者コード!$F$1:$Q$1,0)+5,FALSE) &amp; "",""),"")</f>
        <v/>
      </c>
      <c r="AC265" s="125" t="str">
        <f>IFERROR(IF('01申請書'!$B$31="●",VLOOKUP($T265,資格者コード!$A$2:$Q$73,MATCH(AC$12,資格者コード!$F$1:$Q$1,0)+5,FALSE) &amp; "",""),"")</f>
        <v/>
      </c>
      <c r="AD265" s="126" t="str">
        <f>IFERROR(IF('01申請書'!$O$27="○",VLOOKUP($T265,資格者コード!$A$2:$Q$73,MATCH(AD$12,資格者コード!$F$1:$Q$1,0)+5,FALSE) &amp; "",""),"")</f>
        <v/>
      </c>
      <c r="AE265" s="126" t="str">
        <f>IFERROR(IF('01申請書'!$O$28="○",VLOOKUP($T265,資格者コード!$A$2:$Q$73,MATCH(AE$12,資格者コード!$F$1:$Q$1,0)+5,FALSE) &amp; "",""),"")</f>
        <v/>
      </c>
      <c r="AF265" s="123" t="str">
        <f>IFERROR(IF('01申請書'!$B$32="●",VLOOKUP($T265,資格者コード!$A$2:$Q$73,MATCH(AF$12,資格者コード!$F$1:$Q$1,0)+5,FALSE) &amp; "",""),"")</f>
        <v/>
      </c>
      <c r="AG265" s="124" t="str">
        <f>IFERROR(IF('01申請書'!$B$33="●",VLOOKUP($T265,資格者コード!$A$2:$Q$73,MATCH(AG$12,資格者コード!$F$1:$Q$1,0)+5,FALSE) &amp; "",""),"")</f>
        <v/>
      </c>
      <c r="AH265" s="125" t="str">
        <f>IFERROR(IF('01申請書'!$B$34="●",VLOOKUP($T265,資格者コード!$A$2:$Q$73,MATCH(AH$12,資格者コード!$F$1:$Q$1,0)+5,FALSE) &amp; "",""),"")</f>
        <v/>
      </c>
      <c r="AI265" s="126" t="str">
        <f>IFERROR(IF('01申請書'!$O$29="○",VLOOKUP($T265,資格者コード!$A$2:$Q$73,MATCH(AI$12,資格者コード!$F$1:$Q$1,0)+5,FALSE) &amp; "",""),"")</f>
        <v/>
      </c>
      <c r="AJ265" s="126" t="str">
        <f>IFERROR(IF('01申請書'!$O$30="○",VLOOKUP($T265,資格者コード!$A$2:$Q$73,MATCH(AJ$12,資格者コード!$F$1:$Q$1,0)+5,FALSE) &amp; "",""),"")</f>
        <v/>
      </c>
      <c r="AK265" s="339"/>
      <c r="AL265" s="340"/>
      <c r="AM265" s="340"/>
      <c r="AN265" s="340"/>
      <c r="AO265" s="340"/>
      <c r="AP265" s="340"/>
      <c r="AQ265" s="340"/>
      <c r="AR265" s="341"/>
    </row>
    <row r="266" spans="2:45" ht="24.95" customHeight="1">
      <c r="C266" s="331">
        <v>254</v>
      </c>
      <c r="D266" s="332"/>
      <c r="E266" s="333"/>
      <c r="F266" s="334"/>
      <c r="G266" s="334"/>
      <c r="H266" s="334"/>
      <c r="I266" s="334"/>
      <c r="J266" s="334"/>
      <c r="K266" s="334"/>
      <c r="L266" s="334"/>
      <c r="M266" s="334"/>
      <c r="N266" s="334"/>
      <c r="O266" s="334"/>
      <c r="P266" s="334"/>
      <c r="Q266" s="334"/>
      <c r="R266" s="334"/>
      <c r="S266" s="335"/>
      <c r="T266" s="336"/>
      <c r="U266" s="337"/>
      <c r="V266" s="337"/>
      <c r="W266" s="337"/>
      <c r="X266" s="338"/>
      <c r="Y266" s="123" t="str">
        <f>IFERROR(IF('01申請書'!$B$27="●",VLOOKUP($T266,資格者コード!$A$2:$Q$73,MATCH(Y$12,資格者コード!$F$1:$Q$1,0)+5,FALSE) &amp; "",""),"")</f>
        <v/>
      </c>
      <c r="Z266" s="124" t="str">
        <f>IFERROR(IF('01申請書'!$B$28="●",VLOOKUP($T266,資格者コード!$A$2:$Q$73,MATCH(Z$12,資格者コード!$F$1:$Q$1,0)+5,FALSE) &amp; "",""),"")</f>
        <v/>
      </c>
      <c r="AA266" s="124" t="str">
        <f>IFERROR(IF('01申請書'!$B$29="●",VLOOKUP($T266,資格者コード!$A$2:$Q$73,MATCH(AA$12,資格者コード!$F$1:$Q$1,0)+5,FALSE) &amp; "",""),"")</f>
        <v/>
      </c>
      <c r="AB266" s="124" t="str">
        <f>IFERROR(IF('01申請書'!$B$30="●",VLOOKUP($T266,資格者コード!$A$2:$Q$73,MATCH(AB$12,資格者コード!$F$1:$Q$1,0)+5,FALSE) &amp; "",""),"")</f>
        <v/>
      </c>
      <c r="AC266" s="125" t="str">
        <f>IFERROR(IF('01申請書'!$B$31="●",VLOOKUP($T266,資格者コード!$A$2:$Q$73,MATCH(AC$12,資格者コード!$F$1:$Q$1,0)+5,FALSE) &amp; "",""),"")</f>
        <v/>
      </c>
      <c r="AD266" s="126" t="str">
        <f>IFERROR(IF('01申請書'!$O$27="○",VLOOKUP($T266,資格者コード!$A$2:$Q$73,MATCH(AD$12,資格者コード!$F$1:$Q$1,0)+5,FALSE) &amp; "",""),"")</f>
        <v/>
      </c>
      <c r="AE266" s="126" t="str">
        <f>IFERROR(IF('01申請書'!$O$28="○",VLOOKUP($T266,資格者コード!$A$2:$Q$73,MATCH(AE$12,資格者コード!$F$1:$Q$1,0)+5,FALSE) &amp; "",""),"")</f>
        <v/>
      </c>
      <c r="AF266" s="123" t="str">
        <f>IFERROR(IF('01申請書'!$B$32="●",VLOOKUP($T266,資格者コード!$A$2:$Q$73,MATCH(AF$12,資格者コード!$F$1:$Q$1,0)+5,FALSE) &amp; "",""),"")</f>
        <v/>
      </c>
      <c r="AG266" s="124" t="str">
        <f>IFERROR(IF('01申請書'!$B$33="●",VLOOKUP($T266,資格者コード!$A$2:$Q$73,MATCH(AG$12,資格者コード!$F$1:$Q$1,0)+5,FALSE) &amp; "",""),"")</f>
        <v/>
      </c>
      <c r="AH266" s="125" t="str">
        <f>IFERROR(IF('01申請書'!$B$34="●",VLOOKUP($T266,資格者コード!$A$2:$Q$73,MATCH(AH$12,資格者コード!$F$1:$Q$1,0)+5,FALSE) &amp; "",""),"")</f>
        <v/>
      </c>
      <c r="AI266" s="126" t="str">
        <f>IFERROR(IF('01申請書'!$O$29="○",VLOOKUP($T266,資格者コード!$A$2:$Q$73,MATCH(AI$12,資格者コード!$F$1:$Q$1,0)+5,FALSE) &amp; "",""),"")</f>
        <v/>
      </c>
      <c r="AJ266" s="126" t="str">
        <f>IFERROR(IF('01申請書'!$O$30="○",VLOOKUP($T266,資格者コード!$A$2:$Q$73,MATCH(AJ$12,資格者コード!$F$1:$Q$1,0)+5,FALSE) &amp; "",""),"")</f>
        <v/>
      </c>
      <c r="AK266" s="339"/>
      <c r="AL266" s="340"/>
      <c r="AM266" s="340"/>
      <c r="AN266" s="340"/>
      <c r="AO266" s="340"/>
      <c r="AP266" s="340"/>
      <c r="AQ266" s="340"/>
      <c r="AR266" s="341"/>
    </row>
    <row r="267" spans="2:45" ht="24.95" customHeight="1">
      <c r="C267" s="331">
        <v>255</v>
      </c>
      <c r="D267" s="332"/>
      <c r="E267" s="333"/>
      <c r="F267" s="334"/>
      <c r="G267" s="334"/>
      <c r="H267" s="334"/>
      <c r="I267" s="334"/>
      <c r="J267" s="334"/>
      <c r="K267" s="334"/>
      <c r="L267" s="334"/>
      <c r="M267" s="334"/>
      <c r="N267" s="334"/>
      <c r="O267" s="334"/>
      <c r="P267" s="334"/>
      <c r="Q267" s="334"/>
      <c r="R267" s="334"/>
      <c r="S267" s="335"/>
      <c r="T267" s="336"/>
      <c r="U267" s="337"/>
      <c r="V267" s="337"/>
      <c r="W267" s="337"/>
      <c r="X267" s="338"/>
      <c r="Y267" s="123" t="str">
        <f>IFERROR(IF('01申請書'!$B$27="●",VLOOKUP($T267,資格者コード!$A$2:$Q$73,MATCH(Y$12,資格者コード!$F$1:$Q$1,0)+5,FALSE) &amp; "",""),"")</f>
        <v/>
      </c>
      <c r="Z267" s="124" t="str">
        <f>IFERROR(IF('01申請書'!$B$28="●",VLOOKUP($T267,資格者コード!$A$2:$Q$73,MATCH(Z$12,資格者コード!$F$1:$Q$1,0)+5,FALSE) &amp; "",""),"")</f>
        <v/>
      </c>
      <c r="AA267" s="124" t="str">
        <f>IFERROR(IF('01申請書'!$B$29="●",VLOOKUP($T267,資格者コード!$A$2:$Q$73,MATCH(AA$12,資格者コード!$F$1:$Q$1,0)+5,FALSE) &amp; "",""),"")</f>
        <v/>
      </c>
      <c r="AB267" s="124" t="str">
        <f>IFERROR(IF('01申請書'!$B$30="●",VLOOKUP($T267,資格者コード!$A$2:$Q$73,MATCH(AB$12,資格者コード!$F$1:$Q$1,0)+5,FALSE) &amp; "",""),"")</f>
        <v/>
      </c>
      <c r="AC267" s="125" t="str">
        <f>IFERROR(IF('01申請書'!$B$31="●",VLOOKUP($T267,資格者コード!$A$2:$Q$73,MATCH(AC$12,資格者コード!$F$1:$Q$1,0)+5,FALSE) &amp; "",""),"")</f>
        <v/>
      </c>
      <c r="AD267" s="126" t="str">
        <f>IFERROR(IF('01申請書'!$O$27="○",VLOOKUP($T267,資格者コード!$A$2:$Q$73,MATCH(AD$12,資格者コード!$F$1:$Q$1,0)+5,FALSE) &amp; "",""),"")</f>
        <v/>
      </c>
      <c r="AE267" s="126" t="str">
        <f>IFERROR(IF('01申請書'!$O$28="○",VLOOKUP($T267,資格者コード!$A$2:$Q$73,MATCH(AE$12,資格者コード!$F$1:$Q$1,0)+5,FALSE) &amp; "",""),"")</f>
        <v/>
      </c>
      <c r="AF267" s="123" t="str">
        <f>IFERROR(IF('01申請書'!$B$32="●",VLOOKUP($T267,資格者コード!$A$2:$Q$73,MATCH(AF$12,資格者コード!$F$1:$Q$1,0)+5,FALSE) &amp; "",""),"")</f>
        <v/>
      </c>
      <c r="AG267" s="124" t="str">
        <f>IFERROR(IF('01申請書'!$B$33="●",VLOOKUP($T267,資格者コード!$A$2:$Q$73,MATCH(AG$12,資格者コード!$F$1:$Q$1,0)+5,FALSE) &amp; "",""),"")</f>
        <v/>
      </c>
      <c r="AH267" s="125" t="str">
        <f>IFERROR(IF('01申請書'!$B$34="●",VLOOKUP($T267,資格者コード!$A$2:$Q$73,MATCH(AH$12,資格者コード!$F$1:$Q$1,0)+5,FALSE) &amp; "",""),"")</f>
        <v/>
      </c>
      <c r="AI267" s="126" t="str">
        <f>IFERROR(IF('01申請書'!$O$29="○",VLOOKUP($T267,資格者コード!$A$2:$Q$73,MATCH(AI$12,資格者コード!$F$1:$Q$1,0)+5,FALSE) &amp; "",""),"")</f>
        <v/>
      </c>
      <c r="AJ267" s="126" t="str">
        <f>IFERROR(IF('01申請書'!$O$30="○",VLOOKUP($T267,資格者コード!$A$2:$Q$73,MATCH(AJ$12,資格者コード!$F$1:$Q$1,0)+5,FALSE) &amp; "",""),"")</f>
        <v/>
      </c>
      <c r="AK267" s="339"/>
      <c r="AL267" s="340"/>
      <c r="AM267" s="340"/>
      <c r="AN267" s="340"/>
      <c r="AO267" s="340"/>
      <c r="AP267" s="340"/>
      <c r="AQ267" s="340"/>
      <c r="AR267" s="341"/>
    </row>
    <row r="268" spans="2:45" ht="24.95" customHeight="1">
      <c r="B268" s="127" t="s">
        <v>174</v>
      </c>
      <c r="C268" s="331">
        <v>256</v>
      </c>
      <c r="D268" s="332"/>
      <c r="E268" s="333"/>
      <c r="F268" s="334"/>
      <c r="G268" s="334"/>
      <c r="H268" s="334"/>
      <c r="I268" s="334"/>
      <c r="J268" s="334"/>
      <c r="K268" s="334"/>
      <c r="L268" s="334"/>
      <c r="M268" s="334"/>
      <c r="N268" s="334"/>
      <c r="O268" s="334"/>
      <c r="P268" s="334"/>
      <c r="Q268" s="334"/>
      <c r="R268" s="334"/>
      <c r="S268" s="335"/>
      <c r="T268" s="336"/>
      <c r="U268" s="337"/>
      <c r="V268" s="337"/>
      <c r="W268" s="337"/>
      <c r="X268" s="338"/>
      <c r="Y268" s="123" t="str">
        <f>IFERROR(IF('01申請書'!$B$27="●",VLOOKUP($T268,資格者コード!$A$2:$Q$73,MATCH(Y$12,資格者コード!$F$1:$Q$1,0)+5,FALSE) &amp; "",""),"")</f>
        <v/>
      </c>
      <c r="Z268" s="124" t="str">
        <f>IFERROR(IF('01申請書'!$B$28="●",VLOOKUP($T268,資格者コード!$A$2:$Q$73,MATCH(Z$12,資格者コード!$F$1:$Q$1,0)+5,FALSE) &amp; "",""),"")</f>
        <v/>
      </c>
      <c r="AA268" s="124" t="str">
        <f>IFERROR(IF('01申請書'!$B$29="●",VLOOKUP($T268,資格者コード!$A$2:$Q$73,MATCH(AA$12,資格者コード!$F$1:$Q$1,0)+5,FALSE) &amp; "",""),"")</f>
        <v/>
      </c>
      <c r="AB268" s="124" t="str">
        <f>IFERROR(IF('01申請書'!$B$30="●",VLOOKUP($T268,資格者コード!$A$2:$Q$73,MATCH(AB$12,資格者コード!$F$1:$Q$1,0)+5,FALSE) &amp; "",""),"")</f>
        <v/>
      </c>
      <c r="AC268" s="125" t="str">
        <f>IFERROR(IF('01申請書'!$B$31="●",VLOOKUP($T268,資格者コード!$A$2:$Q$73,MATCH(AC$12,資格者コード!$F$1:$Q$1,0)+5,FALSE) &amp; "",""),"")</f>
        <v/>
      </c>
      <c r="AD268" s="126" t="str">
        <f>IFERROR(IF('01申請書'!$O$27="○",VLOOKUP($T268,資格者コード!$A$2:$Q$73,MATCH(AD$12,資格者コード!$F$1:$Q$1,0)+5,FALSE) &amp; "",""),"")</f>
        <v/>
      </c>
      <c r="AE268" s="126" t="str">
        <f>IFERROR(IF('01申請書'!$O$28="○",VLOOKUP($T268,資格者コード!$A$2:$Q$73,MATCH(AE$12,資格者コード!$F$1:$Q$1,0)+5,FALSE) &amp; "",""),"")</f>
        <v/>
      </c>
      <c r="AF268" s="123" t="str">
        <f>IFERROR(IF('01申請書'!$B$32="●",VLOOKUP($T268,資格者コード!$A$2:$Q$73,MATCH(AF$12,資格者コード!$F$1:$Q$1,0)+5,FALSE) &amp; "",""),"")</f>
        <v/>
      </c>
      <c r="AG268" s="124" t="str">
        <f>IFERROR(IF('01申請書'!$B$33="●",VLOOKUP($T268,資格者コード!$A$2:$Q$73,MATCH(AG$12,資格者コード!$F$1:$Q$1,0)+5,FALSE) &amp; "",""),"")</f>
        <v/>
      </c>
      <c r="AH268" s="125" t="str">
        <f>IFERROR(IF('01申請書'!$B$34="●",VLOOKUP($T268,資格者コード!$A$2:$Q$73,MATCH(AH$12,資格者コード!$F$1:$Q$1,0)+5,FALSE) &amp; "",""),"")</f>
        <v/>
      </c>
      <c r="AI268" s="126" t="str">
        <f>IFERROR(IF('01申請書'!$O$29="○",VLOOKUP($T268,資格者コード!$A$2:$Q$73,MATCH(AI$12,資格者コード!$F$1:$Q$1,0)+5,FALSE) &amp; "",""),"")</f>
        <v/>
      </c>
      <c r="AJ268" s="126" t="str">
        <f>IFERROR(IF('01申請書'!$O$30="○",VLOOKUP($T268,資格者コード!$A$2:$Q$73,MATCH(AJ$12,資格者コード!$F$1:$Q$1,0)+5,FALSE) &amp; "",""),"")</f>
        <v/>
      </c>
      <c r="AK268" s="339"/>
      <c r="AL268" s="340"/>
      <c r="AM268" s="340"/>
      <c r="AN268" s="340"/>
      <c r="AO268" s="340"/>
      <c r="AP268" s="340"/>
      <c r="AQ268" s="340"/>
      <c r="AR268" s="341"/>
      <c r="AS268" s="127"/>
    </row>
    <row r="269" spans="2:45" ht="24.95" customHeight="1">
      <c r="C269" s="331">
        <v>257</v>
      </c>
      <c r="D269" s="332"/>
      <c r="E269" s="333"/>
      <c r="F269" s="334"/>
      <c r="G269" s="334"/>
      <c r="H269" s="334"/>
      <c r="I269" s="334"/>
      <c r="J269" s="334"/>
      <c r="K269" s="334"/>
      <c r="L269" s="334"/>
      <c r="M269" s="334"/>
      <c r="N269" s="334"/>
      <c r="O269" s="334"/>
      <c r="P269" s="334"/>
      <c r="Q269" s="334"/>
      <c r="R269" s="334"/>
      <c r="S269" s="335"/>
      <c r="T269" s="336"/>
      <c r="U269" s="337"/>
      <c r="V269" s="337"/>
      <c r="W269" s="337"/>
      <c r="X269" s="338"/>
      <c r="Y269" s="123" t="str">
        <f>IFERROR(IF('01申請書'!$B$27="●",VLOOKUP($T269,資格者コード!$A$2:$Q$73,MATCH(Y$12,資格者コード!$F$1:$Q$1,0)+5,FALSE) &amp; "",""),"")</f>
        <v/>
      </c>
      <c r="Z269" s="124" t="str">
        <f>IFERROR(IF('01申請書'!$B$28="●",VLOOKUP($T269,資格者コード!$A$2:$Q$73,MATCH(Z$12,資格者コード!$F$1:$Q$1,0)+5,FALSE) &amp; "",""),"")</f>
        <v/>
      </c>
      <c r="AA269" s="124" t="str">
        <f>IFERROR(IF('01申請書'!$B$29="●",VLOOKUP($T269,資格者コード!$A$2:$Q$73,MATCH(AA$12,資格者コード!$F$1:$Q$1,0)+5,FALSE) &amp; "",""),"")</f>
        <v/>
      </c>
      <c r="AB269" s="124" t="str">
        <f>IFERROR(IF('01申請書'!$B$30="●",VLOOKUP($T269,資格者コード!$A$2:$Q$73,MATCH(AB$12,資格者コード!$F$1:$Q$1,0)+5,FALSE) &amp; "",""),"")</f>
        <v/>
      </c>
      <c r="AC269" s="125" t="str">
        <f>IFERROR(IF('01申請書'!$B$31="●",VLOOKUP($T269,資格者コード!$A$2:$Q$73,MATCH(AC$12,資格者コード!$F$1:$Q$1,0)+5,FALSE) &amp; "",""),"")</f>
        <v/>
      </c>
      <c r="AD269" s="126" t="str">
        <f>IFERROR(IF('01申請書'!$O$27="○",VLOOKUP($T269,資格者コード!$A$2:$Q$73,MATCH(AD$12,資格者コード!$F$1:$Q$1,0)+5,FALSE) &amp; "",""),"")</f>
        <v/>
      </c>
      <c r="AE269" s="126" t="str">
        <f>IFERROR(IF('01申請書'!$O$28="○",VLOOKUP($T269,資格者コード!$A$2:$Q$73,MATCH(AE$12,資格者コード!$F$1:$Q$1,0)+5,FALSE) &amp; "",""),"")</f>
        <v/>
      </c>
      <c r="AF269" s="123" t="str">
        <f>IFERROR(IF('01申請書'!$B$32="●",VLOOKUP($T269,資格者コード!$A$2:$Q$73,MATCH(AF$12,資格者コード!$F$1:$Q$1,0)+5,FALSE) &amp; "",""),"")</f>
        <v/>
      </c>
      <c r="AG269" s="124" t="str">
        <f>IFERROR(IF('01申請書'!$B$33="●",VLOOKUP($T269,資格者コード!$A$2:$Q$73,MATCH(AG$12,資格者コード!$F$1:$Q$1,0)+5,FALSE) &amp; "",""),"")</f>
        <v/>
      </c>
      <c r="AH269" s="125" t="str">
        <f>IFERROR(IF('01申請書'!$B$34="●",VLOOKUP($T269,資格者コード!$A$2:$Q$73,MATCH(AH$12,資格者コード!$F$1:$Q$1,0)+5,FALSE) &amp; "",""),"")</f>
        <v/>
      </c>
      <c r="AI269" s="126" t="str">
        <f>IFERROR(IF('01申請書'!$O$29="○",VLOOKUP($T269,資格者コード!$A$2:$Q$73,MATCH(AI$12,資格者コード!$F$1:$Q$1,0)+5,FALSE) &amp; "",""),"")</f>
        <v/>
      </c>
      <c r="AJ269" s="126" t="str">
        <f>IFERROR(IF('01申請書'!$O$30="○",VLOOKUP($T269,資格者コード!$A$2:$Q$73,MATCH(AJ$12,資格者コード!$F$1:$Q$1,0)+5,FALSE) &amp; "",""),"")</f>
        <v/>
      </c>
      <c r="AK269" s="339"/>
      <c r="AL269" s="340"/>
      <c r="AM269" s="340"/>
      <c r="AN269" s="340"/>
      <c r="AO269" s="340"/>
      <c r="AP269" s="340"/>
      <c r="AQ269" s="340"/>
      <c r="AR269" s="341"/>
    </row>
    <row r="270" spans="2:45" ht="24.95" customHeight="1">
      <c r="C270" s="331">
        <v>258</v>
      </c>
      <c r="D270" s="332"/>
      <c r="E270" s="333"/>
      <c r="F270" s="334"/>
      <c r="G270" s="334"/>
      <c r="H270" s="334"/>
      <c r="I270" s="334"/>
      <c r="J270" s="334"/>
      <c r="K270" s="334"/>
      <c r="L270" s="334"/>
      <c r="M270" s="334"/>
      <c r="N270" s="334"/>
      <c r="O270" s="334"/>
      <c r="P270" s="334"/>
      <c r="Q270" s="334"/>
      <c r="R270" s="334"/>
      <c r="S270" s="335"/>
      <c r="T270" s="336"/>
      <c r="U270" s="337"/>
      <c r="V270" s="337"/>
      <c r="W270" s="337"/>
      <c r="X270" s="338"/>
      <c r="Y270" s="123" t="str">
        <f>IFERROR(IF('01申請書'!$B$27="●",VLOOKUP($T270,資格者コード!$A$2:$Q$73,MATCH(Y$12,資格者コード!$F$1:$Q$1,0)+5,FALSE) &amp; "",""),"")</f>
        <v/>
      </c>
      <c r="Z270" s="124" t="str">
        <f>IFERROR(IF('01申請書'!$B$28="●",VLOOKUP($T270,資格者コード!$A$2:$Q$73,MATCH(Z$12,資格者コード!$F$1:$Q$1,0)+5,FALSE) &amp; "",""),"")</f>
        <v/>
      </c>
      <c r="AA270" s="124" t="str">
        <f>IFERROR(IF('01申請書'!$B$29="●",VLOOKUP($T270,資格者コード!$A$2:$Q$73,MATCH(AA$12,資格者コード!$F$1:$Q$1,0)+5,FALSE) &amp; "",""),"")</f>
        <v/>
      </c>
      <c r="AB270" s="124" t="str">
        <f>IFERROR(IF('01申請書'!$B$30="●",VLOOKUP($T270,資格者コード!$A$2:$Q$73,MATCH(AB$12,資格者コード!$F$1:$Q$1,0)+5,FALSE) &amp; "",""),"")</f>
        <v/>
      </c>
      <c r="AC270" s="125" t="str">
        <f>IFERROR(IF('01申請書'!$B$31="●",VLOOKUP($T270,資格者コード!$A$2:$Q$73,MATCH(AC$12,資格者コード!$F$1:$Q$1,0)+5,FALSE) &amp; "",""),"")</f>
        <v/>
      </c>
      <c r="AD270" s="126" t="str">
        <f>IFERROR(IF('01申請書'!$O$27="○",VLOOKUP($T270,資格者コード!$A$2:$Q$73,MATCH(AD$12,資格者コード!$F$1:$Q$1,0)+5,FALSE) &amp; "",""),"")</f>
        <v/>
      </c>
      <c r="AE270" s="126" t="str">
        <f>IFERROR(IF('01申請書'!$O$28="○",VLOOKUP($T270,資格者コード!$A$2:$Q$73,MATCH(AE$12,資格者コード!$F$1:$Q$1,0)+5,FALSE) &amp; "",""),"")</f>
        <v/>
      </c>
      <c r="AF270" s="123" t="str">
        <f>IFERROR(IF('01申請書'!$B$32="●",VLOOKUP($T270,資格者コード!$A$2:$Q$73,MATCH(AF$12,資格者コード!$F$1:$Q$1,0)+5,FALSE) &amp; "",""),"")</f>
        <v/>
      </c>
      <c r="AG270" s="124" t="str">
        <f>IFERROR(IF('01申請書'!$B$33="●",VLOOKUP($T270,資格者コード!$A$2:$Q$73,MATCH(AG$12,資格者コード!$F$1:$Q$1,0)+5,FALSE) &amp; "",""),"")</f>
        <v/>
      </c>
      <c r="AH270" s="125" t="str">
        <f>IFERROR(IF('01申請書'!$B$34="●",VLOOKUP($T270,資格者コード!$A$2:$Q$73,MATCH(AH$12,資格者コード!$F$1:$Q$1,0)+5,FALSE) &amp; "",""),"")</f>
        <v/>
      </c>
      <c r="AI270" s="126" t="str">
        <f>IFERROR(IF('01申請書'!$O$29="○",VLOOKUP($T270,資格者コード!$A$2:$Q$73,MATCH(AI$12,資格者コード!$F$1:$Q$1,0)+5,FALSE) &amp; "",""),"")</f>
        <v/>
      </c>
      <c r="AJ270" s="126" t="str">
        <f>IFERROR(IF('01申請書'!$O$30="○",VLOOKUP($T270,資格者コード!$A$2:$Q$73,MATCH(AJ$12,資格者コード!$F$1:$Q$1,0)+5,FALSE) &amp; "",""),"")</f>
        <v/>
      </c>
      <c r="AK270" s="339"/>
      <c r="AL270" s="340"/>
      <c r="AM270" s="340"/>
      <c r="AN270" s="340"/>
      <c r="AO270" s="340"/>
      <c r="AP270" s="340"/>
      <c r="AQ270" s="340"/>
      <c r="AR270" s="341"/>
    </row>
    <row r="271" spans="2:45" ht="24.95" customHeight="1">
      <c r="C271" s="331">
        <v>259</v>
      </c>
      <c r="D271" s="332"/>
      <c r="E271" s="333"/>
      <c r="F271" s="334"/>
      <c r="G271" s="334"/>
      <c r="H271" s="334"/>
      <c r="I271" s="334"/>
      <c r="J271" s="334"/>
      <c r="K271" s="334"/>
      <c r="L271" s="334"/>
      <c r="M271" s="334"/>
      <c r="N271" s="334"/>
      <c r="O271" s="334"/>
      <c r="P271" s="334"/>
      <c r="Q271" s="334"/>
      <c r="R271" s="334"/>
      <c r="S271" s="335"/>
      <c r="T271" s="336"/>
      <c r="U271" s="337"/>
      <c r="V271" s="337"/>
      <c r="W271" s="337"/>
      <c r="X271" s="338"/>
      <c r="Y271" s="123" t="str">
        <f>IFERROR(IF('01申請書'!$B$27="●",VLOOKUP($T271,資格者コード!$A$2:$Q$73,MATCH(Y$12,資格者コード!$F$1:$Q$1,0)+5,FALSE) &amp; "",""),"")</f>
        <v/>
      </c>
      <c r="Z271" s="124" t="str">
        <f>IFERROR(IF('01申請書'!$B$28="●",VLOOKUP($T271,資格者コード!$A$2:$Q$73,MATCH(Z$12,資格者コード!$F$1:$Q$1,0)+5,FALSE) &amp; "",""),"")</f>
        <v/>
      </c>
      <c r="AA271" s="124" t="str">
        <f>IFERROR(IF('01申請書'!$B$29="●",VLOOKUP($T271,資格者コード!$A$2:$Q$73,MATCH(AA$12,資格者コード!$F$1:$Q$1,0)+5,FALSE) &amp; "",""),"")</f>
        <v/>
      </c>
      <c r="AB271" s="124" t="str">
        <f>IFERROR(IF('01申請書'!$B$30="●",VLOOKUP($T271,資格者コード!$A$2:$Q$73,MATCH(AB$12,資格者コード!$F$1:$Q$1,0)+5,FALSE) &amp; "",""),"")</f>
        <v/>
      </c>
      <c r="AC271" s="125" t="str">
        <f>IFERROR(IF('01申請書'!$B$31="●",VLOOKUP($T271,資格者コード!$A$2:$Q$73,MATCH(AC$12,資格者コード!$F$1:$Q$1,0)+5,FALSE) &amp; "",""),"")</f>
        <v/>
      </c>
      <c r="AD271" s="126" t="str">
        <f>IFERROR(IF('01申請書'!$O$27="○",VLOOKUP($T271,資格者コード!$A$2:$Q$73,MATCH(AD$12,資格者コード!$F$1:$Q$1,0)+5,FALSE) &amp; "",""),"")</f>
        <v/>
      </c>
      <c r="AE271" s="126" t="str">
        <f>IFERROR(IF('01申請書'!$O$28="○",VLOOKUP($T271,資格者コード!$A$2:$Q$73,MATCH(AE$12,資格者コード!$F$1:$Q$1,0)+5,FALSE) &amp; "",""),"")</f>
        <v/>
      </c>
      <c r="AF271" s="123" t="str">
        <f>IFERROR(IF('01申請書'!$B$32="●",VLOOKUP($T271,資格者コード!$A$2:$Q$73,MATCH(AF$12,資格者コード!$F$1:$Q$1,0)+5,FALSE) &amp; "",""),"")</f>
        <v/>
      </c>
      <c r="AG271" s="124" t="str">
        <f>IFERROR(IF('01申請書'!$B$33="●",VLOOKUP($T271,資格者コード!$A$2:$Q$73,MATCH(AG$12,資格者コード!$F$1:$Q$1,0)+5,FALSE) &amp; "",""),"")</f>
        <v/>
      </c>
      <c r="AH271" s="125" t="str">
        <f>IFERROR(IF('01申請書'!$B$34="●",VLOOKUP($T271,資格者コード!$A$2:$Q$73,MATCH(AH$12,資格者コード!$F$1:$Q$1,0)+5,FALSE) &amp; "",""),"")</f>
        <v/>
      </c>
      <c r="AI271" s="126" t="str">
        <f>IFERROR(IF('01申請書'!$O$29="○",VLOOKUP($T271,資格者コード!$A$2:$Q$73,MATCH(AI$12,資格者コード!$F$1:$Q$1,0)+5,FALSE) &amp; "",""),"")</f>
        <v/>
      </c>
      <c r="AJ271" s="126" t="str">
        <f>IFERROR(IF('01申請書'!$O$30="○",VLOOKUP($T271,資格者コード!$A$2:$Q$73,MATCH(AJ$12,資格者コード!$F$1:$Q$1,0)+5,FALSE) &amp; "",""),"")</f>
        <v/>
      </c>
      <c r="AK271" s="339"/>
      <c r="AL271" s="340"/>
      <c r="AM271" s="340"/>
      <c r="AN271" s="340"/>
      <c r="AO271" s="340"/>
      <c r="AP271" s="340"/>
      <c r="AQ271" s="340"/>
      <c r="AR271" s="341"/>
    </row>
    <row r="272" spans="2:45" ht="24.95" customHeight="1">
      <c r="C272" s="331">
        <v>260</v>
      </c>
      <c r="D272" s="332"/>
      <c r="E272" s="333"/>
      <c r="F272" s="334"/>
      <c r="G272" s="334"/>
      <c r="H272" s="334"/>
      <c r="I272" s="334"/>
      <c r="J272" s="334"/>
      <c r="K272" s="334"/>
      <c r="L272" s="334"/>
      <c r="M272" s="334"/>
      <c r="N272" s="334"/>
      <c r="O272" s="334"/>
      <c r="P272" s="334"/>
      <c r="Q272" s="334"/>
      <c r="R272" s="334"/>
      <c r="S272" s="335"/>
      <c r="T272" s="336"/>
      <c r="U272" s="337"/>
      <c r="V272" s="337"/>
      <c r="W272" s="337"/>
      <c r="X272" s="338"/>
      <c r="Y272" s="123" t="str">
        <f>IFERROR(IF('01申請書'!$B$27="●",VLOOKUP($T272,資格者コード!$A$2:$Q$73,MATCH(Y$12,資格者コード!$F$1:$Q$1,0)+5,FALSE) &amp; "",""),"")</f>
        <v/>
      </c>
      <c r="Z272" s="124" t="str">
        <f>IFERROR(IF('01申請書'!$B$28="●",VLOOKUP($T272,資格者コード!$A$2:$Q$73,MATCH(Z$12,資格者コード!$F$1:$Q$1,0)+5,FALSE) &amp; "",""),"")</f>
        <v/>
      </c>
      <c r="AA272" s="124" t="str">
        <f>IFERROR(IF('01申請書'!$B$29="●",VLOOKUP($T272,資格者コード!$A$2:$Q$73,MATCH(AA$12,資格者コード!$F$1:$Q$1,0)+5,FALSE) &amp; "",""),"")</f>
        <v/>
      </c>
      <c r="AB272" s="124" t="str">
        <f>IFERROR(IF('01申請書'!$B$30="●",VLOOKUP($T272,資格者コード!$A$2:$Q$73,MATCH(AB$12,資格者コード!$F$1:$Q$1,0)+5,FALSE) &amp; "",""),"")</f>
        <v/>
      </c>
      <c r="AC272" s="125" t="str">
        <f>IFERROR(IF('01申請書'!$B$31="●",VLOOKUP($T272,資格者コード!$A$2:$Q$73,MATCH(AC$12,資格者コード!$F$1:$Q$1,0)+5,FALSE) &amp; "",""),"")</f>
        <v/>
      </c>
      <c r="AD272" s="126" t="str">
        <f>IFERROR(IF('01申請書'!$O$27="○",VLOOKUP($T272,資格者コード!$A$2:$Q$73,MATCH(AD$12,資格者コード!$F$1:$Q$1,0)+5,FALSE) &amp; "",""),"")</f>
        <v/>
      </c>
      <c r="AE272" s="126" t="str">
        <f>IFERROR(IF('01申請書'!$O$28="○",VLOOKUP($T272,資格者コード!$A$2:$Q$73,MATCH(AE$12,資格者コード!$F$1:$Q$1,0)+5,FALSE) &amp; "",""),"")</f>
        <v/>
      </c>
      <c r="AF272" s="123" t="str">
        <f>IFERROR(IF('01申請書'!$B$32="●",VLOOKUP($T272,資格者コード!$A$2:$Q$73,MATCH(AF$12,資格者コード!$F$1:$Q$1,0)+5,FALSE) &amp; "",""),"")</f>
        <v/>
      </c>
      <c r="AG272" s="124" t="str">
        <f>IFERROR(IF('01申請書'!$B$33="●",VLOOKUP($T272,資格者コード!$A$2:$Q$73,MATCH(AG$12,資格者コード!$F$1:$Q$1,0)+5,FALSE) &amp; "",""),"")</f>
        <v/>
      </c>
      <c r="AH272" s="125" t="str">
        <f>IFERROR(IF('01申請書'!$B$34="●",VLOOKUP($T272,資格者コード!$A$2:$Q$73,MATCH(AH$12,資格者コード!$F$1:$Q$1,0)+5,FALSE) &amp; "",""),"")</f>
        <v/>
      </c>
      <c r="AI272" s="126" t="str">
        <f>IFERROR(IF('01申請書'!$O$29="○",VLOOKUP($T272,資格者コード!$A$2:$Q$73,MATCH(AI$12,資格者コード!$F$1:$Q$1,0)+5,FALSE) &amp; "",""),"")</f>
        <v/>
      </c>
      <c r="AJ272" s="126" t="str">
        <f>IFERROR(IF('01申請書'!$O$30="○",VLOOKUP($T272,資格者コード!$A$2:$Q$73,MATCH(AJ$12,資格者コード!$F$1:$Q$1,0)+5,FALSE) &amp; "",""),"")</f>
        <v/>
      </c>
      <c r="AK272" s="339"/>
      <c r="AL272" s="340"/>
      <c r="AM272" s="340"/>
      <c r="AN272" s="340"/>
      <c r="AO272" s="340"/>
      <c r="AP272" s="340"/>
      <c r="AQ272" s="340"/>
      <c r="AR272" s="341"/>
    </row>
    <row r="273" spans="2:45" ht="24.95" customHeight="1">
      <c r="C273" s="331">
        <v>261</v>
      </c>
      <c r="D273" s="332"/>
      <c r="E273" s="333"/>
      <c r="F273" s="334"/>
      <c r="G273" s="334"/>
      <c r="H273" s="334"/>
      <c r="I273" s="334"/>
      <c r="J273" s="334"/>
      <c r="K273" s="334"/>
      <c r="L273" s="334"/>
      <c r="M273" s="334"/>
      <c r="N273" s="334"/>
      <c r="O273" s="334"/>
      <c r="P273" s="334"/>
      <c r="Q273" s="334"/>
      <c r="R273" s="334"/>
      <c r="S273" s="335"/>
      <c r="T273" s="336"/>
      <c r="U273" s="337"/>
      <c r="V273" s="337"/>
      <c r="W273" s="337"/>
      <c r="X273" s="338"/>
      <c r="Y273" s="123" t="str">
        <f>IFERROR(IF('01申請書'!$B$27="●",VLOOKUP($T273,資格者コード!$A$2:$Q$73,MATCH(Y$12,資格者コード!$F$1:$Q$1,0)+5,FALSE) &amp; "",""),"")</f>
        <v/>
      </c>
      <c r="Z273" s="124" t="str">
        <f>IFERROR(IF('01申請書'!$B$28="●",VLOOKUP($T273,資格者コード!$A$2:$Q$73,MATCH(Z$12,資格者コード!$F$1:$Q$1,0)+5,FALSE) &amp; "",""),"")</f>
        <v/>
      </c>
      <c r="AA273" s="124" t="str">
        <f>IFERROR(IF('01申請書'!$B$29="●",VLOOKUP($T273,資格者コード!$A$2:$Q$73,MATCH(AA$12,資格者コード!$F$1:$Q$1,0)+5,FALSE) &amp; "",""),"")</f>
        <v/>
      </c>
      <c r="AB273" s="124" t="str">
        <f>IFERROR(IF('01申請書'!$B$30="●",VLOOKUP($T273,資格者コード!$A$2:$Q$73,MATCH(AB$12,資格者コード!$F$1:$Q$1,0)+5,FALSE) &amp; "",""),"")</f>
        <v/>
      </c>
      <c r="AC273" s="125" t="str">
        <f>IFERROR(IF('01申請書'!$B$31="●",VLOOKUP($T273,資格者コード!$A$2:$Q$73,MATCH(AC$12,資格者コード!$F$1:$Q$1,0)+5,FALSE) &amp; "",""),"")</f>
        <v/>
      </c>
      <c r="AD273" s="126" t="str">
        <f>IFERROR(IF('01申請書'!$O$27="○",VLOOKUP($T273,資格者コード!$A$2:$Q$73,MATCH(AD$12,資格者コード!$F$1:$Q$1,0)+5,FALSE) &amp; "",""),"")</f>
        <v/>
      </c>
      <c r="AE273" s="126" t="str">
        <f>IFERROR(IF('01申請書'!$O$28="○",VLOOKUP($T273,資格者コード!$A$2:$Q$73,MATCH(AE$12,資格者コード!$F$1:$Q$1,0)+5,FALSE) &amp; "",""),"")</f>
        <v/>
      </c>
      <c r="AF273" s="123" t="str">
        <f>IFERROR(IF('01申請書'!$B$32="●",VLOOKUP($T273,資格者コード!$A$2:$Q$73,MATCH(AF$12,資格者コード!$F$1:$Q$1,0)+5,FALSE) &amp; "",""),"")</f>
        <v/>
      </c>
      <c r="AG273" s="124" t="str">
        <f>IFERROR(IF('01申請書'!$B$33="●",VLOOKUP($T273,資格者コード!$A$2:$Q$73,MATCH(AG$12,資格者コード!$F$1:$Q$1,0)+5,FALSE) &amp; "",""),"")</f>
        <v/>
      </c>
      <c r="AH273" s="125" t="str">
        <f>IFERROR(IF('01申請書'!$B$34="●",VLOOKUP($T273,資格者コード!$A$2:$Q$73,MATCH(AH$12,資格者コード!$F$1:$Q$1,0)+5,FALSE) &amp; "",""),"")</f>
        <v/>
      </c>
      <c r="AI273" s="126" t="str">
        <f>IFERROR(IF('01申請書'!$O$29="○",VLOOKUP($T273,資格者コード!$A$2:$Q$73,MATCH(AI$12,資格者コード!$F$1:$Q$1,0)+5,FALSE) &amp; "",""),"")</f>
        <v/>
      </c>
      <c r="AJ273" s="126" t="str">
        <f>IFERROR(IF('01申請書'!$O$30="○",VLOOKUP($T273,資格者コード!$A$2:$Q$73,MATCH(AJ$12,資格者コード!$F$1:$Q$1,0)+5,FALSE) &amp; "",""),"")</f>
        <v/>
      </c>
      <c r="AK273" s="339"/>
      <c r="AL273" s="340"/>
      <c r="AM273" s="340"/>
      <c r="AN273" s="340"/>
      <c r="AO273" s="340"/>
      <c r="AP273" s="340"/>
      <c r="AQ273" s="340"/>
      <c r="AR273" s="341"/>
    </row>
    <row r="274" spans="2:45" ht="24.95" customHeight="1">
      <c r="C274" s="331">
        <v>262</v>
      </c>
      <c r="D274" s="332"/>
      <c r="E274" s="333"/>
      <c r="F274" s="334"/>
      <c r="G274" s="334"/>
      <c r="H274" s="334"/>
      <c r="I274" s="334"/>
      <c r="J274" s="334"/>
      <c r="K274" s="334"/>
      <c r="L274" s="334"/>
      <c r="M274" s="334"/>
      <c r="N274" s="334"/>
      <c r="O274" s="334"/>
      <c r="P274" s="334"/>
      <c r="Q274" s="334"/>
      <c r="R274" s="334"/>
      <c r="S274" s="335"/>
      <c r="T274" s="336"/>
      <c r="U274" s="337"/>
      <c r="V274" s="337"/>
      <c r="W274" s="337"/>
      <c r="X274" s="338"/>
      <c r="Y274" s="123" t="str">
        <f>IFERROR(IF('01申請書'!$B$27="●",VLOOKUP($T274,資格者コード!$A$2:$Q$73,MATCH(Y$12,資格者コード!$F$1:$Q$1,0)+5,FALSE) &amp; "",""),"")</f>
        <v/>
      </c>
      <c r="Z274" s="124" t="str">
        <f>IFERROR(IF('01申請書'!$B$28="●",VLOOKUP($T274,資格者コード!$A$2:$Q$73,MATCH(Z$12,資格者コード!$F$1:$Q$1,0)+5,FALSE) &amp; "",""),"")</f>
        <v/>
      </c>
      <c r="AA274" s="124" t="str">
        <f>IFERROR(IF('01申請書'!$B$29="●",VLOOKUP($T274,資格者コード!$A$2:$Q$73,MATCH(AA$12,資格者コード!$F$1:$Q$1,0)+5,FALSE) &amp; "",""),"")</f>
        <v/>
      </c>
      <c r="AB274" s="124" t="str">
        <f>IFERROR(IF('01申請書'!$B$30="●",VLOOKUP($T274,資格者コード!$A$2:$Q$73,MATCH(AB$12,資格者コード!$F$1:$Q$1,0)+5,FALSE) &amp; "",""),"")</f>
        <v/>
      </c>
      <c r="AC274" s="125" t="str">
        <f>IFERROR(IF('01申請書'!$B$31="●",VLOOKUP($T274,資格者コード!$A$2:$Q$73,MATCH(AC$12,資格者コード!$F$1:$Q$1,0)+5,FALSE) &amp; "",""),"")</f>
        <v/>
      </c>
      <c r="AD274" s="126" t="str">
        <f>IFERROR(IF('01申請書'!$O$27="○",VLOOKUP($T274,資格者コード!$A$2:$Q$73,MATCH(AD$12,資格者コード!$F$1:$Q$1,0)+5,FALSE) &amp; "",""),"")</f>
        <v/>
      </c>
      <c r="AE274" s="126" t="str">
        <f>IFERROR(IF('01申請書'!$O$28="○",VLOOKUP($T274,資格者コード!$A$2:$Q$73,MATCH(AE$12,資格者コード!$F$1:$Q$1,0)+5,FALSE) &amp; "",""),"")</f>
        <v/>
      </c>
      <c r="AF274" s="123" t="str">
        <f>IFERROR(IF('01申請書'!$B$32="●",VLOOKUP($T274,資格者コード!$A$2:$Q$73,MATCH(AF$12,資格者コード!$F$1:$Q$1,0)+5,FALSE) &amp; "",""),"")</f>
        <v/>
      </c>
      <c r="AG274" s="124" t="str">
        <f>IFERROR(IF('01申請書'!$B$33="●",VLOOKUP($T274,資格者コード!$A$2:$Q$73,MATCH(AG$12,資格者コード!$F$1:$Q$1,0)+5,FALSE) &amp; "",""),"")</f>
        <v/>
      </c>
      <c r="AH274" s="125" t="str">
        <f>IFERROR(IF('01申請書'!$B$34="●",VLOOKUP($T274,資格者コード!$A$2:$Q$73,MATCH(AH$12,資格者コード!$F$1:$Q$1,0)+5,FALSE) &amp; "",""),"")</f>
        <v/>
      </c>
      <c r="AI274" s="126" t="str">
        <f>IFERROR(IF('01申請書'!$O$29="○",VLOOKUP($T274,資格者コード!$A$2:$Q$73,MATCH(AI$12,資格者コード!$F$1:$Q$1,0)+5,FALSE) &amp; "",""),"")</f>
        <v/>
      </c>
      <c r="AJ274" s="126" t="str">
        <f>IFERROR(IF('01申請書'!$O$30="○",VLOOKUP($T274,資格者コード!$A$2:$Q$73,MATCH(AJ$12,資格者コード!$F$1:$Q$1,0)+5,FALSE) &amp; "",""),"")</f>
        <v/>
      </c>
      <c r="AK274" s="339"/>
      <c r="AL274" s="340"/>
      <c r="AM274" s="340"/>
      <c r="AN274" s="340"/>
      <c r="AO274" s="340"/>
      <c r="AP274" s="340"/>
      <c r="AQ274" s="340"/>
      <c r="AR274" s="341"/>
    </row>
    <row r="275" spans="2:45" ht="24.95" customHeight="1">
      <c r="C275" s="331">
        <v>263</v>
      </c>
      <c r="D275" s="332"/>
      <c r="E275" s="333"/>
      <c r="F275" s="334"/>
      <c r="G275" s="334"/>
      <c r="H275" s="334"/>
      <c r="I275" s="334"/>
      <c r="J275" s="334"/>
      <c r="K275" s="334"/>
      <c r="L275" s="334"/>
      <c r="M275" s="334"/>
      <c r="N275" s="334"/>
      <c r="O275" s="334"/>
      <c r="P275" s="334"/>
      <c r="Q275" s="334"/>
      <c r="R275" s="334"/>
      <c r="S275" s="335"/>
      <c r="T275" s="336"/>
      <c r="U275" s="337"/>
      <c r="V275" s="337"/>
      <c r="W275" s="337"/>
      <c r="X275" s="338"/>
      <c r="Y275" s="123" t="str">
        <f>IFERROR(IF('01申請書'!$B$27="●",VLOOKUP($T275,資格者コード!$A$2:$Q$73,MATCH(Y$12,資格者コード!$F$1:$Q$1,0)+5,FALSE) &amp; "",""),"")</f>
        <v/>
      </c>
      <c r="Z275" s="124" t="str">
        <f>IFERROR(IF('01申請書'!$B$28="●",VLOOKUP($T275,資格者コード!$A$2:$Q$73,MATCH(Z$12,資格者コード!$F$1:$Q$1,0)+5,FALSE) &amp; "",""),"")</f>
        <v/>
      </c>
      <c r="AA275" s="124" t="str">
        <f>IFERROR(IF('01申請書'!$B$29="●",VLOOKUP($T275,資格者コード!$A$2:$Q$73,MATCH(AA$12,資格者コード!$F$1:$Q$1,0)+5,FALSE) &amp; "",""),"")</f>
        <v/>
      </c>
      <c r="AB275" s="124" t="str">
        <f>IFERROR(IF('01申請書'!$B$30="●",VLOOKUP($T275,資格者コード!$A$2:$Q$73,MATCH(AB$12,資格者コード!$F$1:$Q$1,0)+5,FALSE) &amp; "",""),"")</f>
        <v/>
      </c>
      <c r="AC275" s="125" t="str">
        <f>IFERROR(IF('01申請書'!$B$31="●",VLOOKUP($T275,資格者コード!$A$2:$Q$73,MATCH(AC$12,資格者コード!$F$1:$Q$1,0)+5,FALSE) &amp; "",""),"")</f>
        <v/>
      </c>
      <c r="AD275" s="126" t="str">
        <f>IFERROR(IF('01申請書'!$O$27="○",VLOOKUP($T275,資格者コード!$A$2:$Q$73,MATCH(AD$12,資格者コード!$F$1:$Q$1,0)+5,FALSE) &amp; "",""),"")</f>
        <v/>
      </c>
      <c r="AE275" s="126" t="str">
        <f>IFERROR(IF('01申請書'!$O$28="○",VLOOKUP($T275,資格者コード!$A$2:$Q$73,MATCH(AE$12,資格者コード!$F$1:$Q$1,0)+5,FALSE) &amp; "",""),"")</f>
        <v/>
      </c>
      <c r="AF275" s="123" t="str">
        <f>IFERROR(IF('01申請書'!$B$32="●",VLOOKUP($T275,資格者コード!$A$2:$Q$73,MATCH(AF$12,資格者コード!$F$1:$Q$1,0)+5,FALSE) &amp; "",""),"")</f>
        <v/>
      </c>
      <c r="AG275" s="124" t="str">
        <f>IFERROR(IF('01申請書'!$B$33="●",VLOOKUP($T275,資格者コード!$A$2:$Q$73,MATCH(AG$12,資格者コード!$F$1:$Q$1,0)+5,FALSE) &amp; "",""),"")</f>
        <v/>
      </c>
      <c r="AH275" s="125" t="str">
        <f>IFERROR(IF('01申請書'!$B$34="●",VLOOKUP($T275,資格者コード!$A$2:$Q$73,MATCH(AH$12,資格者コード!$F$1:$Q$1,0)+5,FALSE) &amp; "",""),"")</f>
        <v/>
      </c>
      <c r="AI275" s="126" t="str">
        <f>IFERROR(IF('01申請書'!$O$29="○",VLOOKUP($T275,資格者コード!$A$2:$Q$73,MATCH(AI$12,資格者コード!$F$1:$Q$1,0)+5,FALSE) &amp; "",""),"")</f>
        <v/>
      </c>
      <c r="AJ275" s="126" t="str">
        <f>IFERROR(IF('01申請書'!$O$30="○",VLOOKUP($T275,資格者コード!$A$2:$Q$73,MATCH(AJ$12,資格者コード!$F$1:$Q$1,0)+5,FALSE) &amp; "",""),"")</f>
        <v/>
      </c>
      <c r="AK275" s="339"/>
      <c r="AL275" s="340"/>
      <c r="AM275" s="340"/>
      <c r="AN275" s="340"/>
      <c r="AO275" s="340"/>
      <c r="AP275" s="340"/>
      <c r="AQ275" s="340"/>
      <c r="AR275" s="341"/>
    </row>
    <row r="276" spans="2:45" ht="24.95" customHeight="1">
      <c r="C276" s="331">
        <v>264</v>
      </c>
      <c r="D276" s="332"/>
      <c r="E276" s="333"/>
      <c r="F276" s="334"/>
      <c r="G276" s="334"/>
      <c r="H276" s="334"/>
      <c r="I276" s="334"/>
      <c r="J276" s="334"/>
      <c r="K276" s="334"/>
      <c r="L276" s="334"/>
      <c r="M276" s="334"/>
      <c r="N276" s="334"/>
      <c r="O276" s="334"/>
      <c r="P276" s="334"/>
      <c r="Q276" s="334"/>
      <c r="R276" s="334"/>
      <c r="S276" s="335"/>
      <c r="T276" s="336"/>
      <c r="U276" s="337"/>
      <c r="V276" s="337"/>
      <c r="W276" s="337"/>
      <c r="X276" s="338"/>
      <c r="Y276" s="123" t="str">
        <f>IFERROR(IF('01申請書'!$B$27="●",VLOOKUP($T276,資格者コード!$A$2:$Q$73,MATCH(Y$12,資格者コード!$F$1:$Q$1,0)+5,FALSE) &amp; "",""),"")</f>
        <v/>
      </c>
      <c r="Z276" s="124" t="str">
        <f>IFERROR(IF('01申請書'!$B$28="●",VLOOKUP($T276,資格者コード!$A$2:$Q$73,MATCH(Z$12,資格者コード!$F$1:$Q$1,0)+5,FALSE) &amp; "",""),"")</f>
        <v/>
      </c>
      <c r="AA276" s="124" t="str">
        <f>IFERROR(IF('01申請書'!$B$29="●",VLOOKUP($T276,資格者コード!$A$2:$Q$73,MATCH(AA$12,資格者コード!$F$1:$Q$1,0)+5,FALSE) &amp; "",""),"")</f>
        <v/>
      </c>
      <c r="AB276" s="124" t="str">
        <f>IFERROR(IF('01申請書'!$B$30="●",VLOOKUP($T276,資格者コード!$A$2:$Q$73,MATCH(AB$12,資格者コード!$F$1:$Q$1,0)+5,FALSE) &amp; "",""),"")</f>
        <v/>
      </c>
      <c r="AC276" s="125" t="str">
        <f>IFERROR(IF('01申請書'!$B$31="●",VLOOKUP($T276,資格者コード!$A$2:$Q$73,MATCH(AC$12,資格者コード!$F$1:$Q$1,0)+5,FALSE) &amp; "",""),"")</f>
        <v/>
      </c>
      <c r="AD276" s="126" t="str">
        <f>IFERROR(IF('01申請書'!$O$27="○",VLOOKUP($T276,資格者コード!$A$2:$Q$73,MATCH(AD$12,資格者コード!$F$1:$Q$1,0)+5,FALSE) &amp; "",""),"")</f>
        <v/>
      </c>
      <c r="AE276" s="126" t="str">
        <f>IFERROR(IF('01申請書'!$O$28="○",VLOOKUP($T276,資格者コード!$A$2:$Q$73,MATCH(AE$12,資格者コード!$F$1:$Q$1,0)+5,FALSE) &amp; "",""),"")</f>
        <v/>
      </c>
      <c r="AF276" s="123" t="str">
        <f>IFERROR(IF('01申請書'!$B$32="●",VLOOKUP($T276,資格者コード!$A$2:$Q$73,MATCH(AF$12,資格者コード!$F$1:$Q$1,0)+5,FALSE) &amp; "",""),"")</f>
        <v/>
      </c>
      <c r="AG276" s="124" t="str">
        <f>IFERROR(IF('01申請書'!$B$33="●",VLOOKUP($T276,資格者コード!$A$2:$Q$73,MATCH(AG$12,資格者コード!$F$1:$Q$1,0)+5,FALSE) &amp; "",""),"")</f>
        <v/>
      </c>
      <c r="AH276" s="125" t="str">
        <f>IFERROR(IF('01申請書'!$B$34="●",VLOOKUP($T276,資格者コード!$A$2:$Q$73,MATCH(AH$12,資格者コード!$F$1:$Q$1,0)+5,FALSE) &amp; "",""),"")</f>
        <v/>
      </c>
      <c r="AI276" s="126" t="str">
        <f>IFERROR(IF('01申請書'!$O$29="○",VLOOKUP($T276,資格者コード!$A$2:$Q$73,MATCH(AI$12,資格者コード!$F$1:$Q$1,0)+5,FALSE) &amp; "",""),"")</f>
        <v/>
      </c>
      <c r="AJ276" s="126" t="str">
        <f>IFERROR(IF('01申請書'!$O$30="○",VLOOKUP($T276,資格者コード!$A$2:$Q$73,MATCH(AJ$12,資格者コード!$F$1:$Q$1,0)+5,FALSE) &amp; "",""),"")</f>
        <v/>
      </c>
      <c r="AK276" s="339"/>
      <c r="AL276" s="340"/>
      <c r="AM276" s="340"/>
      <c r="AN276" s="340"/>
      <c r="AO276" s="340"/>
      <c r="AP276" s="340"/>
      <c r="AQ276" s="340"/>
      <c r="AR276" s="341"/>
    </row>
    <row r="277" spans="2:45" ht="24.95" customHeight="1">
      <c r="C277" s="331">
        <v>265</v>
      </c>
      <c r="D277" s="332"/>
      <c r="E277" s="333"/>
      <c r="F277" s="334"/>
      <c r="G277" s="334"/>
      <c r="H277" s="334"/>
      <c r="I277" s="334"/>
      <c r="J277" s="334"/>
      <c r="K277" s="334"/>
      <c r="L277" s="334"/>
      <c r="M277" s="334"/>
      <c r="N277" s="334"/>
      <c r="O277" s="334"/>
      <c r="P277" s="334"/>
      <c r="Q277" s="334"/>
      <c r="R277" s="334"/>
      <c r="S277" s="335"/>
      <c r="T277" s="336"/>
      <c r="U277" s="337"/>
      <c r="V277" s="337"/>
      <c r="W277" s="337"/>
      <c r="X277" s="338"/>
      <c r="Y277" s="123" t="str">
        <f>IFERROR(IF('01申請書'!$B$27="●",VLOOKUP($T277,資格者コード!$A$2:$Q$73,MATCH(Y$12,資格者コード!$F$1:$Q$1,0)+5,FALSE) &amp; "",""),"")</f>
        <v/>
      </c>
      <c r="Z277" s="124" t="str">
        <f>IFERROR(IF('01申請書'!$B$28="●",VLOOKUP($T277,資格者コード!$A$2:$Q$73,MATCH(Z$12,資格者コード!$F$1:$Q$1,0)+5,FALSE) &amp; "",""),"")</f>
        <v/>
      </c>
      <c r="AA277" s="124" t="str">
        <f>IFERROR(IF('01申請書'!$B$29="●",VLOOKUP($T277,資格者コード!$A$2:$Q$73,MATCH(AA$12,資格者コード!$F$1:$Q$1,0)+5,FALSE) &amp; "",""),"")</f>
        <v/>
      </c>
      <c r="AB277" s="124" t="str">
        <f>IFERROR(IF('01申請書'!$B$30="●",VLOOKUP($T277,資格者コード!$A$2:$Q$73,MATCH(AB$12,資格者コード!$F$1:$Q$1,0)+5,FALSE) &amp; "",""),"")</f>
        <v/>
      </c>
      <c r="AC277" s="125" t="str">
        <f>IFERROR(IF('01申請書'!$B$31="●",VLOOKUP($T277,資格者コード!$A$2:$Q$73,MATCH(AC$12,資格者コード!$F$1:$Q$1,0)+5,FALSE) &amp; "",""),"")</f>
        <v/>
      </c>
      <c r="AD277" s="126" t="str">
        <f>IFERROR(IF('01申請書'!$O$27="○",VLOOKUP($T277,資格者コード!$A$2:$Q$73,MATCH(AD$12,資格者コード!$F$1:$Q$1,0)+5,FALSE) &amp; "",""),"")</f>
        <v/>
      </c>
      <c r="AE277" s="126" t="str">
        <f>IFERROR(IF('01申請書'!$O$28="○",VLOOKUP($T277,資格者コード!$A$2:$Q$73,MATCH(AE$12,資格者コード!$F$1:$Q$1,0)+5,FALSE) &amp; "",""),"")</f>
        <v/>
      </c>
      <c r="AF277" s="123" t="str">
        <f>IFERROR(IF('01申請書'!$B$32="●",VLOOKUP($T277,資格者コード!$A$2:$Q$73,MATCH(AF$12,資格者コード!$F$1:$Q$1,0)+5,FALSE) &amp; "",""),"")</f>
        <v/>
      </c>
      <c r="AG277" s="124" t="str">
        <f>IFERROR(IF('01申請書'!$B$33="●",VLOOKUP($T277,資格者コード!$A$2:$Q$73,MATCH(AG$12,資格者コード!$F$1:$Q$1,0)+5,FALSE) &amp; "",""),"")</f>
        <v/>
      </c>
      <c r="AH277" s="125" t="str">
        <f>IFERROR(IF('01申請書'!$B$34="●",VLOOKUP($T277,資格者コード!$A$2:$Q$73,MATCH(AH$12,資格者コード!$F$1:$Q$1,0)+5,FALSE) &amp; "",""),"")</f>
        <v/>
      </c>
      <c r="AI277" s="126" t="str">
        <f>IFERROR(IF('01申請書'!$O$29="○",VLOOKUP($T277,資格者コード!$A$2:$Q$73,MATCH(AI$12,資格者コード!$F$1:$Q$1,0)+5,FALSE) &amp; "",""),"")</f>
        <v/>
      </c>
      <c r="AJ277" s="126" t="str">
        <f>IFERROR(IF('01申請書'!$O$30="○",VLOOKUP($T277,資格者コード!$A$2:$Q$73,MATCH(AJ$12,資格者コード!$F$1:$Q$1,0)+5,FALSE) &amp; "",""),"")</f>
        <v/>
      </c>
      <c r="AK277" s="339"/>
      <c r="AL277" s="340"/>
      <c r="AM277" s="340"/>
      <c r="AN277" s="340"/>
      <c r="AO277" s="340"/>
      <c r="AP277" s="340"/>
      <c r="AQ277" s="340"/>
      <c r="AR277" s="341"/>
    </row>
    <row r="278" spans="2:45" ht="24.95" customHeight="1">
      <c r="C278" s="331">
        <v>266</v>
      </c>
      <c r="D278" s="332"/>
      <c r="E278" s="333"/>
      <c r="F278" s="334"/>
      <c r="G278" s="334"/>
      <c r="H278" s="334"/>
      <c r="I278" s="334"/>
      <c r="J278" s="334"/>
      <c r="K278" s="334"/>
      <c r="L278" s="334"/>
      <c r="M278" s="334"/>
      <c r="N278" s="334"/>
      <c r="O278" s="334"/>
      <c r="P278" s="334"/>
      <c r="Q278" s="334"/>
      <c r="R278" s="334"/>
      <c r="S278" s="335"/>
      <c r="T278" s="336"/>
      <c r="U278" s="337"/>
      <c r="V278" s="337"/>
      <c r="W278" s="337"/>
      <c r="X278" s="338"/>
      <c r="Y278" s="123" t="str">
        <f>IFERROR(IF('01申請書'!$B$27="●",VLOOKUP($T278,資格者コード!$A$2:$Q$73,MATCH(Y$12,資格者コード!$F$1:$Q$1,0)+5,FALSE) &amp; "",""),"")</f>
        <v/>
      </c>
      <c r="Z278" s="124" t="str">
        <f>IFERROR(IF('01申請書'!$B$28="●",VLOOKUP($T278,資格者コード!$A$2:$Q$73,MATCH(Z$12,資格者コード!$F$1:$Q$1,0)+5,FALSE) &amp; "",""),"")</f>
        <v/>
      </c>
      <c r="AA278" s="124" t="str">
        <f>IFERROR(IF('01申請書'!$B$29="●",VLOOKUP($T278,資格者コード!$A$2:$Q$73,MATCH(AA$12,資格者コード!$F$1:$Q$1,0)+5,FALSE) &amp; "",""),"")</f>
        <v/>
      </c>
      <c r="AB278" s="124" t="str">
        <f>IFERROR(IF('01申請書'!$B$30="●",VLOOKUP($T278,資格者コード!$A$2:$Q$73,MATCH(AB$12,資格者コード!$F$1:$Q$1,0)+5,FALSE) &amp; "",""),"")</f>
        <v/>
      </c>
      <c r="AC278" s="125" t="str">
        <f>IFERROR(IF('01申請書'!$B$31="●",VLOOKUP($T278,資格者コード!$A$2:$Q$73,MATCH(AC$12,資格者コード!$F$1:$Q$1,0)+5,FALSE) &amp; "",""),"")</f>
        <v/>
      </c>
      <c r="AD278" s="126" t="str">
        <f>IFERROR(IF('01申請書'!$O$27="○",VLOOKUP($T278,資格者コード!$A$2:$Q$73,MATCH(AD$12,資格者コード!$F$1:$Q$1,0)+5,FALSE) &amp; "",""),"")</f>
        <v/>
      </c>
      <c r="AE278" s="126" t="str">
        <f>IFERROR(IF('01申請書'!$O$28="○",VLOOKUP($T278,資格者コード!$A$2:$Q$73,MATCH(AE$12,資格者コード!$F$1:$Q$1,0)+5,FALSE) &amp; "",""),"")</f>
        <v/>
      </c>
      <c r="AF278" s="123" t="str">
        <f>IFERROR(IF('01申請書'!$B$32="●",VLOOKUP($T278,資格者コード!$A$2:$Q$73,MATCH(AF$12,資格者コード!$F$1:$Q$1,0)+5,FALSE) &amp; "",""),"")</f>
        <v/>
      </c>
      <c r="AG278" s="124" t="str">
        <f>IFERROR(IF('01申請書'!$B$33="●",VLOOKUP($T278,資格者コード!$A$2:$Q$73,MATCH(AG$12,資格者コード!$F$1:$Q$1,0)+5,FALSE) &amp; "",""),"")</f>
        <v/>
      </c>
      <c r="AH278" s="125" t="str">
        <f>IFERROR(IF('01申請書'!$B$34="●",VLOOKUP($T278,資格者コード!$A$2:$Q$73,MATCH(AH$12,資格者コード!$F$1:$Q$1,0)+5,FALSE) &amp; "",""),"")</f>
        <v/>
      </c>
      <c r="AI278" s="126" t="str">
        <f>IFERROR(IF('01申請書'!$O$29="○",VLOOKUP($T278,資格者コード!$A$2:$Q$73,MATCH(AI$12,資格者コード!$F$1:$Q$1,0)+5,FALSE) &amp; "",""),"")</f>
        <v/>
      </c>
      <c r="AJ278" s="126" t="str">
        <f>IFERROR(IF('01申請書'!$O$30="○",VLOOKUP($T278,資格者コード!$A$2:$Q$73,MATCH(AJ$12,資格者コード!$F$1:$Q$1,0)+5,FALSE) &amp; "",""),"")</f>
        <v/>
      </c>
      <c r="AK278" s="339"/>
      <c r="AL278" s="340"/>
      <c r="AM278" s="340"/>
      <c r="AN278" s="340"/>
      <c r="AO278" s="340"/>
      <c r="AP278" s="340"/>
      <c r="AQ278" s="340"/>
      <c r="AR278" s="341"/>
    </row>
    <row r="279" spans="2:45" ht="24.95" customHeight="1">
      <c r="C279" s="331">
        <v>267</v>
      </c>
      <c r="D279" s="332"/>
      <c r="E279" s="333"/>
      <c r="F279" s="334"/>
      <c r="G279" s="334"/>
      <c r="H279" s="334"/>
      <c r="I279" s="334"/>
      <c r="J279" s="334"/>
      <c r="K279" s="334"/>
      <c r="L279" s="334"/>
      <c r="M279" s="334"/>
      <c r="N279" s="334"/>
      <c r="O279" s="334"/>
      <c r="P279" s="334"/>
      <c r="Q279" s="334"/>
      <c r="R279" s="334"/>
      <c r="S279" s="335"/>
      <c r="T279" s="336"/>
      <c r="U279" s="337"/>
      <c r="V279" s="337"/>
      <c r="W279" s="337"/>
      <c r="X279" s="338"/>
      <c r="Y279" s="123" t="str">
        <f>IFERROR(IF('01申請書'!$B$27="●",VLOOKUP($T279,資格者コード!$A$2:$Q$73,MATCH(Y$12,資格者コード!$F$1:$Q$1,0)+5,FALSE) &amp; "",""),"")</f>
        <v/>
      </c>
      <c r="Z279" s="124" t="str">
        <f>IFERROR(IF('01申請書'!$B$28="●",VLOOKUP($T279,資格者コード!$A$2:$Q$73,MATCH(Z$12,資格者コード!$F$1:$Q$1,0)+5,FALSE) &amp; "",""),"")</f>
        <v/>
      </c>
      <c r="AA279" s="124" t="str">
        <f>IFERROR(IF('01申請書'!$B$29="●",VLOOKUP($T279,資格者コード!$A$2:$Q$73,MATCH(AA$12,資格者コード!$F$1:$Q$1,0)+5,FALSE) &amp; "",""),"")</f>
        <v/>
      </c>
      <c r="AB279" s="124" t="str">
        <f>IFERROR(IF('01申請書'!$B$30="●",VLOOKUP($T279,資格者コード!$A$2:$Q$73,MATCH(AB$12,資格者コード!$F$1:$Q$1,0)+5,FALSE) &amp; "",""),"")</f>
        <v/>
      </c>
      <c r="AC279" s="125" t="str">
        <f>IFERROR(IF('01申請書'!$B$31="●",VLOOKUP($T279,資格者コード!$A$2:$Q$73,MATCH(AC$12,資格者コード!$F$1:$Q$1,0)+5,FALSE) &amp; "",""),"")</f>
        <v/>
      </c>
      <c r="AD279" s="126" t="str">
        <f>IFERROR(IF('01申請書'!$O$27="○",VLOOKUP($T279,資格者コード!$A$2:$Q$73,MATCH(AD$12,資格者コード!$F$1:$Q$1,0)+5,FALSE) &amp; "",""),"")</f>
        <v/>
      </c>
      <c r="AE279" s="126" t="str">
        <f>IFERROR(IF('01申請書'!$O$28="○",VLOOKUP($T279,資格者コード!$A$2:$Q$73,MATCH(AE$12,資格者コード!$F$1:$Q$1,0)+5,FALSE) &amp; "",""),"")</f>
        <v/>
      </c>
      <c r="AF279" s="123" t="str">
        <f>IFERROR(IF('01申請書'!$B$32="●",VLOOKUP($T279,資格者コード!$A$2:$Q$73,MATCH(AF$12,資格者コード!$F$1:$Q$1,0)+5,FALSE) &amp; "",""),"")</f>
        <v/>
      </c>
      <c r="AG279" s="124" t="str">
        <f>IFERROR(IF('01申請書'!$B$33="●",VLOOKUP($T279,資格者コード!$A$2:$Q$73,MATCH(AG$12,資格者コード!$F$1:$Q$1,0)+5,FALSE) &amp; "",""),"")</f>
        <v/>
      </c>
      <c r="AH279" s="125" t="str">
        <f>IFERROR(IF('01申請書'!$B$34="●",VLOOKUP($T279,資格者コード!$A$2:$Q$73,MATCH(AH$12,資格者コード!$F$1:$Q$1,0)+5,FALSE) &amp; "",""),"")</f>
        <v/>
      </c>
      <c r="AI279" s="126" t="str">
        <f>IFERROR(IF('01申請書'!$O$29="○",VLOOKUP($T279,資格者コード!$A$2:$Q$73,MATCH(AI$12,資格者コード!$F$1:$Q$1,0)+5,FALSE) &amp; "",""),"")</f>
        <v/>
      </c>
      <c r="AJ279" s="126" t="str">
        <f>IFERROR(IF('01申請書'!$O$30="○",VLOOKUP($T279,資格者コード!$A$2:$Q$73,MATCH(AJ$12,資格者コード!$F$1:$Q$1,0)+5,FALSE) &amp; "",""),"")</f>
        <v/>
      </c>
      <c r="AK279" s="339"/>
      <c r="AL279" s="340"/>
      <c r="AM279" s="340"/>
      <c r="AN279" s="340"/>
      <c r="AO279" s="340"/>
      <c r="AP279" s="340"/>
      <c r="AQ279" s="340"/>
      <c r="AR279" s="341"/>
    </row>
    <row r="280" spans="2:45" ht="24.95" customHeight="1">
      <c r="B280" s="127" t="s">
        <v>174</v>
      </c>
      <c r="C280" s="331">
        <v>268</v>
      </c>
      <c r="D280" s="332"/>
      <c r="E280" s="333"/>
      <c r="F280" s="334"/>
      <c r="G280" s="334"/>
      <c r="H280" s="334"/>
      <c r="I280" s="334"/>
      <c r="J280" s="334"/>
      <c r="K280" s="334"/>
      <c r="L280" s="334"/>
      <c r="M280" s="334"/>
      <c r="N280" s="334"/>
      <c r="O280" s="334"/>
      <c r="P280" s="334"/>
      <c r="Q280" s="334"/>
      <c r="R280" s="334"/>
      <c r="S280" s="335"/>
      <c r="T280" s="336"/>
      <c r="U280" s="337"/>
      <c r="V280" s="337"/>
      <c r="W280" s="337"/>
      <c r="X280" s="338"/>
      <c r="Y280" s="123" t="str">
        <f>IFERROR(IF('01申請書'!$B$27="●",VLOOKUP($T280,資格者コード!$A$2:$Q$73,MATCH(Y$12,資格者コード!$F$1:$Q$1,0)+5,FALSE) &amp; "",""),"")</f>
        <v/>
      </c>
      <c r="Z280" s="124" t="str">
        <f>IFERROR(IF('01申請書'!$B$28="●",VLOOKUP($T280,資格者コード!$A$2:$Q$73,MATCH(Z$12,資格者コード!$F$1:$Q$1,0)+5,FALSE) &amp; "",""),"")</f>
        <v/>
      </c>
      <c r="AA280" s="124" t="str">
        <f>IFERROR(IF('01申請書'!$B$29="●",VLOOKUP($T280,資格者コード!$A$2:$Q$73,MATCH(AA$12,資格者コード!$F$1:$Q$1,0)+5,FALSE) &amp; "",""),"")</f>
        <v/>
      </c>
      <c r="AB280" s="124" t="str">
        <f>IFERROR(IF('01申請書'!$B$30="●",VLOOKUP($T280,資格者コード!$A$2:$Q$73,MATCH(AB$12,資格者コード!$F$1:$Q$1,0)+5,FALSE) &amp; "",""),"")</f>
        <v/>
      </c>
      <c r="AC280" s="125" t="str">
        <f>IFERROR(IF('01申請書'!$B$31="●",VLOOKUP($T280,資格者コード!$A$2:$Q$73,MATCH(AC$12,資格者コード!$F$1:$Q$1,0)+5,FALSE) &amp; "",""),"")</f>
        <v/>
      </c>
      <c r="AD280" s="126" t="str">
        <f>IFERROR(IF('01申請書'!$O$27="○",VLOOKUP($T280,資格者コード!$A$2:$Q$73,MATCH(AD$12,資格者コード!$F$1:$Q$1,0)+5,FALSE) &amp; "",""),"")</f>
        <v/>
      </c>
      <c r="AE280" s="126" t="str">
        <f>IFERROR(IF('01申請書'!$O$28="○",VLOOKUP($T280,資格者コード!$A$2:$Q$73,MATCH(AE$12,資格者コード!$F$1:$Q$1,0)+5,FALSE) &amp; "",""),"")</f>
        <v/>
      </c>
      <c r="AF280" s="123" t="str">
        <f>IFERROR(IF('01申請書'!$B$32="●",VLOOKUP($T280,資格者コード!$A$2:$Q$73,MATCH(AF$12,資格者コード!$F$1:$Q$1,0)+5,FALSE) &amp; "",""),"")</f>
        <v/>
      </c>
      <c r="AG280" s="124" t="str">
        <f>IFERROR(IF('01申請書'!$B$33="●",VLOOKUP($T280,資格者コード!$A$2:$Q$73,MATCH(AG$12,資格者コード!$F$1:$Q$1,0)+5,FALSE) &amp; "",""),"")</f>
        <v/>
      </c>
      <c r="AH280" s="125" t="str">
        <f>IFERROR(IF('01申請書'!$B$34="●",VLOOKUP($T280,資格者コード!$A$2:$Q$73,MATCH(AH$12,資格者コード!$F$1:$Q$1,0)+5,FALSE) &amp; "",""),"")</f>
        <v/>
      </c>
      <c r="AI280" s="126" t="str">
        <f>IFERROR(IF('01申請書'!$O$29="○",VLOOKUP($T280,資格者コード!$A$2:$Q$73,MATCH(AI$12,資格者コード!$F$1:$Q$1,0)+5,FALSE) &amp; "",""),"")</f>
        <v/>
      </c>
      <c r="AJ280" s="126" t="str">
        <f>IFERROR(IF('01申請書'!$O$30="○",VLOOKUP($T280,資格者コード!$A$2:$Q$73,MATCH(AJ$12,資格者コード!$F$1:$Q$1,0)+5,FALSE) &amp; "",""),"")</f>
        <v/>
      </c>
      <c r="AK280" s="339"/>
      <c r="AL280" s="340"/>
      <c r="AM280" s="340"/>
      <c r="AN280" s="340"/>
      <c r="AO280" s="340"/>
      <c r="AP280" s="340"/>
      <c r="AQ280" s="340"/>
      <c r="AR280" s="341"/>
      <c r="AS280" s="127"/>
    </row>
    <row r="281" spans="2:45" ht="24.95" customHeight="1">
      <c r="C281" s="331">
        <v>269</v>
      </c>
      <c r="D281" s="332"/>
      <c r="E281" s="333"/>
      <c r="F281" s="334"/>
      <c r="G281" s="334"/>
      <c r="H281" s="334"/>
      <c r="I281" s="334"/>
      <c r="J281" s="334"/>
      <c r="K281" s="334"/>
      <c r="L281" s="334"/>
      <c r="M281" s="334"/>
      <c r="N281" s="334"/>
      <c r="O281" s="334"/>
      <c r="P281" s="334"/>
      <c r="Q281" s="334"/>
      <c r="R281" s="334"/>
      <c r="S281" s="335"/>
      <c r="T281" s="336"/>
      <c r="U281" s="337"/>
      <c r="V281" s="337"/>
      <c r="W281" s="337"/>
      <c r="X281" s="338"/>
      <c r="Y281" s="123" t="str">
        <f>IFERROR(IF('01申請書'!$B$27="●",VLOOKUP($T281,資格者コード!$A$2:$Q$73,MATCH(Y$12,資格者コード!$F$1:$Q$1,0)+5,FALSE) &amp; "",""),"")</f>
        <v/>
      </c>
      <c r="Z281" s="124" t="str">
        <f>IFERROR(IF('01申請書'!$B$28="●",VLOOKUP($T281,資格者コード!$A$2:$Q$73,MATCH(Z$12,資格者コード!$F$1:$Q$1,0)+5,FALSE) &amp; "",""),"")</f>
        <v/>
      </c>
      <c r="AA281" s="124" t="str">
        <f>IFERROR(IF('01申請書'!$B$29="●",VLOOKUP($T281,資格者コード!$A$2:$Q$73,MATCH(AA$12,資格者コード!$F$1:$Q$1,0)+5,FALSE) &amp; "",""),"")</f>
        <v/>
      </c>
      <c r="AB281" s="124" t="str">
        <f>IFERROR(IF('01申請書'!$B$30="●",VLOOKUP($T281,資格者コード!$A$2:$Q$73,MATCH(AB$12,資格者コード!$F$1:$Q$1,0)+5,FALSE) &amp; "",""),"")</f>
        <v/>
      </c>
      <c r="AC281" s="125" t="str">
        <f>IFERROR(IF('01申請書'!$B$31="●",VLOOKUP($T281,資格者コード!$A$2:$Q$73,MATCH(AC$12,資格者コード!$F$1:$Q$1,0)+5,FALSE) &amp; "",""),"")</f>
        <v/>
      </c>
      <c r="AD281" s="126" t="str">
        <f>IFERROR(IF('01申請書'!$O$27="○",VLOOKUP($T281,資格者コード!$A$2:$Q$73,MATCH(AD$12,資格者コード!$F$1:$Q$1,0)+5,FALSE) &amp; "",""),"")</f>
        <v/>
      </c>
      <c r="AE281" s="126" t="str">
        <f>IFERROR(IF('01申請書'!$O$28="○",VLOOKUP($T281,資格者コード!$A$2:$Q$73,MATCH(AE$12,資格者コード!$F$1:$Q$1,0)+5,FALSE) &amp; "",""),"")</f>
        <v/>
      </c>
      <c r="AF281" s="123" t="str">
        <f>IFERROR(IF('01申請書'!$B$32="●",VLOOKUP($T281,資格者コード!$A$2:$Q$73,MATCH(AF$12,資格者コード!$F$1:$Q$1,0)+5,FALSE) &amp; "",""),"")</f>
        <v/>
      </c>
      <c r="AG281" s="124" t="str">
        <f>IFERROR(IF('01申請書'!$B$33="●",VLOOKUP($T281,資格者コード!$A$2:$Q$73,MATCH(AG$12,資格者コード!$F$1:$Q$1,0)+5,FALSE) &amp; "",""),"")</f>
        <v/>
      </c>
      <c r="AH281" s="125" t="str">
        <f>IFERROR(IF('01申請書'!$B$34="●",VLOOKUP($T281,資格者コード!$A$2:$Q$73,MATCH(AH$12,資格者コード!$F$1:$Q$1,0)+5,FALSE) &amp; "",""),"")</f>
        <v/>
      </c>
      <c r="AI281" s="126" t="str">
        <f>IFERROR(IF('01申請書'!$O$29="○",VLOOKUP($T281,資格者コード!$A$2:$Q$73,MATCH(AI$12,資格者コード!$F$1:$Q$1,0)+5,FALSE) &amp; "",""),"")</f>
        <v/>
      </c>
      <c r="AJ281" s="126" t="str">
        <f>IFERROR(IF('01申請書'!$O$30="○",VLOOKUP($T281,資格者コード!$A$2:$Q$73,MATCH(AJ$12,資格者コード!$F$1:$Q$1,0)+5,FALSE) &amp; "",""),"")</f>
        <v/>
      </c>
      <c r="AK281" s="339"/>
      <c r="AL281" s="340"/>
      <c r="AM281" s="340"/>
      <c r="AN281" s="340"/>
      <c r="AO281" s="340"/>
      <c r="AP281" s="340"/>
      <c r="AQ281" s="340"/>
      <c r="AR281" s="341"/>
    </row>
    <row r="282" spans="2:45" ht="24.95" customHeight="1">
      <c r="C282" s="331">
        <v>270</v>
      </c>
      <c r="D282" s="332"/>
      <c r="E282" s="333"/>
      <c r="F282" s="334"/>
      <c r="G282" s="334"/>
      <c r="H282" s="334"/>
      <c r="I282" s="334"/>
      <c r="J282" s="334"/>
      <c r="K282" s="334"/>
      <c r="L282" s="334"/>
      <c r="M282" s="334"/>
      <c r="N282" s="334"/>
      <c r="O282" s="334"/>
      <c r="P282" s="334"/>
      <c r="Q282" s="334"/>
      <c r="R282" s="334"/>
      <c r="S282" s="335"/>
      <c r="T282" s="336"/>
      <c r="U282" s="337"/>
      <c r="V282" s="337"/>
      <c r="W282" s="337"/>
      <c r="X282" s="338"/>
      <c r="Y282" s="123" t="str">
        <f>IFERROR(IF('01申請書'!$B$27="●",VLOOKUP($T282,資格者コード!$A$2:$Q$73,MATCH(Y$12,資格者コード!$F$1:$Q$1,0)+5,FALSE) &amp; "",""),"")</f>
        <v/>
      </c>
      <c r="Z282" s="124" t="str">
        <f>IFERROR(IF('01申請書'!$B$28="●",VLOOKUP($T282,資格者コード!$A$2:$Q$73,MATCH(Z$12,資格者コード!$F$1:$Q$1,0)+5,FALSE) &amp; "",""),"")</f>
        <v/>
      </c>
      <c r="AA282" s="124" t="str">
        <f>IFERROR(IF('01申請書'!$B$29="●",VLOOKUP($T282,資格者コード!$A$2:$Q$73,MATCH(AA$12,資格者コード!$F$1:$Q$1,0)+5,FALSE) &amp; "",""),"")</f>
        <v/>
      </c>
      <c r="AB282" s="124" t="str">
        <f>IFERROR(IF('01申請書'!$B$30="●",VLOOKUP($T282,資格者コード!$A$2:$Q$73,MATCH(AB$12,資格者コード!$F$1:$Q$1,0)+5,FALSE) &amp; "",""),"")</f>
        <v/>
      </c>
      <c r="AC282" s="125" t="str">
        <f>IFERROR(IF('01申請書'!$B$31="●",VLOOKUP($T282,資格者コード!$A$2:$Q$73,MATCH(AC$12,資格者コード!$F$1:$Q$1,0)+5,FALSE) &amp; "",""),"")</f>
        <v/>
      </c>
      <c r="AD282" s="126" t="str">
        <f>IFERROR(IF('01申請書'!$O$27="○",VLOOKUP($T282,資格者コード!$A$2:$Q$73,MATCH(AD$12,資格者コード!$F$1:$Q$1,0)+5,FALSE) &amp; "",""),"")</f>
        <v/>
      </c>
      <c r="AE282" s="126" t="str">
        <f>IFERROR(IF('01申請書'!$O$28="○",VLOOKUP($T282,資格者コード!$A$2:$Q$73,MATCH(AE$12,資格者コード!$F$1:$Q$1,0)+5,FALSE) &amp; "",""),"")</f>
        <v/>
      </c>
      <c r="AF282" s="123" t="str">
        <f>IFERROR(IF('01申請書'!$B$32="●",VLOOKUP($T282,資格者コード!$A$2:$Q$73,MATCH(AF$12,資格者コード!$F$1:$Q$1,0)+5,FALSE) &amp; "",""),"")</f>
        <v/>
      </c>
      <c r="AG282" s="124" t="str">
        <f>IFERROR(IF('01申請書'!$B$33="●",VLOOKUP($T282,資格者コード!$A$2:$Q$73,MATCH(AG$12,資格者コード!$F$1:$Q$1,0)+5,FALSE) &amp; "",""),"")</f>
        <v/>
      </c>
      <c r="AH282" s="125" t="str">
        <f>IFERROR(IF('01申請書'!$B$34="●",VLOOKUP($T282,資格者コード!$A$2:$Q$73,MATCH(AH$12,資格者コード!$F$1:$Q$1,0)+5,FALSE) &amp; "",""),"")</f>
        <v/>
      </c>
      <c r="AI282" s="126" t="str">
        <f>IFERROR(IF('01申請書'!$O$29="○",VLOOKUP($T282,資格者コード!$A$2:$Q$73,MATCH(AI$12,資格者コード!$F$1:$Q$1,0)+5,FALSE) &amp; "",""),"")</f>
        <v/>
      </c>
      <c r="AJ282" s="126" t="str">
        <f>IFERROR(IF('01申請書'!$O$30="○",VLOOKUP($T282,資格者コード!$A$2:$Q$73,MATCH(AJ$12,資格者コード!$F$1:$Q$1,0)+5,FALSE) &amp; "",""),"")</f>
        <v/>
      </c>
      <c r="AK282" s="339"/>
      <c r="AL282" s="340"/>
      <c r="AM282" s="340"/>
      <c r="AN282" s="340"/>
      <c r="AO282" s="340"/>
      <c r="AP282" s="340"/>
      <c r="AQ282" s="340"/>
      <c r="AR282" s="341"/>
    </row>
    <row r="283" spans="2:45" ht="24.95" customHeight="1">
      <c r="C283" s="331">
        <v>271</v>
      </c>
      <c r="D283" s="332"/>
      <c r="E283" s="333"/>
      <c r="F283" s="334"/>
      <c r="G283" s="334"/>
      <c r="H283" s="334"/>
      <c r="I283" s="334"/>
      <c r="J283" s="334"/>
      <c r="K283" s="334"/>
      <c r="L283" s="334"/>
      <c r="M283" s="334"/>
      <c r="N283" s="334"/>
      <c r="O283" s="334"/>
      <c r="P283" s="334"/>
      <c r="Q283" s="334"/>
      <c r="R283" s="334"/>
      <c r="S283" s="335"/>
      <c r="T283" s="336"/>
      <c r="U283" s="337"/>
      <c r="V283" s="337"/>
      <c r="W283" s="337"/>
      <c r="X283" s="338"/>
      <c r="Y283" s="123" t="str">
        <f>IFERROR(IF('01申請書'!$B$27="●",VLOOKUP($T283,資格者コード!$A$2:$Q$73,MATCH(Y$12,資格者コード!$F$1:$Q$1,0)+5,FALSE) &amp; "",""),"")</f>
        <v/>
      </c>
      <c r="Z283" s="124" t="str">
        <f>IFERROR(IF('01申請書'!$B$28="●",VLOOKUP($T283,資格者コード!$A$2:$Q$73,MATCH(Z$12,資格者コード!$F$1:$Q$1,0)+5,FALSE) &amp; "",""),"")</f>
        <v/>
      </c>
      <c r="AA283" s="124" t="str">
        <f>IFERROR(IF('01申請書'!$B$29="●",VLOOKUP($T283,資格者コード!$A$2:$Q$73,MATCH(AA$12,資格者コード!$F$1:$Q$1,0)+5,FALSE) &amp; "",""),"")</f>
        <v/>
      </c>
      <c r="AB283" s="124" t="str">
        <f>IFERROR(IF('01申請書'!$B$30="●",VLOOKUP($T283,資格者コード!$A$2:$Q$73,MATCH(AB$12,資格者コード!$F$1:$Q$1,0)+5,FALSE) &amp; "",""),"")</f>
        <v/>
      </c>
      <c r="AC283" s="125" t="str">
        <f>IFERROR(IF('01申請書'!$B$31="●",VLOOKUP($T283,資格者コード!$A$2:$Q$73,MATCH(AC$12,資格者コード!$F$1:$Q$1,0)+5,FALSE) &amp; "",""),"")</f>
        <v/>
      </c>
      <c r="AD283" s="126" t="str">
        <f>IFERROR(IF('01申請書'!$O$27="○",VLOOKUP($T283,資格者コード!$A$2:$Q$73,MATCH(AD$12,資格者コード!$F$1:$Q$1,0)+5,FALSE) &amp; "",""),"")</f>
        <v/>
      </c>
      <c r="AE283" s="126" t="str">
        <f>IFERROR(IF('01申請書'!$O$28="○",VLOOKUP($T283,資格者コード!$A$2:$Q$73,MATCH(AE$12,資格者コード!$F$1:$Q$1,0)+5,FALSE) &amp; "",""),"")</f>
        <v/>
      </c>
      <c r="AF283" s="123" t="str">
        <f>IFERROR(IF('01申請書'!$B$32="●",VLOOKUP($T283,資格者コード!$A$2:$Q$73,MATCH(AF$12,資格者コード!$F$1:$Q$1,0)+5,FALSE) &amp; "",""),"")</f>
        <v/>
      </c>
      <c r="AG283" s="124" t="str">
        <f>IFERROR(IF('01申請書'!$B$33="●",VLOOKUP($T283,資格者コード!$A$2:$Q$73,MATCH(AG$12,資格者コード!$F$1:$Q$1,0)+5,FALSE) &amp; "",""),"")</f>
        <v/>
      </c>
      <c r="AH283" s="125" t="str">
        <f>IFERROR(IF('01申請書'!$B$34="●",VLOOKUP($T283,資格者コード!$A$2:$Q$73,MATCH(AH$12,資格者コード!$F$1:$Q$1,0)+5,FALSE) &amp; "",""),"")</f>
        <v/>
      </c>
      <c r="AI283" s="126" t="str">
        <f>IFERROR(IF('01申請書'!$O$29="○",VLOOKUP($T283,資格者コード!$A$2:$Q$73,MATCH(AI$12,資格者コード!$F$1:$Q$1,0)+5,FALSE) &amp; "",""),"")</f>
        <v/>
      </c>
      <c r="AJ283" s="126" t="str">
        <f>IFERROR(IF('01申請書'!$O$30="○",VLOOKUP($T283,資格者コード!$A$2:$Q$73,MATCH(AJ$12,資格者コード!$F$1:$Q$1,0)+5,FALSE) &amp; "",""),"")</f>
        <v/>
      </c>
      <c r="AK283" s="339"/>
      <c r="AL283" s="340"/>
      <c r="AM283" s="340"/>
      <c r="AN283" s="340"/>
      <c r="AO283" s="340"/>
      <c r="AP283" s="340"/>
      <c r="AQ283" s="340"/>
      <c r="AR283" s="341"/>
    </row>
    <row r="284" spans="2:45" ht="24.95" customHeight="1">
      <c r="C284" s="331">
        <v>272</v>
      </c>
      <c r="D284" s="332"/>
      <c r="E284" s="333"/>
      <c r="F284" s="334"/>
      <c r="G284" s="334"/>
      <c r="H284" s="334"/>
      <c r="I284" s="334"/>
      <c r="J284" s="334"/>
      <c r="K284" s="334"/>
      <c r="L284" s="334"/>
      <c r="M284" s="334"/>
      <c r="N284" s="334"/>
      <c r="O284" s="334"/>
      <c r="P284" s="334"/>
      <c r="Q284" s="334"/>
      <c r="R284" s="334"/>
      <c r="S284" s="335"/>
      <c r="T284" s="336"/>
      <c r="U284" s="337"/>
      <c r="V284" s="337"/>
      <c r="W284" s="337"/>
      <c r="X284" s="338"/>
      <c r="Y284" s="123" t="str">
        <f>IFERROR(IF('01申請書'!$B$27="●",VLOOKUP($T284,資格者コード!$A$2:$Q$73,MATCH(Y$12,資格者コード!$F$1:$Q$1,0)+5,FALSE) &amp; "",""),"")</f>
        <v/>
      </c>
      <c r="Z284" s="124" t="str">
        <f>IFERROR(IF('01申請書'!$B$28="●",VLOOKUP($T284,資格者コード!$A$2:$Q$73,MATCH(Z$12,資格者コード!$F$1:$Q$1,0)+5,FALSE) &amp; "",""),"")</f>
        <v/>
      </c>
      <c r="AA284" s="124" t="str">
        <f>IFERROR(IF('01申請書'!$B$29="●",VLOOKUP($T284,資格者コード!$A$2:$Q$73,MATCH(AA$12,資格者コード!$F$1:$Q$1,0)+5,FALSE) &amp; "",""),"")</f>
        <v/>
      </c>
      <c r="AB284" s="124" t="str">
        <f>IFERROR(IF('01申請書'!$B$30="●",VLOOKUP($T284,資格者コード!$A$2:$Q$73,MATCH(AB$12,資格者コード!$F$1:$Q$1,0)+5,FALSE) &amp; "",""),"")</f>
        <v/>
      </c>
      <c r="AC284" s="125" t="str">
        <f>IFERROR(IF('01申請書'!$B$31="●",VLOOKUP($T284,資格者コード!$A$2:$Q$73,MATCH(AC$12,資格者コード!$F$1:$Q$1,0)+5,FALSE) &amp; "",""),"")</f>
        <v/>
      </c>
      <c r="AD284" s="126" t="str">
        <f>IFERROR(IF('01申請書'!$O$27="○",VLOOKUP($T284,資格者コード!$A$2:$Q$73,MATCH(AD$12,資格者コード!$F$1:$Q$1,0)+5,FALSE) &amp; "",""),"")</f>
        <v/>
      </c>
      <c r="AE284" s="126" t="str">
        <f>IFERROR(IF('01申請書'!$O$28="○",VLOOKUP($T284,資格者コード!$A$2:$Q$73,MATCH(AE$12,資格者コード!$F$1:$Q$1,0)+5,FALSE) &amp; "",""),"")</f>
        <v/>
      </c>
      <c r="AF284" s="123" t="str">
        <f>IFERROR(IF('01申請書'!$B$32="●",VLOOKUP($T284,資格者コード!$A$2:$Q$73,MATCH(AF$12,資格者コード!$F$1:$Q$1,0)+5,FALSE) &amp; "",""),"")</f>
        <v/>
      </c>
      <c r="AG284" s="124" t="str">
        <f>IFERROR(IF('01申請書'!$B$33="●",VLOOKUP($T284,資格者コード!$A$2:$Q$73,MATCH(AG$12,資格者コード!$F$1:$Q$1,0)+5,FALSE) &amp; "",""),"")</f>
        <v/>
      </c>
      <c r="AH284" s="125" t="str">
        <f>IFERROR(IF('01申請書'!$B$34="●",VLOOKUP($T284,資格者コード!$A$2:$Q$73,MATCH(AH$12,資格者コード!$F$1:$Q$1,0)+5,FALSE) &amp; "",""),"")</f>
        <v/>
      </c>
      <c r="AI284" s="126" t="str">
        <f>IFERROR(IF('01申請書'!$O$29="○",VLOOKUP($T284,資格者コード!$A$2:$Q$73,MATCH(AI$12,資格者コード!$F$1:$Q$1,0)+5,FALSE) &amp; "",""),"")</f>
        <v/>
      </c>
      <c r="AJ284" s="126" t="str">
        <f>IFERROR(IF('01申請書'!$O$30="○",VLOOKUP($T284,資格者コード!$A$2:$Q$73,MATCH(AJ$12,資格者コード!$F$1:$Q$1,0)+5,FALSE) &amp; "",""),"")</f>
        <v/>
      </c>
      <c r="AK284" s="339"/>
      <c r="AL284" s="340"/>
      <c r="AM284" s="340"/>
      <c r="AN284" s="340"/>
      <c r="AO284" s="340"/>
      <c r="AP284" s="340"/>
      <c r="AQ284" s="340"/>
      <c r="AR284" s="341"/>
    </row>
    <row r="285" spans="2:45" ht="24.95" customHeight="1">
      <c r="C285" s="331">
        <v>273</v>
      </c>
      <c r="D285" s="332"/>
      <c r="E285" s="333"/>
      <c r="F285" s="334"/>
      <c r="G285" s="334"/>
      <c r="H285" s="334"/>
      <c r="I285" s="334"/>
      <c r="J285" s="334"/>
      <c r="K285" s="334"/>
      <c r="L285" s="334"/>
      <c r="M285" s="334"/>
      <c r="N285" s="334"/>
      <c r="O285" s="334"/>
      <c r="P285" s="334"/>
      <c r="Q285" s="334"/>
      <c r="R285" s="334"/>
      <c r="S285" s="335"/>
      <c r="T285" s="336"/>
      <c r="U285" s="337"/>
      <c r="V285" s="337"/>
      <c r="W285" s="337"/>
      <c r="X285" s="338"/>
      <c r="Y285" s="123" t="str">
        <f>IFERROR(IF('01申請書'!$B$27="●",VLOOKUP($T285,資格者コード!$A$2:$Q$73,MATCH(Y$12,資格者コード!$F$1:$Q$1,0)+5,FALSE) &amp; "",""),"")</f>
        <v/>
      </c>
      <c r="Z285" s="124" t="str">
        <f>IFERROR(IF('01申請書'!$B$28="●",VLOOKUP($T285,資格者コード!$A$2:$Q$73,MATCH(Z$12,資格者コード!$F$1:$Q$1,0)+5,FALSE) &amp; "",""),"")</f>
        <v/>
      </c>
      <c r="AA285" s="124" t="str">
        <f>IFERROR(IF('01申請書'!$B$29="●",VLOOKUP($T285,資格者コード!$A$2:$Q$73,MATCH(AA$12,資格者コード!$F$1:$Q$1,0)+5,FALSE) &amp; "",""),"")</f>
        <v/>
      </c>
      <c r="AB285" s="124" t="str">
        <f>IFERROR(IF('01申請書'!$B$30="●",VLOOKUP($T285,資格者コード!$A$2:$Q$73,MATCH(AB$12,資格者コード!$F$1:$Q$1,0)+5,FALSE) &amp; "",""),"")</f>
        <v/>
      </c>
      <c r="AC285" s="125" t="str">
        <f>IFERROR(IF('01申請書'!$B$31="●",VLOOKUP($T285,資格者コード!$A$2:$Q$73,MATCH(AC$12,資格者コード!$F$1:$Q$1,0)+5,FALSE) &amp; "",""),"")</f>
        <v/>
      </c>
      <c r="AD285" s="126" t="str">
        <f>IFERROR(IF('01申請書'!$O$27="○",VLOOKUP($T285,資格者コード!$A$2:$Q$73,MATCH(AD$12,資格者コード!$F$1:$Q$1,0)+5,FALSE) &amp; "",""),"")</f>
        <v/>
      </c>
      <c r="AE285" s="126" t="str">
        <f>IFERROR(IF('01申請書'!$O$28="○",VLOOKUP($T285,資格者コード!$A$2:$Q$73,MATCH(AE$12,資格者コード!$F$1:$Q$1,0)+5,FALSE) &amp; "",""),"")</f>
        <v/>
      </c>
      <c r="AF285" s="123" t="str">
        <f>IFERROR(IF('01申請書'!$B$32="●",VLOOKUP($T285,資格者コード!$A$2:$Q$73,MATCH(AF$12,資格者コード!$F$1:$Q$1,0)+5,FALSE) &amp; "",""),"")</f>
        <v/>
      </c>
      <c r="AG285" s="124" t="str">
        <f>IFERROR(IF('01申請書'!$B$33="●",VLOOKUP($T285,資格者コード!$A$2:$Q$73,MATCH(AG$12,資格者コード!$F$1:$Q$1,0)+5,FALSE) &amp; "",""),"")</f>
        <v/>
      </c>
      <c r="AH285" s="125" t="str">
        <f>IFERROR(IF('01申請書'!$B$34="●",VLOOKUP($T285,資格者コード!$A$2:$Q$73,MATCH(AH$12,資格者コード!$F$1:$Q$1,0)+5,FALSE) &amp; "",""),"")</f>
        <v/>
      </c>
      <c r="AI285" s="126" t="str">
        <f>IFERROR(IF('01申請書'!$O$29="○",VLOOKUP($T285,資格者コード!$A$2:$Q$73,MATCH(AI$12,資格者コード!$F$1:$Q$1,0)+5,FALSE) &amp; "",""),"")</f>
        <v/>
      </c>
      <c r="AJ285" s="126" t="str">
        <f>IFERROR(IF('01申請書'!$O$30="○",VLOOKUP($T285,資格者コード!$A$2:$Q$73,MATCH(AJ$12,資格者コード!$F$1:$Q$1,0)+5,FALSE) &amp; "",""),"")</f>
        <v/>
      </c>
      <c r="AK285" s="339"/>
      <c r="AL285" s="340"/>
      <c r="AM285" s="340"/>
      <c r="AN285" s="340"/>
      <c r="AO285" s="340"/>
      <c r="AP285" s="340"/>
      <c r="AQ285" s="340"/>
      <c r="AR285" s="341"/>
    </row>
    <row r="286" spans="2:45" ht="24.95" customHeight="1">
      <c r="C286" s="331">
        <v>274</v>
      </c>
      <c r="D286" s="332"/>
      <c r="E286" s="333"/>
      <c r="F286" s="334"/>
      <c r="G286" s="334"/>
      <c r="H286" s="334"/>
      <c r="I286" s="334"/>
      <c r="J286" s="334"/>
      <c r="K286" s="334"/>
      <c r="L286" s="334"/>
      <c r="M286" s="334"/>
      <c r="N286" s="334"/>
      <c r="O286" s="334"/>
      <c r="P286" s="334"/>
      <c r="Q286" s="334"/>
      <c r="R286" s="334"/>
      <c r="S286" s="335"/>
      <c r="T286" s="336"/>
      <c r="U286" s="337"/>
      <c r="V286" s="337"/>
      <c r="W286" s="337"/>
      <c r="X286" s="338"/>
      <c r="Y286" s="123" t="str">
        <f>IFERROR(IF('01申請書'!$B$27="●",VLOOKUP($T286,資格者コード!$A$2:$Q$73,MATCH(Y$12,資格者コード!$F$1:$Q$1,0)+5,FALSE) &amp; "",""),"")</f>
        <v/>
      </c>
      <c r="Z286" s="124" t="str">
        <f>IFERROR(IF('01申請書'!$B$28="●",VLOOKUP($T286,資格者コード!$A$2:$Q$73,MATCH(Z$12,資格者コード!$F$1:$Q$1,0)+5,FALSE) &amp; "",""),"")</f>
        <v/>
      </c>
      <c r="AA286" s="124" t="str">
        <f>IFERROR(IF('01申請書'!$B$29="●",VLOOKUP($T286,資格者コード!$A$2:$Q$73,MATCH(AA$12,資格者コード!$F$1:$Q$1,0)+5,FALSE) &amp; "",""),"")</f>
        <v/>
      </c>
      <c r="AB286" s="124" t="str">
        <f>IFERROR(IF('01申請書'!$B$30="●",VLOOKUP($T286,資格者コード!$A$2:$Q$73,MATCH(AB$12,資格者コード!$F$1:$Q$1,0)+5,FALSE) &amp; "",""),"")</f>
        <v/>
      </c>
      <c r="AC286" s="125" t="str">
        <f>IFERROR(IF('01申請書'!$B$31="●",VLOOKUP($T286,資格者コード!$A$2:$Q$73,MATCH(AC$12,資格者コード!$F$1:$Q$1,0)+5,FALSE) &amp; "",""),"")</f>
        <v/>
      </c>
      <c r="AD286" s="126" t="str">
        <f>IFERROR(IF('01申請書'!$O$27="○",VLOOKUP($T286,資格者コード!$A$2:$Q$73,MATCH(AD$12,資格者コード!$F$1:$Q$1,0)+5,FALSE) &amp; "",""),"")</f>
        <v/>
      </c>
      <c r="AE286" s="126" t="str">
        <f>IFERROR(IF('01申請書'!$O$28="○",VLOOKUP($T286,資格者コード!$A$2:$Q$73,MATCH(AE$12,資格者コード!$F$1:$Q$1,0)+5,FALSE) &amp; "",""),"")</f>
        <v/>
      </c>
      <c r="AF286" s="123" t="str">
        <f>IFERROR(IF('01申請書'!$B$32="●",VLOOKUP($T286,資格者コード!$A$2:$Q$73,MATCH(AF$12,資格者コード!$F$1:$Q$1,0)+5,FALSE) &amp; "",""),"")</f>
        <v/>
      </c>
      <c r="AG286" s="124" t="str">
        <f>IFERROR(IF('01申請書'!$B$33="●",VLOOKUP($T286,資格者コード!$A$2:$Q$73,MATCH(AG$12,資格者コード!$F$1:$Q$1,0)+5,FALSE) &amp; "",""),"")</f>
        <v/>
      </c>
      <c r="AH286" s="125" t="str">
        <f>IFERROR(IF('01申請書'!$B$34="●",VLOOKUP($T286,資格者コード!$A$2:$Q$73,MATCH(AH$12,資格者コード!$F$1:$Q$1,0)+5,FALSE) &amp; "",""),"")</f>
        <v/>
      </c>
      <c r="AI286" s="126" t="str">
        <f>IFERROR(IF('01申請書'!$O$29="○",VLOOKUP($T286,資格者コード!$A$2:$Q$73,MATCH(AI$12,資格者コード!$F$1:$Q$1,0)+5,FALSE) &amp; "",""),"")</f>
        <v/>
      </c>
      <c r="AJ286" s="126" t="str">
        <f>IFERROR(IF('01申請書'!$O$30="○",VLOOKUP($T286,資格者コード!$A$2:$Q$73,MATCH(AJ$12,資格者コード!$F$1:$Q$1,0)+5,FALSE) &amp; "",""),"")</f>
        <v/>
      </c>
      <c r="AK286" s="339"/>
      <c r="AL286" s="340"/>
      <c r="AM286" s="340"/>
      <c r="AN286" s="340"/>
      <c r="AO286" s="340"/>
      <c r="AP286" s="340"/>
      <c r="AQ286" s="340"/>
      <c r="AR286" s="341"/>
    </row>
    <row r="287" spans="2:45" ht="24.95" customHeight="1">
      <c r="C287" s="331">
        <v>275</v>
      </c>
      <c r="D287" s="332"/>
      <c r="E287" s="333"/>
      <c r="F287" s="334"/>
      <c r="G287" s="334"/>
      <c r="H287" s="334"/>
      <c r="I287" s="334"/>
      <c r="J287" s="334"/>
      <c r="K287" s="334"/>
      <c r="L287" s="334"/>
      <c r="M287" s="334"/>
      <c r="N287" s="334"/>
      <c r="O287" s="334"/>
      <c r="P287" s="334"/>
      <c r="Q287" s="334"/>
      <c r="R287" s="334"/>
      <c r="S287" s="335"/>
      <c r="T287" s="336"/>
      <c r="U287" s="337"/>
      <c r="V287" s="337"/>
      <c r="W287" s="337"/>
      <c r="X287" s="338"/>
      <c r="Y287" s="123" t="str">
        <f>IFERROR(IF('01申請書'!$B$27="●",VLOOKUP($T287,資格者コード!$A$2:$Q$73,MATCH(Y$12,資格者コード!$F$1:$Q$1,0)+5,FALSE) &amp; "",""),"")</f>
        <v/>
      </c>
      <c r="Z287" s="124" t="str">
        <f>IFERROR(IF('01申請書'!$B$28="●",VLOOKUP($T287,資格者コード!$A$2:$Q$73,MATCH(Z$12,資格者コード!$F$1:$Q$1,0)+5,FALSE) &amp; "",""),"")</f>
        <v/>
      </c>
      <c r="AA287" s="124" t="str">
        <f>IFERROR(IF('01申請書'!$B$29="●",VLOOKUP($T287,資格者コード!$A$2:$Q$73,MATCH(AA$12,資格者コード!$F$1:$Q$1,0)+5,FALSE) &amp; "",""),"")</f>
        <v/>
      </c>
      <c r="AB287" s="124" t="str">
        <f>IFERROR(IF('01申請書'!$B$30="●",VLOOKUP($T287,資格者コード!$A$2:$Q$73,MATCH(AB$12,資格者コード!$F$1:$Q$1,0)+5,FALSE) &amp; "",""),"")</f>
        <v/>
      </c>
      <c r="AC287" s="125" t="str">
        <f>IFERROR(IF('01申請書'!$B$31="●",VLOOKUP($T287,資格者コード!$A$2:$Q$73,MATCH(AC$12,資格者コード!$F$1:$Q$1,0)+5,FALSE) &amp; "",""),"")</f>
        <v/>
      </c>
      <c r="AD287" s="126" t="str">
        <f>IFERROR(IF('01申請書'!$O$27="○",VLOOKUP($T287,資格者コード!$A$2:$Q$73,MATCH(AD$12,資格者コード!$F$1:$Q$1,0)+5,FALSE) &amp; "",""),"")</f>
        <v/>
      </c>
      <c r="AE287" s="126" t="str">
        <f>IFERROR(IF('01申請書'!$O$28="○",VLOOKUP($T287,資格者コード!$A$2:$Q$73,MATCH(AE$12,資格者コード!$F$1:$Q$1,0)+5,FALSE) &amp; "",""),"")</f>
        <v/>
      </c>
      <c r="AF287" s="123" t="str">
        <f>IFERROR(IF('01申請書'!$B$32="●",VLOOKUP($T287,資格者コード!$A$2:$Q$73,MATCH(AF$12,資格者コード!$F$1:$Q$1,0)+5,FALSE) &amp; "",""),"")</f>
        <v/>
      </c>
      <c r="AG287" s="124" t="str">
        <f>IFERROR(IF('01申請書'!$B$33="●",VLOOKUP($T287,資格者コード!$A$2:$Q$73,MATCH(AG$12,資格者コード!$F$1:$Q$1,0)+5,FALSE) &amp; "",""),"")</f>
        <v/>
      </c>
      <c r="AH287" s="125" t="str">
        <f>IFERROR(IF('01申請書'!$B$34="●",VLOOKUP($T287,資格者コード!$A$2:$Q$73,MATCH(AH$12,資格者コード!$F$1:$Q$1,0)+5,FALSE) &amp; "",""),"")</f>
        <v/>
      </c>
      <c r="AI287" s="126" t="str">
        <f>IFERROR(IF('01申請書'!$O$29="○",VLOOKUP($T287,資格者コード!$A$2:$Q$73,MATCH(AI$12,資格者コード!$F$1:$Q$1,0)+5,FALSE) &amp; "",""),"")</f>
        <v/>
      </c>
      <c r="AJ287" s="126" t="str">
        <f>IFERROR(IF('01申請書'!$O$30="○",VLOOKUP($T287,資格者コード!$A$2:$Q$73,MATCH(AJ$12,資格者コード!$F$1:$Q$1,0)+5,FALSE) &amp; "",""),"")</f>
        <v/>
      </c>
      <c r="AK287" s="339"/>
      <c r="AL287" s="340"/>
      <c r="AM287" s="340"/>
      <c r="AN287" s="340"/>
      <c r="AO287" s="340"/>
      <c r="AP287" s="340"/>
      <c r="AQ287" s="340"/>
      <c r="AR287" s="341"/>
    </row>
    <row r="288" spans="2:45" ht="24.95" customHeight="1">
      <c r="C288" s="331">
        <v>276</v>
      </c>
      <c r="D288" s="332"/>
      <c r="E288" s="333"/>
      <c r="F288" s="334"/>
      <c r="G288" s="334"/>
      <c r="H288" s="334"/>
      <c r="I288" s="334"/>
      <c r="J288" s="334"/>
      <c r="K288" s="334"/>
      <c r="L288" s="334"/>
      <c r="M288" s="334"/>
      <c r="N288" s="334"/>
      <c r="O288" s="334"/>
      <c r="P288" s="334"/>
      <c r="Q288" s="334"/>
      <c r="R288" s="334"/>
      <c r="S288" s="335"/>
      <c r="T288" s="336"/>
      <c r="U288" s="337"/>
      <c r="V288" s="337"/>
      <c r="W288" s="337"/>
      <c r="X288" s="338"/>
      <c r="Y288" s="123" t="str">
        <f>IFERROR(IF('01申請書'!$B$27="●",VLOOKUP($T288,資格者コード!$A$2:$Q$73,MATCH(Y$12,資格者コード!$F$1:$Q$1,0)+5,FALSE) &amp; "",""),"")</f>
        <v/>
      </c>
      <c r="Z288" s="124" t="str">
        <f>IFERROR(IF('01申請書'!$B$28="●",VLOOKUP($T288,資格者コード!$A$2:$Q$73,MATCH(Z$12,資格者コード!$F$1:$Q$1,0)+5,FALSE) &amp; "",""),"")</f>
        <v/>
      </c>
      <c r="AA288" s="124" t="str">
        <f>IFERROR(IF('01申請書'!$B$29="●",VLOOKUP($T288,資格者コード!$A$2:$Q$73,MATCH(AA$12,資格者コード!$F$1:$Q$1,0)+5,FALSE) &amp; "",""),"")</f>
        <v/>
      </c>
      <c r="AB288" s="124" t="str">
        <f>IFERROR(IF('01申請書'!$B$30="●",VLOOKUP($T288,資格者コード!$A$2:$Q$73,MATCH(AB$12,資格者コード!$F$1:$Q$1,0)+5,FALSE) &amp; "",""),"")</f>
        <v/>
      </c>
      <c r="AC288" s="125" t="str">
        <f>IFERROR(IF('01申請書'!$B$31="●",VLOOKUP($T288,資格者コード!$A$2:$Q$73,MATCH(AC$12,資格者コード!$F$1:$Q$1,0)+5,FALSE) &amp; "",""),"")</f>
        <v/>
      </c>
      <c r="AD288" s="126" t="str">
        <f>IFERROR(IF('01申請書'!$O$27="○",VLOOKUP($T288,資格者コード!$A$2:$Q$73,MATCH(AD$12,資格者コード!$F$1:$Q$1,0)+5,FALSE) &amp; "",""),"")</f>
        <v/>
      </c>
      <c r="AE288" s="126" t="str">
        <f>IFERROR(IF('01申請書'!$O$28="○",VLOOKUP($T288,資格者コード!$A$2:$Q$73,MATCH(AE$12,資格者コード!$F$1:$Q$1,0)+5,FALSE) &amp; "",""),"")</f>
        <v/>
      </c>
      <c r="AF288" s="123" t="str">
        <f>IFERROR(IF('01申請書'!$B$32="●",VLOOKUP($T288,資格者コード!$A$2:$Q$73,MATCH(AF$12,資格者コード!$F$1:$Q$1,0)+5,FALSE) &amp; "",""),"")</f>
        <v/>
      </c>
      <c r="AG288" s="124" t="str">
        <f>IFERROR(IF('01申請書'!$B$33="●",VLOOKUP($T288,資格者コード!$A$2:$Q$73,MATCH(AG$12,資格者コード!$F$1:$Q$1,0)+5,FALSE) &amp; "",""),"")</f>
        <v/>
      </c>
      <c r="AH288" s="125" t="str">
        <f>IFERROR(IF('01申請書'!$B$34="●",VLOOKUP($T288,資格者コード!$A$2:$Q$73,MATCH(AH$12,資格者コード!$F$1:$Q$1,0)+5,FALSE) &amp; "",""),"")</f>
        <v/>
      </c>
      <c r="AI288" s="126" t="str">
        <f>IFERROR(IF('01申請書'!$O$29="○",VLOOKUP($T288,資格者コード!$A$2:$Q$73,MATCH(AI$12,資格者コード!$F$1:$Q$1,0)+5,FALSE) &amp; "",""),"")</f>
        <v/>
      </c>
      <c r="AJ288" s="126" t="str">
        <f>IFERROR(IF('01申請書'!$O$30="○",VLOOKUP($T288,資格者コード!$A$2:$Q$73,MATCH(AJ$12,資格者コード!$F$1:$Q$1,0)+5,FALSE) &amp; "",""),"")</f>
        <v/>
      </c>
      <c r="AK288" s="339"/>
      <c r="AL288" s="340"/>
      <c r="AM288" s="340"/>
      <c r="AN288" s="340"/>
      <c r="AO288" s="340"/>
      <c r="AP288" s="340"/>
      <c r="AQ288" s="340"/>
      <c r="AR288" s="341"/>
    </row>
    <row r="289" spans="2:45" ht="24.95" customHeight="1">
      <c r="C289" s="331">
        <v>277</v>
      </c>
      <c r="D289" s="332"/>
      <c r="E289" s="333"/>
      <c r="F289" s="334"/>
      <c r="G289" s="334"/>
      <c r="H289" s="334"/>
      <c r="I289" s="334"/>
      <c r="J289" s="334"/>
      <c r="K289" s="334"/>
      <c r="L289" s="334"/>
      <c r="M289" s="334"/>
      <c r="N289" s="334"/>
      <c r="O289" s="334"/>
      <c r="P289" s="334"/>
      <c r="Q289" s="334"/>
      <c r="R289" s="334"/>
      <c r="S289" s="335"/>
      <c r="T289" s="336"/>
      <c r="U289" s="337"/>
      <c r="V289" s="337"/>
      <c r="W289" s="337"/>
      <c r="X289" s="338"/>
      <c r="Y289" s="123" t="str">
        <f>IFERROR(IF('01申請書'!$B$27="●",VLOOKUP($T289,資格者コード!$A$2:$Q$73,MATCH(Y$12,資格者コード!$F$1:$Q$1,0)+5,FALSE) &amp; "",""),"")</f>
        <v/>
      </c>
      <c r="Z289" s="124" t="str">
        <f>IFERROR(IF('01申請書'!$B$28="●",VLOOKUP($T289,資格者コード!$A$2:$Q$73,MATCH(Z$12,資格者コード!$F$1:$Q$1,0)+5,FALSE) &amp; "",""),"")</f>
        <v/>
      </c>
      <c r="AA289" s="124" t="str">
        <f>IFERROR(IF('01申請書'!$B$29="●",VLOOKUP($T289,資格者コード!$A$2:$Q$73,MATCH(AA$12,資格者コード!$F$1:$Q$1,0)+5,FALSE) &amp; "",""),"")</f>
        <v/>
      </c>
      <c r="AB289" s="124" t="str">
        <f>IFERROR(IF('01申請書'!$B$30="●",VLOOKUP($T289,資格者コード!$A$2:$Q$73,MATCH(AB$12,資格者コード!$F$1:$Q$1,0)+5,FALSE) &amp; "",""),"")</f>
        <v/>
      </c>
      <c r="AC289" s="125" t="str">
        <f>IFERROR(IF('01申請書'!$B$31="●",VLOOKUP($T289,資格者コード!$A$2:$Q$73,MATCH(AC$12,資格者コード!$F$1:$Q$1,0)+5,FALSE) &amp; "",""),"")</f>
        <v/>
      </c>
      <c r="AD289" s="126" t="str">
        <f>IFERROR(IF('01申請書'!$O$27="○",VLOOKUP($T289,資格者コード!$A$2:$Q$73,MATCH(AD$12,資格者コード!$F$1:$Q$1,0)+5,FALSE) &amp; "",""),"")</f>
        <v/>
      </c>
      <c r="AE289" s="126" t="str">
        <f>IFERROR(IF('01申請書'!$O$28="○",VLOOKUP($T289,資格者コード!$A$2:$Q$73,MATCH(AE$12,資格者コード!$F$1:$Q$1,0)+5,FALSE) &amp; "",""),"")</f>
        <v/>
      </c>
      <c r="AF289" s="123" t="str">
        <f>IFERROR(IF('01申請書'!$B$32="●",VLOOKUP($T289,資格者コード!$A$2:$Q$73,MATCH(AF$12,資格者コード!$F$1:$Q$1,0)+5,FALSE) &amp; "",""),"")</f>
        <v/>
      </c>
      <c r="AG289" s="124" t="str">
        <f>IFERROR(IF('01申請書'!$B$33="●",VLOOKUP($T289,資格者コード!$A$2:$Q$73,MATCH(AG$12,資格者コード!$F$1:$Q$1,0)+5,FALSE) &amp; "",""),"")</f>
        <v/>
      </c>
      <c r="AH289" s="125" t="str">
        <f>IFERROR(IF('01申請書'!$B$34="●",VLOOKUP($T289,資格者コード!$A$2:$Q$73,MATCH(AH$12,資格者コード!$F$1:$Q$1,0)+5,FALSE) &amp; "",""),"")</f>
        <v/>
      </c>
      <c r="AI289" s="126" t="str">
        <f>IFERROR(IF('01申請書'!$O$29="○",VLOOKUP($T289,資格者コード!$A$2:$Q$73,MATCH(AI$12,資格者コード!$F$1:$Q$1,0)+5,FALSE) &amp; "",""),"")</f>
        <v/>
      </c>
      <c r="AJ289" s="126" t="str">
        <f>IFERROR(IF('01申請書'!$O$30="○",VLOOKUP($T289,資格者コード!$A$2:$Q$73,MATCH(AJ$12,資格者コード!$F$1:$Q$1,0)+5,FALSE) &amp; "",""),"")</f>
        <v/>
      </c>
      <c r="AK289" s="339"/>
      <c r="AL289" s="340"/>
      <c r="AM289" s="340"/>
      <c r="AN289" s="340"/>
      <c r="AO289" s="340"/>
      <c r="AP289" s="340"/>
      <c r="AQ289" s="340"/>
      <c r="AR289" s="341"/>
    </row>
    <row r="290" spans="2:45" ht="24.95" customHeight="1">
      <c r="C290" s="331">
        <v>278</v>
      </c>
      <c r="D290" s="332"/>
      <c r="E290" s="333"/>
      <c r="F290" s="334"/>
      <c r="G290" s="334"/>
      <c r="H290" s="334"/>
      <c r="I290" s="334"/>
      <c r="J290" s="334"/>
      <c r="K290" s="334"/>
      <c r="L290" s="334"/>
      <c r="M290" s="334"/>
      <c r="N290" s="334"/>
      <c r="O290" s="334"/>
      <c r="P290" s="334"/>
      <c r="Q290" s="334"/>
      <c r="R290" s="334"/>
      <c r="S290" s="335"/>
      <c r="T290" s="336"/>
      <c r="U290" s="337"/>
      <c r="V290" s="337"/>
      <c r="W290" s="337"/>
      <c r="X290" s="338"/>
      <c r="Y290" s="123" t="str">
        <f>IFERROR(IF('01申請書'!$B$27="●",VLOOKUP($T290,資格者コード!$A$2:$Q$73,MATCH(Y$12,資格者コード!$F$1:$Q$1,0)+5,FALSE) &amp; "",""),"")</f>
        <v/>
      </c>
      <c r="Z290" s="124" t="str">
        <f>IFERROR(IF('01申請書'!$B$28="●",VLOOKUP($T290,資格者コード!$A$2:$Q$73,MATCH(Z$12,資格者コード!$F$1:$Q$1,0)+5,FALSE) &amp; "",""),"")</f>
        <v/>
      </c>
      <c r="AA290" s="124" t="str">
        <f>IFERROR(IF('01申請書'!$B$29="●",VLOOKUP($T290,資格者コード!$A$2:$Q$73,MATCH(AA$12,資格者コード!$F$1:$Q$1,0)+5,FALSE) &amp; "",""),"")</f>
        <v/>
      </c>
      <c r="AB290" s="124" t="str">
        <f>IFERROR(IF('01申請書'!$B$30="●",VLOOKUP($T290,資格者コード!$A$2:$Q$73,MATCH(AB$12,資格者コード!$F$1:$Q$1,0)+5,FALSE) &amp; "",""),"")</f>
        <v/>
      </c>
      <c r="AC290" s="125" t="str">
        <f>IFERROR(IF('01申請書'!$B$31="●",VLOOKUP($T290,資格者コード!$A$2:$Q$73,MATCH(AC$12,資格者コード!$F$1:$Q$1,0)+5,FALSE) &amp; "",""),"")</f>
        <v/>
      </c>
      <c r="AD290" s="126" t="str">
        <f>IFERROR(IF('01申請書'!$O$27="○",VLOOKUP($T290,資格者コード!$A$2:$Q$73,MATCH(AD$12,資格者コード!$F$1:$Q$1,0)+5,FALSE) &amp; "",""),"")</f>
        <v/>
      </c>
      <c r="AE290" s="126" t="str">
        <f>IFERROR(IF('01申請書'!$O$28="○",VLOOKUP($T290,資格者コード!$A$2:$Q$73,MATCH(AE$12,資格者コード!$F$1:$Q$1,0)+5,FALSE) &amp; "",""),"")</f>
        <v/>
      </c>
      <c r="AF290" s="123" t="str">
        <f>IFERROR(IF('01申請書'!$B$32="●",VLOOKUP($T290,資格者コード!$A$2:$Q$73,MATCH(AF$12,資格者コード!$F$1:$Q$1,0)+5,FALSE) &amp; "",""),"")</f>
        <v/>
      </c>
      <c r="AG290" s="124" t="str">
        <f>IFERROR(IF('01申請書'!$B$33="●",VLOOKUP($T290,資格者コード!$A$2:$Q$73,MATCH(AG$12,資格者コード!$F$1:$Q$1,0)+5,FALSE) &amp; "",""),"")</f>
        <v/>
      </c>
      <c r="AH290" s="125" t="str">
        <f>IFERROR(IF('01申請書'!$B$34="●",VLOOKUP($T290,資格者コード!$A$2:$Q$73,MATCH(AH$12,資格者コード!$F$1:$Q$1,0)+5,FALSE) &amp; "",""),"")</f>
        <v/>
      </c>
      <c r="AI290" s="126" t="str">
        <f>IFERROR(IF('01申請書'!$O$29="○",VLOOKUP($T290,資格者コード!$A$2:$Q$73,MATCH(AI$12,資格者コード!$F$1:$Q$1,0)+5,FALSE) &amp; "",""),"")</f>
        <v/>
      </c>
      <c r="AJ290" s="126" t="str">
        <f>IFERROR(IF('01申請書'!$O$30="○",VLOOKUP($T290,資格者コード!$A$2:$Q$73,MATCH(AJ$12,資格者コード!$F$1:$Q$1,0)+5,FALSE) &amp; "",""),"")</f>
        <v/>
      </c>
      <c r="AK290" s="339"/>
      <c r="AL290" s="340"/>
      <c r="AM290" s="340"/>
      <c r="AN290" s="340"/>
      <c r="AO290" s="340"/>
      <c r="AP290" s="340"/>
      <c r="AQ290" s="340"/>
      <c r="AR290" s="341"/>
    </row>
    <row r="291" spans="2:45" ht="24.95" customHeight="1">
      <c r="C291" s="331">
        <v>279</v>
      </c>
      <c r="D291" s="332"/>
      <c r="E291" s="333"/>
      <c r="F291" s="334"/>
      <c r="G291" s="334"/>
      <c r="H291" s="334"/>
      <c r="I291" s="334"/>
      <c r="J291" s="334"/>
      <c r="K291" s="334"/>
      <c r="L291" s="334"/>
      <c r="M291" s="334"/>
      <c r="N291" s="334"/>
      <c r="O291" s="334"/>
      <c r="P291" s="334"/>
      <c r="Q291" s="334"/>
      <c r="R291" s="334"/>
      <c r="S291" s="335"/>
      <c r="T291" s="336"/>
      <c r="U291" s="337"/>
      <c r="V291" s="337"/>
      <c r="W291" s="337"/>
      <c r="X291" s="338"/>
      <c r="Y291" s="123" t="str">
        <f>IFERROR(IF('01申請書'!$B$27="●",VLOOKUP($T291,資格者コード!$A$2:$Q$73,MATCH(Y$12,資格者コード!$F$1:$Q$1,0)+5,FALSE) &amp; "",""),"")</f>
        <v/>
      </c>
      <c r="Z291" s="124" t="str">
        <f>IFERROR(IF('01申請書'!$B$28="●",VLOOKUP($T291,資格者コード!$A$2:$Q$73,MATCH(Z$12,資格者コード!$F$1:$Q$1,0)+5,FALSE) &amp; "",""),"")</f>
        <v/>
      </c>
      <c r="AA291" s="124" t="str">
        <f>IFERROR(IF('01申請書'!$B$29="●",VLOOKUP($T291,資格者コード!$A$2:$Q$73,MATCH(AA$12,資格者コード!$F$1:$Q$1,0)+5,FALSE) &amp; "",""),"")</f>
        <v/>
      </c>
      <c r="AB291" s="124" t="str">
        <f>IFERROR(IF('01申請書'!$B$30="●",VLOOKUP($T291,資格者コード!$A$2:$Q$73,MATCH(AB$12,資格者コード!$F$1:$Q$1,0)+5,FALSE) &amp; "",""),"")</f>
        <v/>
      </c>
      <c r="AC291" s="125" t="str">
        <f>IFERROR(IF('01申請書'!$B$31="●",VLOOKUP($T291,資格者コード!$A$2:$Q$73,MATCH(AC$12,資格者コード!$F$1:$Q$1,0)+5,FALSE) &amp; "",""),"")</f>
        <v/>
      </c>
      <c r="AD291" s="126" t="str">
        <f>IFERROR(IF('01申請書'!$O$27="○",VLOOKUP($T291,資格者コード!$A$2:$Q$73,MATCH(AD$12,資格者コード!$F$1:$Q$1,0)+5,FALSE) &amp; "",""),"")</f>
        <v/>
      </c>
      <c r="AE291" s="126" t="str">
        <f>IFERROR(IF('01申請書'!$O$28="○",VLOOKUP($T291,資格者コード!$A$2:$Q$73,MATCH(AE$12,資格者コード!$F$1:$Q$1,0)+5,FALSE) &amp; "",""),"")</f>
        <v/>
      </c>
      <c r="AF291" s="123" t="str">
        <f>IFERROR(IF('01申請書'!$B$32="●",VLOOKUP($T291,資格者コード!$A$2:$Q$73,MATCH(AF$12,資格者コード!$F$1:$Q$1,0)+5,FALSE) &amp; "",""),"")</f>
        <v/>
      </c>
      <c r="AG291" s="124" t="str">
        <f>IFERROR(IF('01申請書'!$B$33="●",VLOOKUP($T291,資格者コード!$A$2:$Q$73,MATCH(AG$12,資格者コード!$F$1:$Q$1,0)+5,FALSE) &amp; "",""),"")</f>
        <v/>
      </c>
      <c r="AH291" s="125" t="str">
        <f>IFERROR(IF('01申請書'!$B$34="●",VLOOKUP($T291,資格者コード!$A$2:$Q$73,MATCH(AH$12,資格者コード!$F$1:$Q$1,0)+5,FALSE) &amp; "",""),"")</f>
        <v/>
      </c>
      <c r="AI291" s="126" t="str">
        <f>IFERROR(IF('01申請書'!$O$29="○",VLOOKUP($T291,資格者コード!$A$2:$Q$73,MATCH(AI$12,資格者コード!$F$1:$Q$1,0)+5,FALSE) &amp; "",""),"")</f>
        <v/>
      </c>
      <c r="AJ291" s="126" t="str">
        <f>IFERROR(IF('01申請書'!$O$30="○",VLOOKUP($T291,資格者コード!$A$2:$Q$73,MATCH(AJ$12,資格者コード!$F$1:$Q$1,0)+5,FALSE) &amp; "",""),"")</f>
        <v/>
      </c>
      <c r="AK291" s="339"/>
      <c r="AL291" s="340"/>
      <c r="AM291" s="340"/>
      <c r="AN291" s="340"/>
      <c r="AO291" s="340"/>
      <c r="AP291" s="340"/>
      <c r="AQ291" s="340"/>
      <c r="AR291" s="341"/>
    </row>
    <row r="292" spans="2:45" ht="24.95" customHeight="1">
      <c r="C292" s="331">
        <v>280</v>
      </c>
      <c r="D292" s="332"/>
      <c r="E292" s="333"/>
      <c r="F292" s="334"/>
      <c r="G292" s="334"/>
      <c r="H292" s="334"/>
      <c r="I292" s="334"/>
      <c r="J292" s="334"/>
      <c r="K292" s="334"/>
      <c r="L292" s="334"/>
      <c r="M292" s="334"/>
      <c r="N292" s="334"/>
      <c r="O292" s="334"/>
      <c r="P292" s="334"/>
      <c r="Q292" s="334"/>
      <c r="R292" s="334"/>
      <c r="S292" s="335"/>
      <c r="T292" s="336"/>
      <c r="U292" s="337"/>
      <c r="V292" s="337"/>
      <c r="W292" s="337"/>
      <c r="X292" s="338"/>
      <c r="Y292" s="123" t="str">
        <f>IFERROR(IF('01申請書'!$B$27="●",VLOOKUP($T292,資格者コード!$A$2:$Q$73,MATCH(Y$12,資格者コード!$F$1:$Q$1,0)+5,FALSE) &amp; "",""),"")</f>
        <v/>
      </c>
      <c r="Z292" s="124" t="str">
        <f>IFERROR(IF('01申請書'!$B$28="●",VLOOKUP($T292,資格者コード!$A$2:$Q$73,MATCH(Z$12,資格者コード!$F$1:$Q$1,0)+5,FALSE) &amp; "",""),"")</f>
        <v/>
      </c>
      <c r="AA292" s="124" t="str">
        <f>IFERROR(IF('01申請書'!$B$29="●",VLOOKUP($T292,資格者コード!$A$2:$Q$73,MATCH(AA$12,資格者コード!$F$1:$Q$1,0)+5,FALSE) &amp; "",""),"")</f>
        <v/>
      </c>
      <c r="AB292" s="124" t="str">
        <f>IFERROR(IF('01申請書'!$B$30="●",VLOOKUP($T292,資格者コード!$A$2:$Q$73,MATCH(AB$12,資格者コード!$F$1:$Q$1,0)+5,FALSE) &amp; "",""),"")</f>
        <v/>
      </c>
      <c r="AC292" s="125" t="str">
        <f>IFERROR(IF('01申請書'!$B$31="●",VLOOKUP($T292,資格者コード!$A$2:$Q$73,MATCH(AC$12,資格者コード!$F$1:$Q$1,0)+5,FALSE) &amp; "",""),"")</f>
        <v/>
      </c>
      <c r="AD292" s="126" t="str">
        <f>IFERROR(IF('01申請書'!$O$27="○",VLOOKUP($T292,資格者コード!$A$2:$Q$73,MATCH(AD$12,資格者コード!$F$1:$Q$1,0)+5,FALSE) &amp; "",""),"")</f>
        <v/>
      </c>
      <c r="AE292" s="126" t="str">
        <f>IFERROR(IF('01申請書'!$O$28="○",VLOOKUP($T292,資格者コード!$A$2:$Q$73,MATCH(AE$12,資格者コード!$F$1:$Q$1,0)+5,FALSE) &amp; "",""),"")</f>
        <v/>
      </c>
      <c r="AF292" s="123" t="str">
        <f>IFERROR(IF('01申請書'!$B$32="●",VLOOKUP($T292,資格者コード!$A$2:$Q$73,MATCH(AF$12,資格者コード!$F$1:$Q$1,0)+5,FALSE) &amp; "",""),"")</f>
        <v/>
      </c>
      <c r="AG292" s="124" t="str">
        <f>IFERROR(IF('01申請書'!$B$33="●",VLOOKUP($T292,資格者コード!$A$2:$Q$73,MATCH(AG$12,資格者コード!$F$1:$Q$1,0)+5,FALSE) &amp; "",""),"")</f>
        <v/>
      </c>
      <c r="AH292" s="125" t="str">
        <f>IFERROR(IF('01申請書'!$B$34="●",VLOOKUP($T292,資格者コード!$A$2:$Q$73,MATCH(AH$12,資格者コード!$F$1:$Q$1,0)+5,FALSE) &amp; "",""),"")</f>
        <v/>
      </c>
      <c r="AI292" s="126" t="str">
        <f>IFERROR(IF('01申請書'!$O$29="○",VLOOKUP($T292,資格者コード!$A$2:$Q$73,MATCH(AI$12,資格者コード!$F$1:$Q$1,0)+5,FALSE) &amp; "",""),"")</f>
        <v/>
      </c>
      <c r="AJ292" s="126" t="str">
        <f>IFERROR(IF('01申請書'!$O$30="○",VLOOKUP($T292,資格者コード!$A$2:$Q$73,MATCH(AJ$12,資格者コード!$F$1:$Q$1,0)+5,FALSE) &amp; "",""),"")</f>
        <v/>
      </c>
      <c r="AK292" s="339"/>
      <c r="AL292" s="340"/>
      <c r="AM292" s="340"/>
      <c r="AN292" s="340"/>
      <c r="AO292" s="340"/>
      <c r="AP292" s="340"/>
      <c r="AQ292" s="340"/>
      <c r="AR292" s="341"/>
    </row>
    <row r="293" spans="2:45" ht="24.95" customHeight="1">
      <c r="B293" s="127" t="s">
        <v>174</v>
      </c>
      <c r="C293" s="331">
        <v>281</v>
      </c>
      <c r="D293" s="332"/>
      <c r="E293" s="333"/>
      <c r="F293" s="334"/>
      <c r="G293" s="334"/>
      <c r="H293" s="334"/>
      <c r="I293" s="334"/>
      <c r="J293" s="334"/>
      <c r="K293" s="334"/>
      <c r="L293" s="334"/>
      <c r="M293" s="334"/>
      <c r="N293" s="334"/>
      <c r="O293" s="334"/>
      <c r="P293" s="334"/>
      <c r="Q293" s="334"/>
      <c r="R293" s="334"/>
      <c r="S293" s="335"/>
      <c r="T293" s="336"/>
      <c r="U293" s="337"/>
      <c r="V293" s="337"/>
      <c r="W293" s="337"/>
      <c r="X293" s="338"/>
      <c r="Y293" s="123" t="str">
        <f>IFERROR(IF('01申請書'!$B$27="●",VLOOKUP($T293,資格者コード!$A$2:$Q$73,MATCH(Y$12,資格者コード!$F$1:$Q$1,0)+5,FALSE) &amp; "",""),"")</f>
        <v/>
      </c>
      <c r="Z293" s="124" t="str">
        <f>IFERROR(IF('01申請書'!$B$28="●",VLOOKUP($T293,資格者コード!$A$2:$Q$73,MATCH(Z$12,資格者コード!$F$1:$Q$1,0)+5,FALSE) &amp; "",""),"")</f>
        <v/>
      </c>
      <c r="AA293" s="124" t="str">
        <f>IFERROR(IF('01申請書'!$B$29="●",VLOOKUP($T293,資格者コード!$A$2:$Q$73,MATCH(AA$12,資格者コード!$F$1:$Q$1,0)+5,FALSE) &amp; "",""),"")</f>
        <v/>
      </c>
      <c r="AB293" s="124" t="str">
        <f>IFERROR(IF('01申請書'!$B$30="●",VLOOKUP($T293,資格者コード!$A$2:$Q$73,MATCH(AB$12,資格者コード!$F$1:$Q$1,0)+5,FALSE) &amp; "",""),"")</f>
        <v/>
      </c>
      <c r="AC293" s="125" t="str">
        <f>IFERROR(IF('01申請書'!$B$31="●",VLOOKUP($T293,資格者コード!$A$2:$Q$73,MATCH(AC$12,資格者コード!$F$1:$Q$1,0)+5,FALSE) &amp; "",""),"")</f>
        <v/>
      </c>
      <c r="AD293" s="126" t="str">
        <f>IFERROR(IF('01申請書'!$O$27="○",VLOOKUP($T293,資格者コード!$A$2:$Q$73,MATCH(AD$12,資格者コード!$F$1:$Q$1,0)+5,FALSE) &amp; "",""),"")</f>
        <v/>
      </c>
      <c r="AE293" s="126" t="str">
        <f>IFERROR(IF('01申請書'!$O$28="○",VLOOKUP($T293,資格者コード!$A$2:$Q$73,MATCH(AE$12,資格者コード!$F$1:$Q$1,0)+5,FALSE) &amp; "",""),"")</f>
        <v/>
      </c>
      <c r="AF293" s="123" t="str">
        <f>IFERROR(IF('01申請書'!$B$32="●",VLOOKUP($T293,資格者コード!$A$2:$Q$73,MATCH(AF$12,資格者コード!$F$1:$Q$1,0)+5,FALSE) &amp; "",""),"")</f>
        <v/>
      </c>
      <c r="AG293" s="124" t="str">
        <f>IFERROR(IF('01申請書'!$B$33="●",VLOOKUP($T293,資格者コード!$A$2:$Q$73,MATCH(AG$12,資格者コード!$F$1:$Q$1,0)+5,FALSE) &amp; "",""),"")</f>
        <v/>
      </c>
      <c r="AH293" s="125" t="str">
        <f>IFERROR(IF('01申請書'!$B$34="●",VLOOKUP($T293,資格者コード!$A$2:$Q$73,MATCH(AH$12,資格者コード!$F$1:$Q$1,0)+5,FALSE) &amp; "",""),"")</f>
        <v/>
      </c>
      <c r="AI293" s="126" t="str">
        <f>IFERROR(IF('01申請書'!$O$29="○",VLOOKUP($T293,資格者コード!$A$2:$Q$73,MATCH(AI$12,資格者コード!$F$1:$Q$1,0)+5,FALSE) &amp; "",""),"")</f>
        <v/>
      </c>
      <c r="AJ293" s="126" t="str">
        <f>IFERROR(IF('01申請書'!$O$30="○",VLOOKUP($T293,資格者コード!$A$2:$Q$73,MATCH(AJ$12,資格者コード!$F$1:$Q$1,0)+5,FALSE) &amp; "",""),"")</f>
        <v/>
      </c>
      <c r="AK293" s="339"/>
      <c r="AL293" s="340"/>
      <c r="AM293" s="340"/>
      <c r="AN293" s="340"/>
      <c r="AO293" s="340"/>
      <c r="AP293" s="340"/>
      <c r="AQ293" s="340"/>
      <c r="AR293" s="341"/>
      <c r="AS293" s="127"/>
    </row>
    <row r="294" spans="2:45" ht="24.95" customHeight="1">
      <c r="C294" s="331">
        <v>282</v>
      </c>
      <c r="D294" s="332"/>
      <c r="E294" s="333"/>
      <c r="F294" s="334"/>
      <c r="G294" s="334"/>
      <c r="H294" s="334"/>
      <c r="I294" s="334"/>
      <c r="J294" s="334"/>
      <c r="K294" s="334"/>
      <c r="L294" s="334"/>
      <c r="M294" s="334"/>
      <c r="N294" s="334"/>
      <c r="O294" s="334"/>
      <c r="P294" s="334"/>
      <c r="Q294" s="334"/>
      <c r="R294" s="334"/>
      <c r="S294" s="335"/>
      <c r="T294" s="336"/>
      <c r="U294" s="337"/>
      <c r="V294" s="337"/>
      <c r="W294" s="337"/>
      <c r="X294" s="338"/>
      <c r="Y294" s="123" t="str">
        <f>IFERROR(IF('01申請書'!$B$27="●",VLOOKUP($T294,資格者コード!$A$2:$Q$73,MATCH(Y$12,資格者コード!$F$1:$Q$1,0)+5,FALSE) &amp; "",""),"")</f>
        <v/>
      </c>
      <c r="Z294" s="124" t="str">
        <f>IFERROR(IF('01申請書'!$B$28="●",VLOOKUP($T294,資格者コード!$A$2:$Q$73,MATCH(Z$12,資格者コード!$F$1:$Q$1,0)+5,FALSE) &amp; "",""),"")</f>
        <v/>
      </c>
      <c r="AA294" s="124" t="str">
        <f>IFERROR(IF('01申請書'!$B$29="●",VLOOKUP($T294,資格者コード!$A$2:$Q$73,MATCH(AA$12,資格者コード!$F$1:$Q$1,0)+5,FALSE) &amp; "",""),"")</f>
        <v/>
      </c>
      <c r="AB294" s="124" t="str">
        <f>IFERROR(IF('01申請書'!$B$30="●",VLOOKUP($T294,資格者コード!$A$2:$Q$73,MATCH(AB$12,資格者コード!$F$1:$Q$1,0)+5,FALSE) &amp; "",""),"")</f>
        <v/>
      </c>
      <c r="AC294" s="125" t="str">
        <f>IFERROR(IF('01申請書'!$B$31="●",VLOOKUP($T294,資格者コード!$A$2:$Q$73,MATCH(AC$12,資格者コード!$F$1:$Q$1,0)+5,FALSE) &amp; "",""),"")</f>
        <v/>
      </c>
      <c r="AD294" s="126" t="str">
        <f>IFERROR(IF('01申請書'!$O$27="○",VLOOKUP($T294,資格者コード!$A$2:$Q$73,MATCH(AD$12,資格者コード!$F$1:$Q$1,0)+5,FALSE) &amp; "",""),"")</f>
        <v/>
      </c>
      <c r="AE294" s="126" t="str">
        <f>IFERROR(IF('01申請書'!$O$28="○",VLOOKUP($T294,資格者コード!$A$2:$Q$73,MATCH(AE$12,資格者コード!$F$1:$Q$1,0)+5,FALSE) &amp; "",""),"")</f>
        <v/>
      </c>
      <c r="AF294" s="123" t="str">
        <f>IFERROR(IF('01申請書'!$B$32="●",VLOOKUP($T294,資格者コード!$A$2:$Q$73,MATCH(AF$12,資格者コード!$F$1:$Q$1,0)+5,FALSE) &amp; "",""),"")</f>
        <v/>
      </c>
      <c r="AG294" s="124" t="str">
        <f>IFERROR(IF('01申請書'!$B$33="●",VLOOKUP($T294,資格者コード!$A$2:$Q$73,MATCH(AG$12,資格者コード!$F$1:$Q$1,0)+5,FALSE) &amp; "",""),"")</f>
        <v/>
      </c>
      <c r="AH294" s="125" t="str">
        <f>IFERROR(IF('01申請書'!$B$34="●",VLOOKUP($T294,資格者コード!$A$2:$Q$73,MATCH(AH$12,資格者コード!$F$1:$Q$1,0)+5,FALSE) &amp; "",""),"")</f>
        <v/>
      </c>
      <c r="AI294" s="126" t="str">
        <f>IFERROR(IF('01申請書'!$O$29="○",VLOOKUP($T294,資格者コード!$A$2:$Q$73,MATCH(AI$12,資格者コード!$F$1:$Q$1,0)+5,FALSE) &amp; "",""),"")</f>
        <v/>
      </c>
      <c r="AJ294" s="126" t="str">
        <f>IFERROR(IF('01申請書'!$O$30="○",VLOOKUP($T294,資格者コード!$A$2:$Q$73,MATCH(AJ$12,資格者コード!$F$1:$Q$1,0)+5,FALSE) &amp; "",""),"")</f>
        <v/>
      </c>
      <c r="AK294" s="339"/>
      <c r="AL294" s="340"/>
      <c r="AM294" s="340"/>
      <c r="AN294" s="340"/>
      <c r="AO294" s="340"/>
      <c r="AP294" s="340"/>
      <c r="AQ294" s="340"/>
      <c r="AR294" s="341"/>
    </row>
    <row r="295" spans="2:45" ht="24.95" customHeight="1">
      <c r="C295" s="331">
        <v>283</v>
      </c>
      <c r="D295" s="332"/>
      <c r="E295" s="333"/>
      <c r="F295" s="334"/>
      <c r="G295" s="334"/>
      <c r="H295" s="334"/>
      <c r="I295" s="334"/>
      <c r="J295" s="334"/>
      <c r="K295" s="334"/>
      <c r="L295" s="334"/>
      <c r="M295" s="334"/>
      <c r="N295" s="334"/>
      <c r="O295" s="334"/>
      <c r="P295" s="334"/>
      <c r="Q295" s="334"/>
      <c r="R295" s="334"/>
      <c r="S295" s="335"/>
      <c r="T295" s="336"/>
      <c r="U295" s="337"/>
      <c r="V295" s="337"/>
      <c r="W295" s="337"/>
      <c r="X295" s="338"/>
      <c r="Y295" s="123" t="str">
        <f>IFERROR(IF('01申請書'!$B$27="●",VLOOKUP($T295,資格者コード!$A$2:$Q$73,MATCH(Y$12,資格者コード!$F$1:$Q$1,0)+5,FALSE) &amp; "",""),"")</f>
        <v/>
      </c>
      <c r="Z295" s="124" t="str">
        <f>IFERROR(IF('01申請書'!$B$28="●",VLOOKUP($T295,資格者コード!$A$2:$Q$73,MATCH(Z$12,資格者コード!$F$1:$Q$1,0)+5,FALSE) &amp; "",""),"")</f>
        <v/>
      </c>
      <c r="AA295" s="124" t="str">
        <f>IFERROR(IF('01申請書'!$B$29="●",VLOOKUP($T295,資格者コード!$A$2:$Q$73,MATCH(AA$12,資格者コード!$F$1:$Q$1,0)+5,FALSE) &amp; "",""),"")</f>
        <v/>
      </c>
      <c r="AB295" s="124" t="str">
        <f>IFERROR(IF('01申請書'!$B$30="●",VLOOKUP($T295,資格者コード!$A$2:$Q$73,MATCH(AB$12,資格者コード!$F$1:$Q$1,0)+5,FALSE) &amp; "",""),"")</f>
        <v/>
      </c>
      <c r="AC295" s="125" t="str">
        <f>IFERROR(IF('01申請書'!$B$31="●",VLOOKUP($T295,資格者コード!$A$2:$Q$73,MATCH(AC$12,資格者コード!$F$1:$Q$1,0)+5,FALSE) &amp; "",""),"")</f>
        <v/>
      </c>
      <c r="AD295" s="126" t="str">
        <f>IFERROR(IF('01申請書'!$O$27="○",VLOOKUP($T295,資格者コード!$A$2:$Q$73,MATCH(AD$12,資格者コード!$F$1:$Q$1,0)+5,FALSE) &amp; "",""),"")</f>
        <v/>
      </c>
      <c r="AE295" s="126" t="str">
        <f>IFERROR(IF('01申請書'!$O$28="○",VLOOKUP($T295,資格者コード!$A$2:$Q$73,MATCH(AE$12,資格者コード!$F$1:$Q$1,0)+5,FALSE) &amp; "",""),"")</f>
        <v/>
      </c>
      <c r="AF295" s="123" t="str">
        <f>IFERROR(IF('01申請書'!$B$32="●",VLOOKUP($T295,資格者コード!$A$2:$Q$73,MATCH(AF$12,資格者コード!$F$1:$Q$1,0)+5,FALSE) &amp; "",""),"")</f>
        <v/>
      </c>
      <c r="AG295" s="124" t="str">
        <f>IFERROR(IF('01申請書'!$B$33="●",VLOOKUP($T295,資格者コード!$A$2:$Q$73,MATCH(AG$12,資格者コード!$F$1:$Q$1,0)+5,FALSE) &amp; "",""),"")</f>
        <v/>
      </c>
      <c r="AH295" s="125" t="str">
        <f>IFERROR(IF('01申請書'!$B$34="●",VLOOKUP($T295,資格者コード!$A$2:$Q$73,MATCH(AH$12,資格者コード!$F$1:$Q$1,0)+5,FALSE) &amp; "",""),"")</f>
        <v/>
      </c>
      <c r="AI295" s="126" t="str">
        <f>IFERROR(IF('01申請書'!$O$29="○",VLOOKUP($T295,資格者コード!$A$2:$Q$73,MATCH(AI$12,資格者コード!$F$1:$Q$1,0)+5,FALSE) &amp; "",""),"")</f>
        <v/>
      </c>
      <c r="AJ295" s="126" t="str">
        <f>IFERROR(IF('01申請書'!$O$30="○",VLOOKUP($T295,資格者コード!$A$2:$Q$73,MATCH(AJ$12,資格者コード!$F$1:$Q$1,0)+5,FALSE) &amp; "",""),"")</f>
        <v/>
      </c>
      <c r="AK295" s="339"/>
      <c r="AL295" s="340"/>
      <c r="AM295" s="340"/>
      <c r="AN295" s="340"/>
      <c r="AO295" s="340"/>
      <c r="AP295" s="340"/>
      <c r="AQ295" s="340"/>
      <c r="AR295" s="341"/>
    </row>
    <row r="296" spans="2:45" ht="24.95" customHeight="1">
      <c r="C296" s="331">
        <v>284</v>
      </c>
      <c r="D296" s="332"/>
      <c r="E296" s="333"/>
      <c r="F296" s="334"/>
      <c r="G296" s="334"/>
      <c r="H296" s="334"/>
      <c r="I296" s="334"/>
      <c r="J296" s="334"/>
      <c r="K296" s="334"/>
      <c r="L296" s="334"/>
      <c r="M296" s="334"/>
      <c r="N296" s="334"/>
      <c r="O296" s="334"/>
      <c r="P296" s="334"/>
      <c r="Q296" s="334"/>
      <c r="R296" s="334"/>
      <c r="S296" s="335"/>
      <c r="T296" s="336"/>
      <c r="U296" s="337"/>
      <c r="V296" s="337"/>
      <c r="W296" s="337"/>
      <c r="X296" s="338"/>
      <c r="Y296" s="123" t="str">
        <f>IFERROR(IF('01申請書'!$B$27="●",VLOOKUP($T296,資格者コード!$A$2:$Q$73,MATCH(Y$12,資格者コード!$F$1:$Q$1,0)+5,FALSE) &amp; "",""),"")</f>
        <v/>
      </c>
      <c r="Z296" s="124" t="str">
        <f>IFERROR(IF('01申請書'!$B$28="●",VLOOKUP($T296,資格者コード!$A$2:$Q$73,MATCH(Z$12,資格者コード!$F$1:$Q$1,0)+5,FALSE) &amp; "",""),"")</f>
        <v/>
      </c>
      <c r="AA296" s="124" t="str">
        <f>IFERROR(IF('01申請書'!$B$29="●",VLOOKUP($T296,資格者コード!$A$2:$Q$73,MATCH(AA$12,資格者コード!$F$1:$Q$1,0)+5,FALSE) &amp; "",""),"")</f>
        <v/>
      </c>
      <c r="AB296" s="124" t="str">
        <f>IFERROR(IF('01申請書'!$B$30="●",VLOOKUP($T296,資格者コード!$A$2:$Q$73,MATCH(AB$12,資格者コード!$F$1:$Q$1,0)+5,FALSE) &amp; "",""),"")</f>
        <v/>
      </c>
      <c r="AC296" s="125" t="str">
        <f>IFERROR(IF('01申請書'!$B$31="●",VLOOKUP($T296,資格者コード!$A$2:$Q$73,MATCH(AC$12,資格者コード!$F$1:$Q$1,0)+5,FALSE) &amp; "",""),"")</f>
        <v/>
      </c>
      <c r="AD296" s="126" t="str">
        <f>IFERROR(IF('01申請書'!$O$27="○",VLOOKUP($T296,資格者コード!$A$2:$Q$73,MATCH(AD$12,資格者コード!$F$1:$Q$1,0)+5,FALSE) &amp; "",""),"")</f>
        <v/>
      </c>
      <c r="AE296" s="126" t="str">
        <f>IFERROR(IF('01申請書'!$O$28="○",VLOOKUP($T296,資格者コード!$A$2:$Q$73,MATCH(AE$12,資格者コード!$F$1:$Q$1,0)+5,FALSE) &amp; "",""),"")</f>
        <v/>
      </c>
      <c r="AF296" s="123" t="str">
        <f>IFERROR(IF('01申請書'!$B$32="●",VLOOKUP($T296,資格者コード!$A$2:$Q$73,MATCH(AF$12,資格者コード!$F$1:$Q$1,0)+5,FALSE) &amp; "",""),"")</f>
        <v/>
      </c>
      <c r="AG296" s="124" t="str">
        <f>IFERROR(IF('01申請書'!$B$33="●",VLOOKUP($T296,資格者コード!$A$2:$Q$73,MATCH(AG$12,資格者コード!$F$1:$Q$1,0)+5,FALSE) &amp; "",""),"")</f>
        <v/>
      </c>
      <c r="AH296" s="125" t="str">
        <f>IFERROR(IF('01申請書'!$B$34="●",VLOOKUP($T296,資格者コード!$A$2:$Q$73,MATCH(AH$12,資格者コード!$F$1:$Q$1,0)+5,FALSE) &amp; "",""),"")</f>
        <v/>
      </c>
      <c r="AI296" s="126" t="str">
        <f>IFERROR(IF('01申請書'!$O$29="○",VLOOKUP($T296,資格者コード!$A$2:$Q$73,MATCH(AI$12,資格者コード!$F$1:$Q$1,0)+5,FALSE) &amp; "",""),"")</f>
        <v/>
      </c>
      <c r="AJ296" s="126" t="str">
        <f>IFERROR(IF('01申請書'!$O$30="○",VLOOKUP($T296,資格者コード!$A$2:$Q$73,MATCH(AJ$12,資格者コード!$F$1:$Q$1,0)+5,FALSE) &amp; "",""),"")</f>
        <v/>
      </c>
      <c r="AK296" s="339"/>
      <c r="AL296" s="340"/>
      <c r="AM296" s="340"/>
      <c r="AN296" s="340"/>
      <c r="AO296" s="340"/>
      <c r="AP296" s="340"/>
      <c r="AQ296" s="340"/>
      <c r="AR296" s="341"/>
    </row>
    <row r="297" spans="2:45" ht="24.95" customHeight="1">
      <c r="C297" s="331">
        <v>285</v>
      </c>
      <c r="D297" s="332"/>
      <c r="E297" s="333"/>
      <c r="F297" s="334"/>
      <c r="G297" s="334"/>
      <c r="H297" s="334"/>
      <c r="I297" s="334"/>
      <c r="J297" s="334"/>
      <c r="K297" s="334"/>
      <c r="L297" s="334"/>
      <c r="M297" s="334"/>
      <c r="N297" s="334"/>
      <c r="O297" s="334"/>
      <c r="P297" s="334"/>
      <c r="Q297" s="334"/>
      <c r="R297" s="334"/>
      <c r="S297" s="335"/>
      <c r="T297" s="336"/>
      <c r="U297" s="337"/>
      <c r="V297" s="337"/>
      <c r="W297" s="337"/>
      <c r="X297" s="338"/>
      <c r="Y297" s="123" t="str">
        <f>IFERROR(IF('01申請書'!$B$27="●",VLOOKUP($T297,資格者コード!$A$2:$Q$73,MATCH(Y$12,資格者コード!$F$1:$Q$1,0)+5,FALSE) &amp; "",""),"")</f>
        <v/>
      </c>
      <c r="Z297" s="124" t="str">
        <f>IFERROR(IF('01申請書'!$B$28="●",VLOOKUP($T297,資格者コード!$A$2:$Q$73,MATCH(Z$12,資格者コード!$F$1:$Q$1,0)+5,FALSE) &amp; "",""),"")</f>
        <v/>
      </c>
      <c r="AA297" s="124" t="str">
        <f>IFERROR(IF('01申請書'!$B$29="●",VLOOKUP($T297,資格者コード!$A$2:$Q$73,MATCH(AA$12,資格者コード!$F$1:$Q$1,0)+5,FALSE) &amp; "",""),"")</f>
        <v/>
      </c>
      <c r="AB297" s="124" t="str">
        <f>IFERROR(IF('01申請書'!$B$30="●",VLOOKUP($T297,資格者コード!$A$2:$Q$73,MATCH(AB$12,資格者コード!$F$1:$Q$1,0)+5,FALSE) &amp; "",""),"")</f>
        <v/>
      </c>
      <c r="AC297" s="125" t="str">
        <f>IFERROR(IF('01申請書'!$B$31="●",VLOOKUP($T297,資格者コード!$A$2:$Q$73,MATCH(AC$12,資格者コード!$F$1:$Q$1,0)+5,FALSE) &amp; "",""),"")</f>
        <v/>
      </c>
      <c r="AD297" s="126" t="str">
        <f>IFERROR(IF('01申請書'!$O$27="○",VLOOKUP($T297,資格者コード!$A$2:$Q$73,MATCH(AD$12,資格者コード!$F$1:$Q$1,0)+5,FALSE) &amp; "",""),"")</f>
        <v/>
      </c>
      <c r="AE297" s="126" t="str">
        <f>IFERROR(IF('01申請書'!$O$28="○",VLOOKUP($T297,資格者コード!$A$2:$Q$73,MATCH(AE$12,資格者コード!$F$1:$Q$1,0)+5,FALSE) &amp; "",""),"")</f>
        <v/>
      </c>
      <c r="AF297" s="123" t="str">
        <f>IFERROR(IF('01申請書'!$B$32="●",VLOOKUP($T297,資格者コード!$A$2:$Q$73,MATCH(AF$12,資格者コード!$F$1:$Q$1,0)+5,FALSE) &amp; "",""),"")</f>
        <v/>
      </c>
      <c r="AG297" s="124" t="str">
        <f>IFERROR(IF('01申請書'!$B$33="●",VLOOKUP($T297,資格者コード!$A$2:$Q$73,MATCH(AG$12,資格者コード!$F$1:$Q$1,0)+5,FALSE) &amp; "",""),"")</f>
        <v/>
      </c>
      <c r="AH297" s="125" t="str">
        <f>IFERROR(IF('01申請書'!$B$34="●",VLOOKUP($T297,資格者コード!$A$2:$Q$73,MATCH(AH$12,資格者コード!$F$1:$Q$1,0)+5,FALSE) &amp; "",""),"")</f>
        <v/>
      </c>
      <c r="AI297" s="126" t="str">
        <f>IFERROR(IF('01申請書'!$O$29="○",VLOOKUP($T297,資格者コード!$A$2:$Q$73,MATCH(AI$12,資格者コード!$F$1:$Q$1,0)+5,FALSE) &amp; "",""),"")</f>
        <v/>
      </c>
      <c r="AJ297" s="126" t="str">
        <f>IFERROR(IF('01申請書'!$O$30="○",VLOOKUP($T297,資格者コード!$A$2:$Q$73,MATCH(AJ$12,資格者コード!$F$1:$Q$1,0)+5,FALSE) &amp; "",""),"")</f>
        <v/>
      </c>
      <c r="AK297" s="339"/>
      <c r="AL297" s="340"/>
      <c r="AM297" s="340"/>
      <c r="AN297" s="340"/>
      <c r="AO297" s="340"/>
      <c r="AP297" s="340"/>
      <c r="AQ297" s="340"/>
      <c r="AR297" s="341"/>
    </row>
    <row r="298" spans="2:45" ht="24.95" customHeight="1">
      <c r="C298" s="331">
        <v>286</v>
      </c>
      <c r="D298" s="332"/>
      <c r="E298" s="333"/>
      <c r="F298" s="334"/>
      <c r="G298" s="334"/>
      <c r="H298" s="334"/>
      <c r="I298" s="334"/>
      <c r="J298" s="334"/>
      <c r="K298" s="334"/>
      <c r="L298" s="334"/>
      <c r="M298" s="334"/>
      <c r="N298" s="334"/>
      <c r="O298" s="334"/>
      <c r="P298" s="334"/>
      <c r="Q298" s="334"/>
      <c r="R298" s="334"/>
      <c r="S298" s="335"/>
      <c r="T298" s="336"/>
      <c r="U298" s="337"/>
      <c r="V298" s="337"/>
      <c r="W298" s="337"/>
      <c r="X298" s="338"/>
      <c r="Y298" s="123" t="str">
        <f>IFERROR(IF('01申請書'!$B$27="●",VLOOKUP($T298,資格者コード!$A$2:$Q$73,MATCH(Y$12,資格者コード!$F$1:$Q$1,0)+5,FALSE) &amp; "",""),"")</f>
        <v/>
      </c>
      <c r="Z298" s="124" t="str">
        <f>IFERROR(IF('01申請書'!$B$28="●",VLOOKUP($T298,資格者コード!$A$2:$Q$73,MATCH(Z$12,資格者コード!$F$1:$Q$1,0)+5,FALSE) &amp; "",""),"")</f>
        <v/>
      </c>
      <c r="AA298" s="124" t="str">
        <f>IFERROR(IF('01申請書'!$B$29="●",VLOOKUP($T298,資格者コード!$A$2:$Q$73,MATCH(AA$12,資格者コード!$F$1:$Q$1,0)+5,FALSE) &amp; "",""),"")</f>
        <v/>
      </c>
      <c r="AB298" s="124" t="str">
        <f>IFERROR(IF('01申請書'!$B$30="●",VLOOKUP($T298,資格者コード!$A$2:$Q$73,MATCH(AB$12,資格者コード!$F$1:$Q$1,0)+5,FALSE) &amp; "",""),"")</f>
        <v/>
      </c>
      <c r="AC298" s="125" t="str">
        <f>IFERROR(IF('01申請書'!$B$31="●",VLOOKUP($T298,資格者コード!$A$2:$Q$73,MATCH(AC$12,資格者コード!$F$1:$Q$1,0)+5,FALSE) &amp; "",""),"")</f>
        <v/>
      </c>
      <c r="AD298" s="126" t="str">
        <f>IFERROR(IF('01申請書'!$O$27="○",VLOOKUP($T298,資格者コード!$A$2:$Q$73,MATCH(AD$12,資格者コード!$F$1:$Q$1,0)+5,FALSE) &amp; "",""),"")</f>
        <v/>
      </c>
      <c r="AE298" s="126" t="str">
        <f>IFERROR(IF('01申請書'!$O$28="○",VLOOKUP($T298,資格者コード!$A$2:$Q$73,MATCH(AE$12,資格者コード!$F$1:$Q$1,0)+5,FALSE) &amp; "",""),"")</f>
        <v/>
      </c>
      <c r="AF298" s="123" t="str">
        <f>IFERROR(IF('01申請書'!$B$32="●",VLOOKUP($T298,資格者コード!$A$2:$Q$73,MATCH(AF$12,資格者コード!$F$1:$Q$1,0)+5,FALSE) &amp; "",""),"")</f>
        <v/>
      </c>
      <c r="AG298" s="124" t="str">
        <f>IFERROR(IF('01申請書'!$B$33="●",VLOOKUP($T298,資格者コード!$A$2:$Q$73,MATCH(AG$12,資格者コード!$F$1:$Q$1,0)+5,FALSE) &amp; "",""),"")</f>
        <v/>
      </c>
      <c r="AH298" s="125" t="str">
        <f>IFERROR(IF('01申請書'!$B$34="●",VLOOKUP($T298,資格者コード!$A$2:$Q$73,MATCH(AH$12,資格者コード!$F$1:$Q$1,0)+5,FALSE) &amp; "",""),"")</f>
        <v/>
      </c>
      <c r="AI298" s="126" t="str">
        <f>IFERROR(IF('01申請書'!$O$29="○",VLOOKUP($T298,資格者コード!$A$2:$Q$73,MATCH(AI$12,資格者コード!$F$1:$Q$1,0)+5,FALSE) &amp; "",""),"")</f>
        <v/>
      </c>
      <c r="AJ298" s="126" t="str">
        <f>IFERROR(IF('01申請書'!$O$30="○",VLOOKUP($T298,資格者コード!$A$2:$Q$73,MATCH(AJ$12,資格者コード!$F$1:$Q$1,0)+5,FALSE) &amp; "",""),"")</f>
        <v/>
      </c>
      <c r="AK298" s="339"/>
      <c r="AL298" s="340"/>
      <c r="AM298" s="340"/>
      <c r="AN298" s="340"/>
      <c r="AO298" s="340"/>
      <c r="AP298" s="340"/>
      <c r="AQ298" s="340"/>
      <c r="AR298" s="341"/>
    </row>
    <row r="299" spans="2:45" ht="24.95" customHeight="1">
      <c r="C299" s="331">
        <v>287</v>
      </c>
      <c r="D299" s="332"/>
      <c r="E299" s="333"/>
      <c r="F299" s="334"/>
      <c r="G299" s="334"/>
      <c r="H299" s="334"/>
      <c r="I299" s="334"/>
      <c r="J299" s="334"/>
      <c r="K299" s="334"/>
      <c r="L299" s="334"/>
      <c r="M299" s="334"/>
      <c r="N299" s="334"/>
      <c r="O299" s="334"/>
      <c r="P299" s="334"/>
      <c r="Q299" s="334"/>
      <c r="R299" s="334"/>
      <c r="S299" s="335"/>
      <c r="T299" s="336"/>
      <c r="U299" s="337"/>
      <c r="V299" s="337"/>
      <c r="W299" s="337"/>
      <c r="X299" s="338"/>
      <c r="Y299" s="123" t="str">
        <f>IFERROR(IF('01申請書'!$B$27="●",VLOOKUP($T299,資格者コード!$A$2:$Q$73,MATCH(Y$12,資格者コード!$F$1:$Q$1,0)+5,FALSE) &amp; "",""),"")</f>
        <v/>
      </c>
      <c r="Z299" s="124" t="str">
        <f>IFERROR(IF('01申請書'!$B$28="●",VLOOKUP($T299,資格者コード!$A$2:$Q$73,MATCH(Z$12,資格者コード!$F$1:$Q$1,0)+5,FALSE) &amp; "",""),"")</f>
        <v/>
      </c>
      <c r="AA299" s="124" t="str">
        <f>IFERROR(IF('01申請書'!$B$29="●",VLOOKUP($T299,資格者コード!$A$2:$Q$73,MATCH(AA$12,資格者コード!$F$1:$Q$1,0)+5,FALSE) &amp; "",""),"")</f>
        <v/>
      </c>
      <c r="AB299" s="124" t="str">
        <f>IFERROR(IF('01申請書'!$B$30="●",VLOOKUP($T299,資格者コード!$A$2:$Q$73,MATCH(AB$12,資格者コード!$F$1:$Q$1,0)+5,FALSE) &amp; "",""),"")</f>
        <v/>
      </c>
      <c r="AC299" s="125" t="str">
        <f>IFERROR(IF('01申請書'!$B$31="●",VLOOKUP($T299,資格者コード!$A$2:$Q$73,MATCH(AC$12,資格者コード!$F$1:$Q$1,0)+5,FALSE) &amp; "",""),"")</f>
        <v/>
      </c>
      <c r="AD299" s="126" t="str">
        <f>IFERROR(IF('01申請書'!$O$27="○",VLOOKUP($T299,資格者コード!$A$2:$Q$73,MATCH(AD$12,資格者コード!$F$1:$Q$1,0)+5,FALSE) &amp; "",""),"")</f>
        <v/>
      </c>
      <c r="AE299" s="126" t="str">
        <f>IFERROR(IF('01申請書'!$O$28="○",VLOOKUP($T299,資格者コード!$A$2:$Q$73,MATCH(AE$12,資格者コード!$F$1:$Q$1,0)+5,FALSE) &amp; "",""),"")</f>
        <v/>
      </c>
      <c r="AF299" s="123" t="str">
        <f>IFERROR(IF('01申請書'!$B$32="●",VLOOKUP($T299,資格者コード!$A$2:$Q$73,MATCH(AF$12,資格者コード!$F$1:$Q$1,0)+5,FALSE) &amp; "",""),"")</f>
        <v/>
      </c>
      <c r="AG299" s="124" t="str">
        <f>IFERROR(IF('01申請書'!$B$33="●",VLOOKUP($T299,資格者コード!$A$2:$Q$73,MATCH(AG$12,資格者コード!$F$1:$Q$1,0)+5,FALSE) &amp; "",""),"")</f>
        <v/>
      </c>
      <c r="AH299" s="125" t="str">
        <f>IFERROR(IF('01申請書'!$B$34="●",VLOOKUP($T299,資格者コード!$A$2:$Q$73,MATCH(AH$12,資格者コード!$F$1:$Q$1,0)+5,FALSE) &amp; "",""),"")</f>
        <v/>
      </c>
      <c r="AI299" s="126" t="str">
        <f>IFERROR(IF('01申請書'!$O$29="○",VLOOKUP($T299,資格者コード!$A$2:$Q$73,MATCH(AI$12,資格者コード!$F$1:$Q$1,0)+5,FALSE) &amp; "",""),"")</f>
        <v/>
      </c>
      <c r="AJ299" s="126" t="str">
        <f>IFERROR(IF('01申請書'!$O$30="○",VLOOKUP($T299,資格者コード!$A$2:$Q$73,MATCH(AJ$12,資格者コード!$F$1:$Q$1,0)+5,FALSE) &amp; "",""),"")</f>
        <v/>
      </c>
      <c r="AK299" s="339"/>
      <c r="AL299" s="340"/>
      <c r="AM299" s="340"/>
      <c r="AN299" s="340"/>
      <c r="AO299" s="340"/>
      <c r="AP299" s="340"/>
      <c r="AQ299" s="340"/>
      <c r="AR299" s="341"/>
    </row>
    <row r="300" spans="2:45" ht="24.95" customHeight="1">
      <c r="C300" s="331">
        <v>288</v>
      </c>
      <c r="D300" s="332"/>
      <c r="E300" s="333"/>
      <c r="F300" s="334"/>
      <c r="G300" s="334"/>
      <c r="H300" s="334"/>
      <c r="I300" s="334"/>
      <c r="J300" s="334"/>
      <c r="K300" s="334"/>
      <c r="L300" s="334"/>
      <c r="M300" s="334"/>
      <c r="N300" s="334"/>
      <c r="O300" s="334"/>
      <c r="P300" s="334"/>
      <c r="Q300" s="334"/>
      <c r="R300" s="334"/>
      <c r="S300" s="335"/>
      <c r="T300" s="336"/>
      <c r="U300" s="337"/>
      <c r="V300" s="337"/>
      <c r="W300" s="337"/>
      <c r="X300" s="338"/>
      <c r="Y300" s="123" t="str">
        <f>IFERROR(IF('01申請書'!$B$27="●",VLOOKUP($T300,資格者コード!$A$2:$Q$73,MATCH(Y$12,資格者コード!$F$1:$Q$1,0)+5,FALSE) &amp; "",""),"")</f>
        <v/>
      </c>
      <c r="Z300" s="124" t="str">
        <f>IFERROR(IF('01申請書'!$B$28="●",VLOOKUP($T300,資格者コード!$A$2:$Q$73,MATCH(Z$12,資格者コード!$F$1:$Q$1,0)+5,FALSE) &amp; "",""),"")</f>
        <v/>
      </c>
      <c r="AA300" s="124" t="str">
        <f>IFERROR(IF('01申請書'!$B$29="●",VLOOKUP($T300,資格者コード!$A$2:$Q$73,MATCH(AA$12,資格者コード!$F$1:$Q$1,0)+5,FALSE) &amp; "",""),"")</f>
        <v/>
      </c>
      <c r="AB300" s="124" t="str">
        <f>IFERROR(IF('01申請書'!$B$30="●",VLOOKUP($T300,資格者コード!$A$2:$Q$73,MATCH(AB$12,資格者コード!$F$1:$Q$1,0)+5,FALSE) &amp; "",""),"")</f>
        <v/>
      </c>
      <c r="AC300" s="125" t="str">
        <f>IFERROR(IF('01申請書'!$B$31="●",VLOOKUP($T300,資格者コード!$A$2:$Q$73,MATCH(AC$12,資格者コード!$F$1:$Q$1,0)+5,FALSE) &amp; "",""),"")</f>
        <v/>
      </c>
      <c r="AD300" s="126" t="str">
        <f>IFERROR(IF('01申請書'!$O$27="○",VLOOKUP($T300,資格者コード!$A$2:$Q$73,MATCH(AD$12,資格者コード!$F$1:$Q$1,0)+5,FALSE) &amp; "",""),"")</f>
        <v/>
      </c>
      <c r="AE300" s="126" t="str">
        <f>IFERROR(IF('01申請書'!$O$28="○",VLOOKUP($T300,資格者コード!$A$2:$Q$73,MATCH(AE$12,資格者コード!$F$1:$Q$1,0)+5,FALSE) &amp; "",""),"")</f>
        <v/>
      </c>
      <c r="AF300" s="123" t="str">
        <f>IFERROR(IF('01申請書'!$B$32="●",VLOOKUP($T300,資格者コード!$A$2:$Q$73,MATCH(AF$12,資格者コード!$F$1:$Q$1,0)+5,FALSE) &amp; "",""),"")</f>
        <v/>
      </c>
      <c r="AG300" s="124" t="str">
        <f>IFERROR(IF('01申請書'!$B$33="●",VLOOKUP($T300,資格者コード!$A$2:$Q$73,MATCH(AG$12,資格者コード!$F$1:$Q$1,0)+5,FALSE) &amp; "",""),"")</f>
        <v/>
      </c>
      <c r="AH300" s="125" t="str">
        <f>IFERROR(IF('01申請書'!$B$34="●",VLOOKUP($T300,資格者コード!$A$2:$Q$73,MATCH(AH$12,資格者コード!$F$1:$Q$1,0)+5,FALSE) &amp; "",""),"")</f>
        <v/>
      </c>
      <c r="AI300" s="126" t="str">
        <f>IFERROR(IF('01申請書'!$O$29="○",VLOOKUP($T300,資格者コード!$A$2:$Q$73,MATCH(AI$12,資格者コード!$F$1:$Q$1,0)+5,FALSE) &amp; "",""),"")</f>
        <v/>
      </c>
      <c r="AJ300" s="126" t="str">
        <f>IFERROR(IF('01申請書'!$O$30="○",VLOOKUP($T300,資格者コード!$A$2:$Q$73,MATCH(AJ$12,資格者コード!$F$1:$Q$1,0)+5,FALSE) &amp; "",""),"")</f>
        <v/>
      </c>
      <c r="AK300" s="339"/>
      <c r="AL300" s="340"/>
      <c r="AM300" s="340"/>
      <c r="AN300" s="340"/>
      <c r="AO300" s="340"/>
      <c r="AP300" s="340"/>
      <c r="AQ300" s="340"/>
      <c r="AR300" s="341"/>
    </row>
    <row r="301" spans="2:45" ht="24.95" customHeight="1">
      <c r="C301" s="331">
        <v>289</v>
      </c>
      <c r="D301" s="332"/>
      <c r="E301" s="333"/>
      <c r="F301" s="334"/>
      <c r="G301" s="334"/>
      <c r="H301" s="334"/>
      <c r="I301" s="334"/>
      <c r="J301" s="334"/>
      <c r="K301" s="334"/>
      <c r="L301" s="334"/>
      <c r="M301" s="334"/>
      <c r="N301" s="334"/>
      <c r="O301" s="334"/>
      <c r="P301" s="334"/>
      <c r="Q301" s="334"/>
      <c r="R301" s="334"/>
      <c r="S301" s="335"/>
      <c r="T301" s="336"/>
      <c r="U301" s="337"/>
      <c r="V301" s="337"/>
      <c r="W301" s="337"/>
      <c r="X301" s="338"/>
      <c r="Y301" s="123" t="str">
        <f>IFERROR(IF('01申請書'!$B$27="●",VLOOKUP($T301,資格者コード!$A$2:$Q$73,MATCH(Y$12,資格者コード!$F$1:$Q$1,0)+5,FALSE) &amp; "",""),"")</f>
        <v/>
      </c>
      <c r="Z301" s="124" t="str">
        <f>IFERROR(IF('01申請書'!$B$28="●",VLOOKUP($T301,資格者コード!$A$2:$Q$73,MATCH(Z$12,資格者コード!$F$1:$Q$1,0)+5,FALSE) &amp; "",""),"")</f>
        <v/>
      </c>
      <c r="AA301" s="124" t="str">
        <f>IFERROR(IF('01申請書'!$B$29="●",VLOOKUP($T301,資格者コード!$A$2:$Q$73,MATCH(AA$12,資格者コード!$F$1:$Q$1,0)+5,FALSE) &amp; "",""),"")</f>
        <v/>
      </c>
      <c r="AB301" s="124" t="str">
        <f>IFERROR(IF('01申請書'!$B$30="●",VLOOKUP($T301,資格者コード!$A$2:$Q$73,MATCH(AB$12,資格者コード!$F$1:$Q$1,0)+5,FALSE) &amp; "",""),"")</f>
        <v/>
      </c>
      <c r="AC301" s="125" t="str">
        <f>IFERROR(IF('01申請書'!$B$31="●",VLOOKUP($T301,資格者コード!$A$2:$Q$73,MATCH(AC$12,資格者コード!$F$1:$Q$1,0)+5,FALSE) &amp; "",""),"")</f>
        <v/>
      </c>
      <c r="AD301" s="126" t="str">
        <f>IFERROR(IF('01申請書'!$O$27="○",VLOOKUP($T301,資格者コード!$A$2:$Q$73,MATCH(AD$12,資格者コード!$F$1:$Q$1,0)+5,FALSE) &amp; "",""),"")</f>
        <v/>
      </c>
      <c r="AE301" s="126" t="str">
        <f>IFERROR(IF('01申請書'!$O$28="○",VLOOKUP($T301,資格者コード!$A$2:$Q$73,MATCH(AE$12,資格者コード!$F$1:$Q$1,0)+5,FALSE) &amp; "",""),"")</f>
        <v/>
      </c>
      <c r="AF301" s="123" t="str">
        <f>IFERROR(IF('01申請書'!$B$32="●",VLOOKUP($T301,資格者コード!$A$2:$Q$73,MATCH(AF$12,資格者コード!$F$1:$Q$1,0)+5,FALSE) &amp; "",""),"")</f>
        <v/>
      </c>
      <c r="AG301" s="124" t="str">
        <f>IFERROR(IF('01申請書'!$B$33="●",VLOOKUP($T301,資格者コード!$A$2:$Q$73,MATCH(AG$12,資格者コード!$F$1:$Q$1,0)+5,FALSE) &amp; "",""),"")</f>
        <v/>
      </c>
      <c r="AH301" s="125" t="str">
        <f>IFERROR(IF('01申請書'!$B$34="●",VLOOKUP($T301,資格者コード!$A$2:$Q$73,MATCH(AH$12,資格者コード!$F$1:$Q$1,0)+5,FALSE) &amp; "",""),"")</f>
        <v/>
      </c>
      <c r="AI301" s="126" t="str">
        <f>IFERROR(IF('01申請書'!$O$29="○",VLOOKUP($T301,資格者コード!$A$2:$Q$73,MATCH(AI$12,資格者コード!$F$1:$Q$1,0)+5,FALSE) &amp; "",""),"")</f>
        <v/>
      </c>
      <c r="AJ301" s="126" t="str">
        <f>IFERROR(IF('01申請書'!$O$30="○",VLOOKUP($T301,資格者コード!$A$2:$Q$73,MATCH(AJ$12,資格者コード!$F$1:$Q$1,0)+5,FALSE) &amp; "",""),"")</f>
        <v/>
      </c>
      <c r="AK301" s="339"/>
      <c r="AL301" s="340"/>
      <c r="AM301" s="340"/>
      <c r="AN301" s="340"/>
      <c r="AO301" s="340"/>
      <c r="AP301" s="340"/>
      <c r="AQ301" s="340"/>
      <c r="AR301" s="341"/>
    </row>
    <row r="302" spans="2:45" ht="24.95" customHeight="1">
      <c r="C302" s="331">
        <v>290</v>
      </c>
      <c r="D302" s="332"/>
      <c r="E302" s="333"/>
      <c r="F302" s="334"/>
      <c r="G302" s="334"/>
      <c r="H302" s="334"/>
      <c r="I302" s="334"/>
      <c r="J302" s="334"/>
      <c r="K302" s="334"/>
      <c r="L302" s="334"/>
      <c r="M302" s="334"/>
      <c r="N302" s="334"/>
      <c r="O302" s="334"/>
      <c r="P302" s="334"/>
      <c r="Q302" s="334"/>
      <c r="R302" s="334"/>
      <c r="S302" s="335"/>
      <c r="T302" s="336"/>
      <c r="U302" s="337"/>
      <c r="V302" s="337"/>
      <c r="W302" s="337"/>
      <c r="X302" s="338"/>
      <c r="Y302" s="123" t="str">
        <f>IFERROR(IF('01申請書'!$B$27="●",VLOOKUP($T302,資格者コード!$A$2:$Q$73,MATCH(Y$12,資格者コード!$F$1:$Q$1,0)+5,FALSE) &amp; "",""),"")</f>
        <v/>
      </c>
      <c r="Z302" s="124" t="str">
        <f>IFERROR(IF('01申請書'!$B$28="●",VLOOKUP($T302,資格者コード!$A$2:$Q$73,MATCH(Z$12,資格者コード!$F$1:$Q$1,0)+5,FALSE) &amp; "",""),"")</f>
        <v/>
      </c>
      <c r="AA302" s="124" t="str">
        <f>IFERROR(IF('01申請書'!$B$29="●",VLOOKUP($T302,資格者コード!$A$2:$Q$73,MATCH(AA$12,資格者コード!$F$1:$Q$1,0)+5,FALSE) &amp; "",""),"")</f>
        <v/>
      </c>
      <c r="AB302" s="124" t="str">
        <f>IFERROR(IF('01申請書'!$B$30="●",VLOOKUP($T302,資格者コード!$A$2:$Q$73,MATCH(AB$12,資格者コード!$F$1:$Q$1,0)+5,FALSE) &amp; "",""),"")</f>
        <v/>
      </c>
      <c r="AC302" s="125" t="str">
        <f>IFERROR(IF('01申請書'!$B$31="●",VLOOKUP($T302,資格者コード!$A$2:$Q$73,MATCH(AC$12,資格者コード!$F$1:$Q$1,0)+5,FALSE) &amp; "",""),"")</f>
        <v/>
      </c>
      <c r="AD302" s="126" t="str">
        <f>IFERROR(IF('01申請書'!$O$27="○",VLOOKUP($T302,資格者コード!$A$2:$Q$73,MATCH(AD$12,資格者コード!$F$1:$Q$1,0)+5,FALSE) &amp; "",""),"")</f>
        <v/>
      </c>
      <c r="AE302" s="126" t="str">
        <f>IFERROR(IF('01申請書'!$O$28="○",VLOOKUP($T302,資格者コード!$A$2:$Q$73,MATCH(AE$12,資格者コード!$F$1:$Q$1,0)+5,FALSE) &amp; "",""),"")</f>
        <v/>
      </c>
      <c r="AF302" s="123" t="str">
        <f>IFERROR(IF('01申請書'!$B$32="●",VLOOKUP($T302,資格者コード!$A$2:$Q$73,MATCH(AF$12,資格者コード!$F$1:$Q$1,0)+5,FALSE) &amp; "",""),"")</f>
        <v/>
      </c>
      <c r="AG302" s="124" t="str">
        <f>IFERROR(IF('01申請書'!$B$33="●",VLOOKUP($T302,資格者コード!$A$2:$Q$73,MATCH(AG$12,資格者コード!$F$1:$Q$1,0)+5,FALSE) &amp; "",""),"")</f>
        <v/>
      </c>
      <c r="AH302" s="125" t="str">
        <f>IFERROR(IF('01申請書'!$B$34="●",VLOOKUP($T302,資格者コード!$A$2:$Q$73,MATCH(AH$12,資格者コード!$F$1:$Q$1,0)+5,FALSE) &amp; "",""),"")</f>
        <v/>
      </c>
      <c r="AI302" s="126" t="str">
        <f>IFERROR(IF('01申請書'!$O$29="○",VLOOKUP($T302,資格者コード!$A$2:$Q$73,MATCH(AI$12,資格者コード!$F$1:$Q$1,0)+5,FALSE) &amp; "",""),"")</f>
        <v/>
      </c>
      <c r="AJ302" s="126" t="str">
        <f>IFERROR(IF('01申請書'!$O$30="○",VLOOKUP($T302,資格者コード!$A$2:$Q$73,MATCH(AJ$12,資格者コード!$F$1:$Q$1,0)+5,FALSE) &amp; "",""),"")</f>
        <v/>
      </c>
      <c r="AK302" s="339"/>
      <c r="AL302" s="340"/>
      <c r="AM302" s="340"/>
      <c r="AN302" s="340"/>
      <c r="AO302" s="340"/>
      <c r="AP302" s="340"/>
      <c r="AQ302" s="340"/>
      <c r="AR302" s="341"/>
    </row>
    <row r="303" spans="2:45" ht="24.95" customHeight="1">
      <c r="C303" s="331">
        <v>291</v>
      </c>
      <c r="D303" s="332"/>
      <c r="E303" s="333"/>
      <c r="F303" s="334"/>
      <c r="G303" s="334"/>
      <c r="H303" s="334"/>
      <c r="I303" s="334"/>
      <c r="J303" s="334"/>
      <c r="K303" s="334"/>
      <c r="L303" s="334"/>
      <c r="M303" s="334"/>
      <c r="N303" s="334"/>
      <c r="O303" s="334"/>
      <c r="P303" s="334"/>
      <c r="Q303" s="334"/>
      <c r="R303" s="334"/>
      <c r="S303" s="335"/>
      <c r="T303" s="336"/>
      <c r="U303" s="337"/>
      <c r="V303" s="337"/>
      <c r="W303" s="337"/>
      <c r="X303" s="338"/>
      <c r="Y303" s="123" t="str">
        <f>IFERROR(IF('01申請書'!$B$27="●",VLOOKUP($T303,資格者コード!$A$2:$Q$73,MATCH(Y$12,資格者コード!$F$1:$Q$1,0)+5,FALSE) &amp; "",""),"")</f>
        <v/>
      </c>
      <c r="Z303" s="124" t="str">
        <f>IFERROR(IF('01申請書'!$B$28="●",VLOOKUP($T303,資格者コード!$A$2:$Q$73,MATCH(Z$12,資格者コード!$F$1:$Q$1,0)+5,FALSE) &amp; "",""),"")</f>
        <v/>
      </c>
      <c r="AA303" s="124" t="str">
        <f>IFERROR(IF('01申請書'!$B$29="●",VLOOKUP($T303,資格者コード!$A$2:$Q$73,MATCH(AA$12,資格者コード!$F$1:$Q$1,0)+5,FALSE) &amp; "",""),"")</f>
        <v/>
      </c>
      <c r="AB303" s="124" t="str">
        <f>IFERROR(IF('01申請書'!$B$30="●",VLOOKUP($T303,資格者コード!$A$2:$Q$73,MATCH(AB$12,資格者コード!$F$1:$Q$1,0)+5,FALSE) &amp; "",""),"")</f>
        <v/>
      </c>
      <c r="AC303" s="125" t="str">
        <f>IFERROR(IF('01申請書'!$B$31="●",VLOOKUP($T303,資格者コード!$A$2:$Q$73,MATCH(AC$12,資格者コード!$F$1:$Q$1,0)+5,FALSE) &amp; "",""),"")</f>
        <v/>
      </c>
      <c r="AD303" s="126" t="str">
        <f>IFERROR(IF('01申請書'!$O$27="○",VLOOKUP($T303,資格者コード!$A$2:$Q$73,MATCH(AD$12,資格者コード!$F$1:$Q$1,0)+5,FALSE) &amp; "",""),"")</f>
        <v/>
      </c>
      <c r="AE303" s="126" t="str">
        <f>IFERROR(IF('01申請書'!$O$28="○",VLOOKUP($T303,資格者コード!$A$2:$Q$73,MATCH(AE$12,資格者コード!$F$1:$Q$1,0)+5,FALSE) &amp; "",""),"")</f>
        <v/>
      </c>
      <c r="AF303" s="123" t="str">
        <f>IFERROR(IF('01申請書'!$B$32="●",VLOOKUP($T303,資格者コード!$A$2:$Q$73,MATCH(AF$12,資格者コード!$F$1:$Q$1,0)+5,FALSE) &amp; "",""),"")</f>
        <v/>
      </c>
      <c r="AG303" s="124" t="str">
        <f>IFERROR(IF('01申請書'!$B$33="●",VLOOKUP($T303,資格者コード!$A$2:$Q$73,MATCH(AG$12,資格者コード!$F$1:$Q$1,0)+5,FALSE) &amp; "",""),"")</f>
        <v/>
      </c>
      <c r="AH303" s="125" t="str">
        <f>IFERROR(IF('01申請書'!$B$34="●",VLOOKUP($T303,資格者コード!$A$2:$Q$73,MATCH(AH$12,資格者コード!$F$1:$Q$1,0)+5,FALSE) &amp; "",""),"")</f>
        <v/>
      </c>
      <c r="AI303" s="126" t="str">
        <f>IFERROR(IF('01申請書'!$O$29="○",VLOOKUP($T303,資格者コード!$A$2:$Q$73,MATCH(AI$12,資格者コード!$F$1:$Q$1,0)+5,FALSE) &amp; "",""),"")</f>
        <v/>
      </c>
      <c r="AJ303" s="126" t="str">
        <f>IFERROR(IF('01申請書'!$O$30="○",VLOOKUP($T303,資格者コード!$A$2:$Q$73,MATCH(AJ$12,資格者コード!$F$1:$Q$1,0)+5,FALSE) &amp; "",""),"")</f>
        <v/>
      </c>
      <c r="AK303" s="339"/>
      <c r="AL303" s="340"/>
      <c r="AM303" s="340"/>
      <c r="AN303" s="340"/>
      <c r="AO303" s="340"/>
      <c r="AP303" s="340"/>
      <c r="AQ303" s="340"/>
      <c r="AR303" s="341"/>
    </row>
    <row r="304" spans="2:45" ht="24.95" customHeight="1">
      <c r="C304" s="331">
        <v>292</v>
      </c>
      <c r="D304" s="332"/>
      <c r="E304" s="333"/>
      <c r="F304" s="334"/>
      <c r="G304" s="334"/>
      <c r="H304" s="334"/>
      <c r="I304" s="334"/>
      <c r="J304" s="334"/>
      <c r="K304" s="334"/>
      <c r="L304" s="334"/>
      <c r="M304" s="334"/>
      <c r="N304" s="334"/>
      <c r="O304" s="334"/>
      <c r="P304" s="334"/>
      <c r="Q304" s="334"/>
      <c r="R304" s="334"/>
      <c r="S304" s="335"/>
      <c r="T304" s="336"/>
      <c r="U304" s="337"/>
      <c r="V304" s="337"/>
      <c r="W304" s="337"/>
      <c r="X304" s="338"/>
      <c r="Y304" s="123" t="str">
        <f>IFERROR(IF('01申請書'!$B$27="●",VLOOKUP($T304,資格者コード!$A$2:$Q$73,MATCH(Y$12,資格者コード!$F$1:$Q$1,0)+5,FALSE) &amp; "",""),"")</f>
        <v/>
      </c>
      <c r="Z304" s="124" t="str">
        <f>IFERROR(IF('01申請書'!$B$28="●",VLOOKUP($T304,資格者コード!$A$2:$Q$73,MATCH(Z$12,資格者コード!$F$1:$Q$1,0)+5,FALSE) &amp; "",""),"")</f>
        <v/>
      </c>
      <c r="AA304" s="124" t="str">
        <f>IFERROR(IF('01申請書'!$B$29="●",VLOOKUP($T304,資格者コード!$A$2:$Q$73,MATCH(AA$12,資格者コード!$F$1:$Q$1,0)+5,FALSE) &amp; "",""),"")</f>
        <v/>
      </c>
      <c r="AB304" s="124" t="str">
        <f>IFERROR(IF('01申請書'!$B$30="●",VLOOKUP($T304,資格者コード!$A$2:$Q$73,MATCH(AB$12,資格者コード!$F$1:$Q$1,0)+5,FALSE) &amp; "",""),"")</f>
        <v/>
      </c>
      <c r="AC304" s="125" t="str">
        <f>IFERROR(IF('01申請書'!$B$31="●",VLOOKUP($T304,資格者コード!$A$2:$Q$73,MATCH(AC$12,資格者コード!$F$1:$Q$1,0)+5,FALSE) &amp; "",""),"")</f>
        <v/>
      </c>
      <c r="AD304" s="126" t="str">
        <f>IFERROR(IF('01申請書'!$O$27="○",VLOOKUP($T304,資格者コード!$A$2:$Q$73,MATCH(AD$12,資格者コード!$F$1:$Q$1,0)+5,FALSE) &amp; "",""),"")</f>
        <v/>
      </c>
      <c r="AE304" s="126" t="str">
        <f>IFERROR(IF('01申請書'!$O$28="○",VLOOKUP($T304,資格者コード!$A$2:$Q$73,MATCH(AE$12,資格者コード!$F$1:$Q$1,0)+5,FALSE) &amp; "",""),"")</f>
        <v/>
      </c>
      <c r="AF304" s="123" t="str">
        <f>IFERROR(IF('01申請書'!$B$32="●",VLOOKUP($T304,資格者コード!$A$2:$Q$73,MATCH(AF$12,資格者コード!$F$1:$Q$1,0)+5,FALSE) &amp; "",""),"")</f>
        <v/>
      </c>
      <c r="AG304" s="124" t="str">
        <f>IFERROR(IF('01申請書'!$B$33="●",VLOOKUP($T304,資格者コード!$A$2:$Q$73,MATCH(AG$12,資格者コード!$F$1:$Q$1,0)+5,FALSE) &amp; "",""),"")</f>
        <v/>
      </c>
      <c r="AH304" s="125" t="str">
        <f>IFERROR(IF('01申請書'!$B$34="●",VLOOKUP($T304,資格者コード!$A$2:$Q$73,MATCH(AH$12,資格者コード!$F$1:$Q$1,0)+5,FALSE) &amp; "",""),"")</f>
        <v/>
      </c>
      <c r="AI304" s="126" t="str">
        <f>IFERROR(IF('01申請書'!$O$29="○",VLOOKUP($T304,資格者コード!$A$2:$Q$73,MATCH(AI$12,資格者コード!$F$1:$Q$1,0)+5,FALSE) &amp; "",""),"")</f>
        <v/>
      </c>
      <c r="AJ304" s="126" t="str">
        <f>IFERROR(IF('01申請書'!$O$30="○",VLOOKUP($T304,資格者コード!$A$2:$Q$73,MATCH(AJ$12,資格者コード!$F$1:$Q$1,0)+5,FALSE) &amp; "",""),"")</f>
        <v/>
      </c>
      <c r="AK304" s="339"/>
      <c r="AL304" s="340"/>
      <c r="AM304" s="340"/>
      <c r="AN304" s="340"/>
      <c r="AO304" s="340"/>
      <c r="AP304" s="340"/>
      <c r="AQ304" s="340"/>
      <c r="AR304" s="341"/>
    </row>
    <row r="305" spans="2:45" ht="24.95" customHeight="1">
      <c r="B305" s="127" t="s">
        <v>174</v>
      </c>
      <c r="C305" s="331">
        <v>293</v>
      </c>
      <c r="D305" s="332"/>
      <c r="E305" s="333"/>
      <c r="F305" s="334"/>
      <c r="G305" s="334"/>
      <c r="H305" s="334"/>
      <c r="I305" s="334"/>
      <c r="J305" s="334"/>
      <c r="K305" s="334"/>
      <c r="L305" s="334"/>
      <c r="M305" s="334"/>
      <c r="N305" s="334"/>
      <c r="O305" s="334"/>
      <c r="P305" s="334"/>
      <c r="Q305" s="334"/>
      <c r="R305" s="334"/>
      <c r="S305" s="335"/>
      <c r="T305" s="336"/>
      <c r="U305" s="337"/>
      <c r="V305" s="337"/>
      <c r="W305" s="337"/>
      <c r="X305" s="338"/>
      <c r="Y305" s="123" t="str">
        <f>IFERROR(IF('01申請書'!$B$27="●",VLOOKUP($T305,資格者コード!$A$2:$Q$73,MATCH(Y$12,資格者コード!$F$1:$Q$1,0)+5,FALSE) &amp; "",""),"")</f>
        <v/>
      </c>
      <c r="Z305" s="124" t="str">
        <f>IFERROR(IF('01申請書'!$B$28="●",VLOOKUP($T305,資格者コード!$A$2:$Q$73,MATCH(Z$12,資格者コード!$F$1:$Q$1,0)+5,FALSE) &amp; "",""),"")</f>
        <v/>
      </c>
      <c r="AA305" s="124" t="str">
        <f>IFERROR(IF('01申請書'!$B$29="●",VLOOKUP($T305,資格者コード!$A$2:$Q$73,MATCH(AA$12,資格者コード!$F$1:$Q$1,0)+5,FALSE) &amp; "",""),"")</f>
        <v/>
      </c>
      <c r="AB305" s="124" t="str">
        <f>IFERROR(IF('01申請書'!$B$30="●",VLOOKUP($T305,資格者コード!$A$2:$Q$73,MATCH(AB$12,資格者コード!$F$1:$Q$1,0)+5,FALSE) &amp; "",""),"")</f>
        <v/>
      </c>
      <c r="AC305" s="125" t="str">
        <f>IFERROR(IF('01申請書'!$B$31="●",VLOOKUP($T305,資格者コード!$A$2:$Q$73,MATCH(AC$12,資格者コード!$F$1:$Q$1,0)+5,FALSE) &amp; "",""),"")</f>
        <v/>
      </c>
      <c r="AD305" s="126" t="str">
        <f>IFERROR(IF('01申請書'!$O$27="○",VLOOKUP($T305,資格者コード!$A$2:$Q$73,MATCH(AD$12,資格者コード!$F$1:$Q$1,0)+5,FALSE) &amp; "",""),"")</f>
        <v/>
      </c>
      <c r="AE305" s="126" t="str">
        <f>IFERROR(IF('01申請書'!$O$28="○",VLOOKUP($T305,資格者コード!$A$2:$Q$73,MATCH(AE$12,資格者コード!$F$1:$Q$1,0)+5,FALSE) &amp; "",""),"")</f>
        <v/>
      </c>
      <c r="AF305" s="123" t="str">
        <f>IFERROR(IF('01申請書'!$B$32="●",VLOOKUP($T305,資格者コード!$A$2:$Q$73,MATCH(AF$12,資格者コード!$F$1:$Q$1,0)+5,FALSE) &amp; "",""),"")</f>
        <v/>
      </c>
      <c r="AG305" s="124" t="str">
        <f>IFERROR(IF('01申請書'!$B$33="●",VLOOKUP($T305,資格者コード!$A$2:$Q$73,MATCH(AG$12,資格者コード!$F$1:$Q$1,0)+5,FALSE) &amp; "",""),"")</f>
        <v/>
      </c>
      <c r="AH305" s="125" t="str">
        <f>IFERROR(IF('01申請書'!$B$34="●",VLOOKUP($T305,資格者コード!$A$2:$Q$73,MATCH(AH$12,資格者コード!$F$1:$Q$1,0)+5,FALSE) &amp; "",""),"")</f>
        <v/>
      </c>
      <c r="AI305" s="126" t="str">
        <f>IFERROR(IF('01申請書'!$O$29="○",VLOOKUP($T305,資格者コード!$A$2:$Q$73,MATCH(AI$12,資格者コード!$F$1:$Q$1,0)+5,FALSE) &amp; "",""),"")</f>
        <v/>
      </c>
      <c r="AJ305" s="126" t="str">
        <f>IFERROR(IF('01申請書'!$O$30="○",VLOOKUP($T305,資格者コード!$A$2:$Q$73,MATCH(AJ$12,資格者コード!$F$1:$Q$1,0)+5,FALSE) &amp; "",""),"")</f>
        <v/>
      </c>
      <c r="AK305" s="339"/>
      <c r="AL305" s="340"/>
      <c r="AM305" s="340"/>
      <c r="AN305" s="340"/>
      <c r="AO305" s="340"/>
      <c r="AP305" s="340"/>
      <c r="AQ305" s="340"/>
      <c r="AR305" s="341"/>
      <c r="AS305" s="127"/>
    </row>
    <row r="306" spans="2:45" ht="24.95" customHeight="1">
      <c r="C306" s="331">
        <v>294</v>
      </c>
      <c r="D306" s="332"/>
      <c r="E306" s="333"/>
      <c r="F306" s="334"/>
      <c r="G306" s="334"/>
      <c r="H306" s="334"/>
      <c r="I306" s="334"/>
      <c r="J306" s="334"/>
      <c r="K306" s="334"/>
      <c r="L306" s="334"/>
      <c r="M306" s="334"/>
      <c r="N306" s="334"/>
      <c r="O306" s="334"/>
      <c r="P306" s="334"/>
      <c r="Q306" s="334"/>
      <c r="R306" s="334"/>
      <c r="S306" s="335"/>
      <c r="T306" s="336"/>
      <c r="U306" s="337"/>
      <c r="V306" s="337"/>
      <c r="W306" s="337"/>
      <c r="X306" s="338"/>
      <c r="Y306" s="123" t="str">
        <f>IFERROR(IF('01申請書'!$B$27="●",VLOOKUP($T306,資格者コード!$A$2:$Q$73,MATCH(Y$12,資格者コード!$F$1:$Q$1,0)+5,FALSE) &amp; "",""),"")</f>
        <v/>
      </c>
      <c r="Z306" s="124" t="str">
        <f>IFERROR(IF('01申請書'!$B$28="●",VLOOKUP($T306,資格者コード!$A$2:$Q$73,MATCH(Z$12,資格者コード!$F$1:$Q$1,0)+5,FALSE) &amp; "",""),"")</f>
        <v/>
      </c>
      <c r="AA306" s="124" t="str">
        <f>IFERROR(IF('01申請書'!$B$29="●",VLOOKUP($T306,資格者コード!$A$2:$Q$73,MATCH(AA$12,資格者コード!$F$1:$Q$1,0)+5,FALSE) &amp; "",""),"")</f>
        <v/>
      </c>
      <c r="AB306" s="124" t="str">
        <f>IFERROR(IF('01申請書'!$B$30="●",VLOOKUP($T306,資格者コード!$A$2:$Q$73,MATCH(AB$12,資格者コード!$F$1:$Q$1,0)+5,FALSE) &amp; "",""),"")</f>
        <v/>
      </c>
      <c r="AC306" s="125" t="str">
        <f>IFERROR(IF('01申請書'!$B$31="●",VLOOKUP($T306,資格者コード!$A$2:$Q$73,MATCH(AC$12,資格者コード!$F$1:$Q$1,0)+5,FALSE) &amp; "",""),"")</f>
        <v/>
      </c>
      <c r="AD306" s="126" t="str">
        <f>IFERROR(IF('01申請書'!$O$27="○",VLOOKUP($T306,資格者コード!$A$2:$Q$73,MATCH(AD$12,資格者コード!$F$1:$Q$1,0)+5,FALSE) &amp; "",""),"")</f>
        <v/>
      </c>
      <c r="AE306" s="126" t="str">
        <f>IFERROR(IF('01申請書'!$O$28="○",VLOOKUP($T306,資格者コード!$A$2:$Q$73,MATCH(AE$12,資格者コード!$F$1:$Q$1,0)+5,FALSE) &amp; "",""),"")</f>
        <v/>
      </c>
      <c r="AF306" s="123" t="str">
        <f>IFERROR(IF('01申請書'!$B$32="●",VLOOKUP($T306,資格者コード!$A$2:$Q$73,MATCH(AF$12,資格者コード!$F$1:$Q$1,0)+5,FALSE) &amp; "",""),"")</f>
        <v/>
      </c>
      <c r="AG306" s="124" t="str">
        <f>IFERROR(IF('01申請書'!$B$33="●",VLOOKUP($T306,資格者コード!$A$2:$Q$73,MATCH(AG$12,資格者コード!$F$1:$Q$1,0)+5,FALSE) &amp; "",""),"")</f>
        <v/>
      </c>
      <c r="AH306" s="125" t="str">
        <f>IFERROR(IF('01申請書'!$B$34="●",VLOOKUP($T306,資格者コード!$A$2:$Q$73,MATCH(AH$12,資格者コード!$F$1:$Q$1,0)+5,FALSE) &amp; "",""),"")</f>
        <v/>
      </c>
      <c r="AI306" s="126" t="str">
        <f>IFERROR(IF('01申請書'!$O$29="○",VLOOKUP($T306,資格者コード!$A$2:$Q$73,MATCH(AI$12,資格者コード!$F$1:$Q$1,0)+5,FALSE) &amp; "",""),"")</f>
        <v/>
      </c>
      <c r="AJ306" s="126" t="str">
        <f>IFERROR(IF('01申請書'!$O$30="○",VLOOKUP($T306,資格者コード!$A$2:$Q$73,MATCH(AJ$12,資格者コード!$F$1:$Q$1,0)+5,FALSE) &amp; "",""),"")</f>
        <v/>
      </c>
      <c r="AK306" s="339"/>
      <c r="AL306" s="340"/>
      <c r="AM306" s="340"/>
      <c r="AN306" s="340"/>
      <c r="AO306" s="340"/>
      <c r="AP306" s="340"/>
      <c r="AQ306" s="340"/>
      <c r="AR306" s="341"/>
    </row>
    <row r="307" spans="2:45" ht="24.95" customHeight="1">
      <c r="C307" s="331">
        <v>295</v>
      </c>
      <c r="D307" s="332"/>
      <c r="E307" s="333"/>
      <c r="F307" s="334"/>
      <c r="G307" s="334"/>
      <c r="H307" s="334"/>
      <c r="I307" s="334"/>
      <c r="J307" s="334"/>
      <c r="K307" s="334"/>
      <c r="L307" s="334"/>
      <c r="M307" s="334"/>
      <c r="N307" s="334"/>
      <c r="O307" s="334"/>
      <c r="P307" s="334"/>
      <c r="Q307" s="334"/>
      <c r="R307" s="334"/>
      <c r="S307" s="335"/>
      <c r="T307" s="336"/>
      <c r="U307" s="337"/>
      <c r="V307" s="337"/>
      <c r="W307" s="337"/>
      <c r="X307" s="338"/>
      <c r="Y307" s="123" t="str">
        <f>IFERROR(IF('01申請書'!$B$27="●",VLOOKUP($T307,資格者コード!$A$2:$Q$73,MATCH(Y$12,資格者コード!$F$1:$Q$1,0)+5,FALSE) &amp; "",""),"")</f>
        <v/>
      </c>
      <c r="Z307" s="124" t="str">
        <f>IFERROR(IF('01申請書'!$B$28="●",VLOOKUP($T307,資格者コード!$A$2:$Q$73,MATCH(Z$12,資格者コード!$F$1:$Q$1,0)+5,FALSE) &amp; "",""),"")</f>
        <v/>
      </c>
      <c r="AA307" s="124" t="str">
        <f>IFERROR(IF('01申請書'!$B$29="●",VLOOKUP($T307,資格者コード!$A$2:$Q$73,MATCH(AA$12,資格者コード!$F$1:$Q$1,0)+5,FALSE) &amp; "",""),"")</f>
        <v/>
      </c>
      <c r="AB307" s="124" t="str">
        <f>IFERROR(IF('01申請書'!$B$30="●",VLOOKUP($T307,資格者コード!$A$2:$Q$73,MATCH(AB$12,資格者コード!$F$1:$Q$1,0)+5,FALSE) &amp; "",""),"")</f>
        <v/>
      </c>
      <c r="AC307" s="125" t="str">
        <f>IFERROR(IF('01申請書'!$B$31="●",VLOOKUP($T307,資格者コード!$A$2:$Q$73,MATCH(AC$12,資格者コード!$F$1:$Q$1,0)+5,FALSE) &amp; "",""),"")</f>
        <v/>
      </c>
      <c r="AD307" s="126" t="str">
        <f>IFERROR(IF('01申請書'!$O$27="○",VLOOKUP($T307,資格者コード!$A$2:$Q$73,MATCH(AD$12,資格者コード!$F$1:$Q$1,0)+5,FALSE) &amp; "",""),"")</f>
        <v/>
      </c>
      <c r="AE307" s="126" t="str">
        <f>IFERROR(IF('01申請書'!$O$28="○",VLOOKUP($T307,資格者コード!$A$2:$Q$73,MATCH(AE$12,資格者コード!$F$1:$Q$1,0)+5,FALSE) &amp; "",""),"")</f>
        <v/>
      </c>
      <c r="AF307" s="123" t="str">
        <f>IFERROR(IF('01申請書'!$B$32="●",VLOOKUP($T307,資格者コード!$A$2:$Q$73,MATCH(AF$12,資格者コード!$F$1:$Q$1,0)+5,FALSE) &amp; "",""),"")</f>
        <v/>
      </c>
      <c r="AG307" s="124" t="str">
        <f>IFERROR(IF('01申請書'!$B$33="●",VLOOKUP($T307,資格者コード!$A$2:$Q$73,MATCH(AG$12,資格者コード!$F$1:$Q$1,0)+5,FALSE) &amp; "",""),"")</f>
        <v/>
      </c>
      <c r="AH307" s="125" t="str">
        <f>IFERROR(IF('01申請書'!$B$34="●",VLOOKUP($T307,資格者コード!$A$2:$Q$73,MATCH(AH$12,資格者コード!$F$1:$Q$1,0)+5,FALSE) &amp; "",""),"")</f>
        <v/>
      </c>
      <c r="AI307" s="126" t="str">
        <f>IFERROR(IF('01申請書'!$O$29="○",VLOOKUP($T307,資格者コード!$A$2:$Q$73,MATCH(AI$12,資格者コード!$F$1:$Q$1,0)+5,FALSE) &amp; "",""),"")</f>
        <v/>
      </c>
      <c r="AJ307" s="126" t="str">
        <f>IFERROR(IF('01申請書'!$O$30="○",VLOOKUP($T307,資格者コード!$A$2:$Q$73,MATCH(AJ$12,資格者コード!$F$1:$Q$1,0)+5,FALSE) &amp; "",""),"")</f>
        <v/>
      </c>
      <c r="AK307" s="339"/>
      <c r="AL307" s="340"/>
      <c r="AM307" s="340"/>
      <c r="AN307" s="340"/>
      <c r="AO307" s="340"/>
      <c r="AP307" s="340"/>
      <c r="AQ307" s="340"/>
      <c r="AR307" s="341"/>
    </row>
    <row r="308" spans="2:45" ht="24.95" customHeight="1">
      <c r="C308" s="331">
        <v>296</v>
      </c>
      <c r="D308" s="332"/>
      <c r="E308" s="333"/>
      <c r="F308" s="334"/>
      <c r="G308" s="334"/>
      <c r="H308" s="334"/>
      <c r="I308" s="334"/>
      <c r="J308" s="334"/>
      <c r="K308" s="334"/>
      <c r="L308" s="334"/>
      <c r="M308" s="334"/>
      <c r="N308" s="334"/>
      <c r="O308" s="334"/>
      <c r="P308" s="334"/>
      <c r="Q308" s="334"/>
      <c r="R308" s="334"/>
      <c r="S308" s="335"/>
      <c r="T308" s="336"/>
      <c r="U308" s="337"/>
      <c r="V308" s="337"/>
      <c r="W308" s="337"/>
      <c r="X308" s="338"/>
      <c r="Y308" s="123" t="str">
        <f>IFERROR(IF('01申請書'!$B$27="●",VLOOKUP($T308,資格者コード!$A$2:$Q$73,MATCH(Y$12,資格者コード!$F$1:$Q$1,0)+5,FALSE) &amp; "",""),"")</f>
        <v/>
      </c>
      <c r="Z308" s="124" t="str">
        <f>IFERROR(IF('01申請書'!$B$28="●",VLOOKUP($T308,資格者コード!$A$2:$Q$73,MATCH(Z$12,資格者コード!$F$1:$Q$1,0)+5,FALSE) &amp; "",""),"")</f>
        <v/>
      </c>
      <c r="AA308" s="124" t="str">
        <f>IFERROR(IF('01申請書'!$B$29="●",VLOOKUP($T308,資格者コード!$A$2:$Q$73,MATCH(AA$12,資格者コード!$F$1:$Q$1,0)+5,FALSE) &amp; "",""),"")</f>
        <v/>
      </c>
      <c r="AB308" s="124" t="str">
        <f>IFERROR(IF('01申請書'!$B$30="●",VLOOKUP($T308,資格者コード!$A$2:$Q$73,MATCH(AB$12,資格者コード!$F$1:$Q$1,0)+5,FALSE) &amp; "",""),"")</f>
        <v/>
      </c>
      <c r="AC308" s="125" t="str">
        <f>IFERROR(IF('01申請書'!$B$31="●",VLOOKUP($T308,資格者コード!$A$2:$Q$73,MATCH(AC$12,資格者コード!$F$1:$Q$1,0)+5,FALSE) &amp; "",""),"")</f>
        <v/>
      </c>
      <c r="AD308" s="126" t="str">
        <f>IFERROR(IF('01申請書'!$O$27="○",VLOOKUP($T308,資格者コード!$A$2:$Q$73,MATCH(AD$12,資格者コード!$F$1:$Q$1,0)+5,FALSE) &amp; "",""),"")</f>
        <v/>
      </c>
      <c r="AE308" s="126" t="str">
        <f>IFERROR(IF('01申請書'!$O$28="○",VLOOKUP($T308,資格者コード!$A$2:$Q$73,MATCH(AE$12,資格者コード!$F$1:$Q$1,0)+5,FALSE) &amp; "",""),"")</f>
        <v/>
      </c>
      <c r="AF308" s="123" t="str">
        <f>IFERROR(IF('01申請書'!$B$32="●",VLOOKUP($T308,資格者コード!$A$2:$Q$73,MATCH(AF$12,資格者コード!$F$1:$Q$1,0)+5,FALSE) &amp; "",""),"")</f>
        <v/>
      </c>
      <c r="AG308" s="124" t="str">
        <f>IFERROR(IF('01申請書'!$B$33="●",VLOOKUP($T308,資格者コード!$A$2:$Q$73,MATCH(AG$12,資格者コード!$F$1:$Q$1,0)+5,FALSE) &amp; "",""),"")</f>
        <v/>
      </c>
      <c r="AH308" s="125" t="str">
        <f>IFERROR(IF('01申請書'!$B$34="●",VLOOKUP($T308,資格者コード!$A$2:$Q$73,MATCH(AH$12,資格者コード!$F$1:$Q$1,0)+5,FALSE) &amp; "",""),"")</f>
        <v/>
      </c>
      <c r="AI308" s="126" t="str">
        <f>IFERROR(IF('01申請書'!$O$29="○",VLOOKUP($T308,資格者コード!$A$2:$Q$73,MATCH(AI$12,資格者コード!$F$1:$Q$1,0)+5,FALSE) &amp; "",""),"")</f>
        <v/>
      </c>
      <c r="AJ308" s="126" t="str">
        <f>IFERROR(IF('01申請書'!$O$30="○",VLOOKUP($T308,資格者コード!$A$2:$Q$73,MATCH(AJ$12,資格者コード!$F$1:$Q$1,0)+5,FALSE) &amp; "",""),"")</f>
        <v/>
      </c>
      <c r="AK308" s="339"/>
      <c r="AL308" s="340"/>
      <c r="AM308" s="340"/>
      <c r="AN308" s="340"/>
      <c r="AO308" s="340"/>
      <c r="AP308" s="340"/>
      <c r="AQ308" s="340"/>
      <c r="AR308" s="341"/>
    </row>
    <row r="309" spans="2:45" ht="24.95" customHeight="1">
      <c r="C309" s="331">
        <v>297</v>
      </c>
      <c r="D309" s="332"/>
      <c r="E309" s="333"/>
      <c r="F309" s="334"/>
      <c r="G309" s="334"/>
      <c r="H309" s="334"/>
      <c r="I309" s="334"/>
      <c r="J309" s="334"/>
      <c r="K309" s="334"/>
      <c r="L309" s="334"/>
      <c r="M309" s="334"/>
      <c r="N309" s="334"/>
      <c r="O309" s="334"/>
      <c r="P309" s="334"/>
      <c r="Q309" s="334"/>
      <c r="R309" s="334"/>
      <c r="S309" s="335"/>
      <c r="T309" s="336"/>
      <c r="U309" s="337"/>
      <c r="V309" s="337"/>
      <c r="W309" s="337"/>
      <c r="X309" s="338"/>
      <c r="Y309" s="123" t="str">
        <f>IFERROR(IF('01申請書'!$B$27="●",VLOOKUP($T309,資格者コード!$A$2:$Q$73,MATCH(Y$12,資格者コード!$F$1:$Q$1,0)+5,FALSE) &amp; "",""),"")</f>
        <v/>
      </c>
      <c r="Z309" s="124" t="str">
        <f>IFERROR(IF('01申請書'!$B$28="●",VLOOKUP($T309,資格者コード!$A$2:$Q$73,MATCH(Z$12,資格者コード!$F$1:$Q$1,0)+5,FALSE) &amp; "",""),"")</f>
        <v/>
      </c>
      <c r="AA309" s="124" t="str">
        <f>IFERROR(IF('01申請書'!$B$29="●",VLOOKUP($T309,資格者コード!$A$2:$Q$73,MATCH(AA$12,資格者コード!$F$1:$Q$1,0)+5,FALSE) &amp; "",""),"")</f>
        <v/>
      </c>
      <c r="AB309" s="124" t="str">
        <f>IFERROR(IF('01申請書'!$B$30="●",VLOOKUP($T309,資格者コード!$A$2:$Q$73,MATCH(AB$12,資格者コード!$F$1:$Q$1,0)+5,FALSE) &amp; "",""),"")</f>
        <v/>
      </c>
      <c r="AC309" s="125" t="str">
        <f>IFERROR(IF('01申請書'!$B$31="●",VLOOKUP($T309,資格者コード!$A$2:$Q$73,MATCH(AC$12,資格者コード!$F$1:$Q$1,0)+5,FALSE) &amp; "",""),"")</f>
        <v/>
      </c>
      <c r="AD309" s="126" t="str">
        <f>IFERROR(IF('01申請書'!$O$27="○",VLOOKUP($T309,資格者コード!$A$2:$Q$73,MATCH(AD$12,資格者コード!$F$1:$Q$1,0)+5,FALSE) &amp; "",""),"")</f>
        <v/>
      </c>
      <c r="AE309" s="126" t="str">
        <f>IFERROR(IF('01申請書'!$O$28="○",VLOOKUP($T309,資格者コード!$A$2:$Q$73,MATCH(AE$12,資格者コード!$F$1:$Q$1,0)+5,FALSE) &amp; "",""),"")</f>
        <v/>
      </c>
      <c r="AF309" s="123" t="str">
        <f>IFERROR(IF('01申請書'!$B$32="●",VLOOKUP($T309,資格者コード!$A$2:$Q$73,MATCH(AF$12,資格者コード!$F$1:$Q$1,0)+5,FALSE) &amp; "",""),"")</f>
        <v/>
      </c>
      <c r="AG309" s="124" t="str">
        <f>IFERROR(IF('01申請書'!$B$33="●",VLOOKUP($T309,資格者コード!$A$2:$Q$73,MATCH(AG$12,資格者コード!$F$1:$Q$1,0)+5,FALSE) &amp; "",""),"")</f>
        <v/>
      </c>
      <c r="AH309" s="125" t="str">
        <f>IFERROR(IF('01申請書'!$B$34="●",VLOOKUP($T309,資格者コード!$A$2:$Q$73,MATCH(AH$12,資格者コード!$F$1:$Q$1,0)+5,FALSE) &amp; "",""),"")</f>
        <v/>
      </c>
      <c r="AI309" s="126" t="str">
        <f>IFERROR(IF('01申請書'!$O$29="○",VLOOKUP($T309,資格者コード!$A$2:$Q$73,MATCH(AI$12,資格者コード!$F$1:$Q$1,0)+5,FALSE) &amp; "",""),"")</f>
        <v/>
      </c>
      <c r="AJ309" s="126" t="str">
        <f>IFERROR(IF('01申請書'!$O$30="○",VLOOKUP($T309,資格者コード!$A$2:$Q$73,MATCH(AJ$12,資格者コード!$F$1:$Q$1,0)+5,FALSE) &amp; "",""),"")</f>
        <v/>
      </c>
      <c r="AK309" s="339"/>
      <c r="AL309" s="340"/>
      <c r="AM309" s="340"/>
      <c r="AN309" s="340"/>
      <c r="AO309" s="340"/>
      <c r="AP309" s="340"/>
      <c r="AQ309" s="340"/>
      <c r="AR309" s="341"/>
    </row>
    <row r="310" spans="2:45" ht="24.95" customHeight="1">
      <c r="C310" s="331">
        <v>298</v>
      </c>
      <c r="D310" s="332"/>
      <c r="E310" s="333"/>
      <c r="F310" s="334"/>
      <c r="G310" s="334"/>
      <c r="H310" s="334"/>
      <c r="I310" s="334"/>
      <c r="J310" s="334"/>
      <c r="K310" s="334"/>
      <c r="L310" s="334"/>
      <c r="M310" s="334"/>
      <c r="N310" s="334"/>
      <c r="O310" s="334"/>
      <c r="P310" s="334"/>
      <c r="Q310" s="334"/>
      <c r="R310" s="334"/>
      <c r="S310" s="335"/>
      <c r="T310" s="336"/>
      <c r="U310" s="337"/>
      <c r="V310" s="337"/>
      <c r="W310" s="337"/>
      <c r="X310" s="338"/>
      <c r="Y310" s="123" t="str">
        <f>IFERROR(IF('01申請書'!$B$27="●",VLOOKUP($T310,資格者コード!$A$2:$Q$73,MATCH(Y$12,資格者コード!$F$1:$Q$1,0)+5,FALSE) &amp; "",""),"")</f>
        <v/>
      </c>
      <c r="Z310" s="124" t="str">
        <f>IFERROR(IF('01申請書'!$B$28="●",VLOOKUP($T310,資格者コード!$A$2:$Q$73,MATCH(Z$12,資格者コード!$F$1:$Q$1,0)+5,FALSE) &amp; "",""),"")</f>
        <v/>
      </c>
      <c r="AA310" s="124" t="str">
        <f>IFERROR(IF('01申請書'!$B$29="●",VLOOKUP($T310,資格者コード!$A$2:$Q$73,MATCH(AA$12,資格者コード!$F$1:$Q$1,0)+5,FALSE) &amp; "",""),"")</f>
        <v/>
      </c>
      <c r="AB310" s="124" t="str">
        <f>IFERROR(IF('01申請書'!$B$30="●",VLOOKUP($T310,資格者コード!$A$2:$Q$73,MATCH(AB$12,資格者コード!$F$1:$Q$1,0)+5,FALSE) &amp; "",""),"")</f>
        <v/>
      </c>
      <c r="AC310" s="125" t="str">
        <f>IFERROR(IF('01申請書'!$B$31="●",VLOOKUP($T310,資格者コード!$A$2:$Q$73,MATCH(AC$12,資格者コード!$F$1:$Q$1,0)+5,FALSE) &amp; "",""),"")</f>
        <v/>
      </c>
      <c r="AD310" s="126" t="str">
        <f>IFERROR(IF('01申請書'!$O$27="○",VLOOKUP($T310,資格者コード!$A$2:$Q$73,MATCH(AD$12,資格者コード!$F$1:$Q$1,0)+5,FALSE) &amp; "",""),"")</f>
        <v/>
      </c>
      <c r="AE310" s="126" t="str">
        <f>IFERROR(IF('01申請書'!$O$28="○",VLOOKUP($T310,資格者コード!$A$2:$Q$73,MATCH(AE$12,資格者コード!$F$1:$Q$1,0)+5,FALSE) &amp; "",""),"")</f>
        <v/>
      </c>
      <c r="AF310" s="123" t="str">
        <f>IFERROR(IF('01申請書'!$B$32="●",VLOOKUP($T310,資格者コード!$A$2:$Q$73,MATCH(AF$12,資格者コード!$F$1:$Q$1,0)+5,FALSE) &amp; "",""),"")</f>
        <v/>
      </c>
      <c r="AG310" s="124" t="str">
        <f>IFERROR(IF('01申請書'!$B$33="●",VLOOKUP($T310,資格者コード!$A$2:$Q$73,MATCH(AG$12,資格者コード!$F$1:$Q$1,0)+5,FALSE) &amp; "",""),"")</f>
        <v/>
      </c>
      <c r="AH310" s="125" t="str">
        <f>IFERROR(IF('01申請書'!$B$34="●",VLOOKUP($T310,資格者コード!$A$2:$Q$73,MATCH(AH$12,資格者コード!$F$1:$Q$1,0)+5,FALSE) &amp; "",""),"")</f>
        <v/>
      </c>
      <c r="AI310" s="126" t="str">
        <f>IFERROR(IF('01申請書'!$O$29="○",VLOOKUP($T310,資格者コード!$A$2:$Q$73,MATCH(AI$12,資格者コード!$F$1:$Q$1,0)+5,FALSE) &amp; "",""),"")</f>
        <v/>
      </c>
      <c r="AJ310" s="126" t="str">
        <f>IFERROR(IF('01申請書'!$O$30="○",VLOOKUP($T310,資格者コード!$A$2:$Q$73,MATCH(AJ$12,資格者コード!$F$1:$Q$1,0)+5,FALSE) &amp; "",""),"")</f>
        <v/>
      </c>
      <c r="AK310" s="339"/>
      <c r="AL310" s="340"/>
      <c r="AM310" s="340"/>
      <c r="AN310" s="340"/>
      <c r="AO310" s="340"/>
      <c r="AP310" s="340"/>
      <c r="AQ310" s="340"/>
      <c r="AR310" s="341"/>
    </row>
    <row r="311" spans="2:45" ht="24.95" customHeight="1">
      <c r="C311" s="331">
        <v>299</v>
      </c>
      <c r="D311" s="332"/>
      <c r="E311" s="333"/>
      <c r="F311" s="334"/>
      <c r="G311" s="334"/>
      <c r="H311" s="334"/>
      <c r="I311" s="334"/>
      <c r="J311" s="334"/>
      <c r="K311" s="334"/>
      <c r="L311" s="334"/>
      <c r="M311" s="334"/>
      <c r="N311" s="334"/>
      <c r="O311" s="334"/>
      <c r="P311" s="334"/>
      <c r="Q311" s="334"/>
      <c r="R311" s="334"/>
      <c r="S311" s="335"/>
      <c r="T311" s="336"/>
      <c r="U311" s="337"/>
      <c r="V311" s="337"/>
      <c r="W311" s="337"/>
      <c r="X311" s="338"/>
      <c r="Y311" s="123" t="str">
        <f>IFERROR(IF('01申請書'!$B$27="●",VLOOKUP($T311,資格者コード!$A$2:$Q$73,MATCH(Y$12,資格者コード!$F$1:$Q$1,0)+5,FALSE) &amp; "",""),"")</f>
        <v/>
      </c>
      <c r="Z311" s="124" t="str">
        <f>IFERROR(IF('01申請書'!$B$28="●",VLOOKUP($T311,資格者コード!$A$2:$Q$73,MATCH(Z$12,資格者コード!$F$1:$Q$1,0)+5,FALSE) &amp; "",""),"")</f>
        <v/>
      </c>
      <c r="AA311" s="124" t="str">
        <f>IFERROR(IF('01申請書'!$B$29="●",VLOOKUP($T311,資格者コード!$A$2:$Q$73,MATCH(AA$12,資格者コード!$F$1:$Q$1,0)+5,FALSE) &amp; "",""),"")</f>
        <v/>
      </c>
      <c r="AB311" s="124" t="str">
        <f>IFERROR(IF('01申請書'!$B$30="●",VLOOKUP($T311,資格者コード!$A$2:$Q$73,MATCH(AB$12,資格者コード!$F$1:$Q$1,0)+5,FALSE) &amp; "",""),"")</f>
        <v/>
      </c>
      <c r="AC311" s="125" t="str">
        <f>IFERROR(IF('01申請書'!$B$31="●",VLOOKUP($T311,資格者コード!$A$2:$Q$73,MATCH(AC$12,資格者コード!$F$1:$Q$1,0)+5,FALSE) &amp; "",""),"")</f>
        <v/>
      </c>
      <c r="AD311" s="126" t="str">
        <f>IFERROR(IF('01申請書'!$O$27="○",VLOOKUP($T311,資格者コード!$A$2:$Q$73,MATCH(AD$12,資格者コード!$F$1:$Q$1,0)+5,FALSE) &amp; "",""),"")</f>
        <v/>
      </c>
      <c r="AE311" s="126" t="str">
        <f>IFERROR(IF('01申請書'!$O$28="○",VLOOKUP($T311,資格者コード!$A$2:$Q$73,MATCH(AE$12,資格者コード!$F$1:$Q$1,0)+5,FALSE) &amp; "",""),"")</f>
        <v/>
      </c>
      <c r="AF311" s="123" t="str">
        <f>IFERROR(IF('01申請書'!$B$32="●",VLOOKUP($T311,資格者コード!$A$2:$Q$73,MATCH(AF$12,資格者コード!$F$1:$Q$1,0)+5,FALSE) &amp; "",""),"")</f>
        <v/>
      </c>
      <c r="AG311" s="124" t="str">
        <f>IFERROR(IF('01申請書'!$B$33="●",VLOOKUP($T311,資格者コード!$A$2:$Q$73,MATCH(AG$12,資格者コード!$F$1:$Q$1,0)+5,FALSE) &amp; "",""),"")</f>
        <v/>
      </c>
      <c r="AH311" s="125" t="str">
        <f>IFERROR(IF('01申請書'!$B$34="●",VLOOKUP($T311,資格者コード!$A$2:$Q$73,MATCH(AH$12,資格者コード!$F$1:$Q$1,0)+5,FALSE) &amp; "",""),"")</f>
        <v/>
      </c>
      <c r="AI311" s="126" t="str">
        <f>IFERROR(IF('01申請書'!$O$29="○",VLOOKUP($T311,資格者コード!$A$2:$Q$73,MATCH(AI$12,資格者コード!$F$1:$Q$1,0)+5,FALSE) &amp; "",""),"")</f>
        <v/>
      </c>
      <c r="AJ311" s="126" t="str">
        <f>IFERROR(IF('01申請書'!$O$30="○",VLOOKUP($T311,資格者コード!$A$2:$Q$73,MATCH(AJ$12,資格者コード!$F$1:$Q$1,0)+5,FALSE) &amp; "",""),"")</f>
        <v/>
      </c>
      <c r="AK311" s="339"/>
      <c r="AL311" s="340"/>
      <c r="AM311" s="340"/>
      <c r="AN311" s="340"/>
      <c r="AO311" s="340"/>
      <c r="AP311" s="340"/>
      <c r="AQ311" s="340"/>
      <c r="AR311" s="341"/>
    </row>
    <row r="312" spans="2:45" ht="24.95" customHeight="1">
      <c r="C312" s="331">
        <v>300</v>
      </c>
      <c r="D312" s="332"/>
      <c r="E312" s="333"/>
      <c r="F312" s="334"/>
      <c r="G312" s="334"/>
      <c r="H312" s="334"/>
      <c r="I312" s="334"/>
      <c r="J312" s="334"/>
      <c r="K312" s="334"/>
      <c r="L312" s="334"/>
      <c r="M312" s="334"/>
      <c r="N312" s="334"/>
      <c r="O312" s="334"/>
      <c r="P312" s="334"/>
      <c r="Q312" s="334"/>
      <c r="R312" s="334"/>
      <c r="S312" s="335"/>
      <c r="T312" s="336"/>
      <c r="U312" s="337"/>
      <c r="V312" s="337"/>
      <c r="W312" s="337"/>
      <c r="X312" s="338"/>
      <c r="Y312" s="123" t="str">
        <f>IFERROR(IF('01申請書'!$B$27="●",VLOOKUP($T312,資格者コード!$A$2:$Q$73,MATCH(Y$12,資格者コード!$F$1:$Q$1,0)+5,FALSE) &amp; "",""),"")</f>
        <v/>
      </c>
      <c r="Z312" s="124" t="str">
        <f>IFERROR(IF('01申請書'!$B$28="●",VLOOKUP($T312,資格者コード!$A$2:$Q$73,MATCH(Z$12,資格者コード!$F$1:$Q$1,0)+5,FALSE) &amp; "",""),"")</f>
        <v/>
      </c>
      <c r="AA312" s="124" t="str">
        <f>IFERROR(IF('01申請書'!$B$29="●",VLOOKUP($T312,資格者コード!$A$2:$Q$73,MATCH(AA$12,資格者コード!$F$1:$Q$1,0)+5,FALSE) &amp; "",""),"")</f>
        <v/>
      </c>
      <c r="AB312" s="124" t="str">
        <f>IFERROR(IF('01申請書'!$B$30="●",VLOOKUP($T312,資格者コード!$A$2:$Q$73,MATCH(AB$12,資格者コード!$F$1:$Q$1,0)+5,FALSE) &amp; "",""),"")</f>
        <v/>
      </c>
      <c r="AC312" s="125" t="str">
        <f>IFERROR(IF('01申請書'!$B$31="●",VLOOKUP($T312,資格者コード!$A$2:$Q$73,MATCH(AC$12,資格者コード!$F$1:$Q$1,0)+5,FALSE) &amp; "",""),"")</f>
        <v/>
      </c>
      <c r="AD312" s="126" t="str">
        <f>IFERROR(IF('01申請書'!$O$27="○",VLOOKUP($T312,資格者コード!$A$2:$Q$73,MATCH(AD$12,資格者コード!$F$1:$Q$1,0)+5,FALSE) &amp; "",""),"")</f>
        <v/>
      </c>
      <c r="AE312" s="126" t="str">
        <f>IFERROR(IF('01申請書'!$O$28="○",VLOOKUP($T312,資格者コード!$A$2:$Q$73,MATCH(AE$12,資格者コード!$F$1:$Q$1,0)+5,FALSE) &amp; "",""),"")</f>
        <v/>
      </c>
      <c r="AF312" s="123" t="str">
        <f>IFERROR(IF('01申請書'!$B$32="●",VLOOKUP($T312,資格者コード!$A$2:$Q$73,MATCH(AF$12,資格者コード!$F$1:$Q$1,0)+5,FALSE) &amp; "",""),"")</f>
        <v/>
      </c>
      <c r="AG312" s="124" t="str">
        <f>IFERROR(IF('01申請書'!$B$33="●",VLOOKUP($T312,資格者コード!$A$2:$Q$73,MATCH(AG$12,資格者コード!$F$1:$Q$1,0)+5,FALSE) &amp; "",""),"")</f>
        <v/>
      </c>
      <c r="AH312" s="125" t="str">
        <f>IFERROR(IF('01申請書'!$B$34="●",VLOOKUP($T312,資格者コード!$A$2:$Q$73,MATCH(AH$12,資格者コード!$F$1:$Q$1,0)+5,FALSE) &amp; "",""),"")</f>
        <v/>
      </c>
      <c r="AI312" s="126" t="str">
        <f>IFERROR(IF('01申請書'!$O$29="○",VLOOKUP($T312,資格者コード!$A$2:$Q$73,MATCH(AI$12,資格者コード!$F$1:$Q$1,0)+5,FALSE) &amp; "",""),"")</f>
        <v/>
      </c>
      <c r="AJ312" s="126" t="str">
        <f>IFERROR(IF('01申請書'!$O$30="○",VLOOKUP($T312,資格者コード!$A$2:$Q$73,MATCH(AJ$12,資格者コード!$F$1:$Q$1,0)+5,FALSE) &amp; "",""),"")</f>
        <v/>
      </c>
      <c r="AK312" s="339"/>
      <c r="AL312" s="340"/>
      <c r="AM312" s="340"/>
      <c r="AN312" s="340"/>
      <c r="AO312" s="340"/>
      <c r="AP312" s="340"/>
      <c r="AQ312" s="340"/>
      <c r="AR312" s="341"/>
    </row>
    <row r="313" spans="2:45" ht="24.95" customHeight="1">
      <c r="C313" s="331">
        <v>301</v>
      </c>
      <c r="D313" s="332"/>
      <c r="E313" s="333"/>
      <c r="F313" s="334"/>
      <c r="G313" s="334"/>
      <c r="H313" s="334"/>
      <c r="I313" s="334"/>
      <c r="J313" s="334"/>
      <c r="K313" s="334"/>
      <c r="L313" s="334"/>
      <c r="M313" s="334"/>
      <c r="N313" s="334"/>
      <c r="O313" s="334"/>
      <c r="P313" s="334"/>
      <c r="Q313" s="334"/>
      <c r="R313" s="334"/>
      <c r="S313" s="335"/>
      <c r="T313" s="336"/>
      <c r="U313" s="337"/>
      <c r="V313" s="337"/>
      <c r="W313" s="337"/>
      <c r="X313" s="338"/>
      <c r="Y313" s="123" t="str">
        <f>IFERROR(IF('01申請書'!$B$27="●",VLOOKUP($T313,資格者コード!$A$2:$Q$73,MATCH(Y$12,資格者コード!$F$1:$Q$1,0)+5,FALSE) &amp; "",""),"")</f>
        <v/>
      </c>
      <c r="Z313" s="124" t="str">
        <f>IFERROR(IF('01申請書'!$B$28="●",VLOOKUP($T313,資格者コード!$A$2:$Q$73,MATCH(Z$12,資格者コード!$F$1:$Q$1,0)+5,FALSE) &amp; "",""),"")</f>
        <v/>
      </c>
      <c r="AA313" s="124" t="str">
        <f>IFERROR(IF('01申請書'!$B$29="●",VLOOKUP($T313,資格者コード!$A$2:$Q$73,MATCH(AA$12,資格者コード!$F$1:$Q$1,0)+5,FALSE) &amp; "",""),"")</f>
        <v/>
      </c>
      <c r="AB313" s="124" t="str">
        <f>IFERROR(IF('01申請書'!$B$30="●",VLOOKUP($T313,資格者コード!$A$2:$Q$73,MATCH(AB$12,資格者コード!$F$1:$Q$1,0)+5,FALSE) &amp; "",""),"")</f>
        <v/>
      </c>
      <c r="AC313" s="125" t="str">
        <f>IFERROR(IF('01申請書'!$B$31="●",VLOOKUP($T313,資格者コード!$A$2:$Q$73,MATCH(AC$12,資格者コード!$F$1:$Q$1,0)+5,FALSE) &amp; "",""),"")</f>
        <v/>
      </c>
      <c r="AD313" s="126" t="str">
        <f>IFERROR(IF('01申請書'!$O$27="○",VLOOKUP($T313,資格者コード!$A$2:$Q$73,MATCH(AD$12,資格者コード!$F$1:$Q$1,0)+5,FALSE) &amp; "",""),"")</f>
        <v/>
      </c>
      <c r="AE313" s="126" t="str">
        <f>IFERROR(IF('01申請書'!$O$28="○",VLOOKUP($T313,資格者コード!$A$2:$Q$73,MATCH(AE$12,資格者コード!$F$1:$Q$1,0)+5,FALSE) &amp; "",""),"")</f>
        <v/>
      </c>
      <c r="AF313" s="123" t="str">
        <f>IFERROR(IF('01申請書'!$B$32="●",VLOOKUP($T313,資格者コード!$A$2:$Q$73,MATCH(AF$12,資格者コード!$F$1:$Q$1,0)+5,FALSE) &amp; "",""),"")</f>
        <v/>
      </c>
      <c r="AG313" s="124" t="str">
        <f>IFERROR(IF('01申請書'!$B$33="●",VLOOKUP($T313,資格者コード!$A$2:$Q$73,MATCH(AG$12,資格者コード!$F$1:$Q$1,0)+5,FALSE) &amp; "",""),"")</f>
        <v/>
      </c>
      <c r="AH313" s="125" t="str">
        <f>IFERROR(IF('01申請書'!$B$34="●",VLOOKUP($T313,資格者コード!$A$2:$Q$73,MATCH(AH$12,資格者コード!$F$1:$Q$1,0)+5,FALSE) &amp; "",""),"")</f>
        <v/>
      </c>
      <c r="AI313" s="126" t="str">
        <f>IFERROR(IF('01申請書'!$O$29="○",VLOOKUP($T313,資格者コード!$A$2:$Q$73,MATCH(AI$12,資格者コード!$F$1:$Q$1,0)+5,FALSE) &amp; "",""),"")</f>
        <v/>
      </c>
      <c r="AJ313" s="126" t="str">
        <f>IFERROR(IF('01申請書'!$O$30="○",VLOOKUP($T313,資格者コード!$A$2:$Q$73,MATCH(AJ$12,資格者コード!$F$1:$Q$1,0)+5,FALSE) &amp; "",""),"")</f>
        <v/>
      </c>
      <c r="AK313" s="339"/>
      <c r="AL313" s="340"/>
      <c r="AM313" s="340"/>
      <c r="AN313" s="340"/>
      <c r="AO313" s="340"/>
      <c r="AP313" s="340"/>
      <c r="AQ313" s="340"/>
      <c r="AR313" s="341"/>
    </row>
    <row r="314" spans="2:45" ht="24.95" customHeight="1">
      <c r="C314" s="331">
        <v>302</v>
      </c>
      <c r="D314" s="332"/>
      <c r="E314" s="333"/>
      <c r="F314" s="334"/>
      <c r="G314" s="334"/>
      <c r="H314" s="334"/>
      <c r="I314" s="334"/>
      <c r="J314" s="334"/>
      <c r="K314" s="334"/>
      <c r="L314" s="334"/>
      <c r="M314" s="334"/>
      <c r="N314" s="334"/>
      <c r="O314" s="334"/>
      <c r="P314" s="334"/>
      <c r="Q314" s="334"/>
      <c r="R314" s="334"/>
      <c r="S314" s="335"/>
      <c r="T314" s="336"/>
      <c r="U314" s="337"/>
      <c r="V314" s="337"/>
      <c r="W314" s="337"/>
      <c r="X314" s="338"/>
      <c r="Y314" s="123" t="str">
        <f>IFERROR(IF('01申請書'!$B$27="●",VLOOKUP($T314,資格者コード!$A$2:$Q$73,MATCH(Y$12,資格者コード!$F$1:$Q$1,0)+5,FALSE) &amp; "",""),"")</f>
        <v/>
      </c>
      <c r="Z314" s="124" t="str">
        <f>IFERROR(IF('01申請書'!$B$28="●",VLOOKUP($T314,資格者コード!$A$2:$Q$73,MATCH(Z$12,資格者コード!$F$1:$Q$1,0)+5,FALSE) &amp; "",""),"")</f>
        <v/>
      </c>
      <c r="AA314" s="124" t="str">
        <f>IFERROR(IF('01申請書'!$B$29="●",VLOOKUP($T314,資格者コード!$A$2:$Q$73,MATCH(AA$12,資格者コード!$F$1:$Q$1,0)+5,FALSE) &amp; "",""),"")</f>
        <v/>
      </c>
      <c r="AB314" s="124" t="str">
        <f>IFERROR(IF('01申請書'!$B$30="●",VLOOKUP($T314,資格者コード!$A$2:$Q$73,MATCH(AB$12,資格者コード!$F$1:$Q$1,0)+5,FALSE) &amp; "",""),"")</f>
        <v/>
      </c>
      <c r="AC314" s="125" t="str">
        <f>IFERROR(IF('01申請書'!$B$31="●",VLOOKUP($T314,資格者コード!$A$2:$Q$73,MATCH(AC$12,資格者コード!$F$1:$Q$1,0)+5,FALSE) &amp; "",""),"")</f>
        <v/>
      </c>
      <c r="AD314" s="126" t="str">
        <f>IFERROR(IF('01申請書'!$O$27="○",VLOOKUP($T314,資格者コード!$A$2:$Q$73,MATCH(AD$12,資格者コード!$F$1:$Q$1,0)+5,FALSE) &amp; "",""),"")</f>
        <v/>
      </c>
      <c r="AE314" s="126" t="str">
        <f>IFERROR(IF('01申請書'!$O$28="○",VLOOKUP($T314,資格者コード!$A$2:$Q$73,MATCH(AE$12,資格者コード!$F$1:$Q$1,0)+5,FALSE) &amp; "",""),"")</f>
        <v/>
      </c>
      <c r="AF314" s="123" t="str">
        <f>IFERROR(IF('01申請書'!$B$32="●",VLOOKUP($T314,資格者コード!$A$2:$Q$73,MATCH(AF$12,資格者コード!$F$1:$Q$1,0)+5,FALSE) &amp; "",""),"")</f>
        <v/>
      </c>
      <c r="AG314" s="124" t="str">
        <f>IFERROR(IF('01申請書'!$B$33="●",VLOOKUP($T314,資格者コード!$A$2:$Q$73,MATCH(AG$12,資格者コード!$F$1:$Q$1,0)+5,FALSE) &amp; "",""),"")</f>
        <v/>
      </c>
      <c r="AH314" s="125" t="str">
        <f>IFERROR(IF('01申請書'!$B$34="●",VLOOKUP($T314,資格者コード!$A$2:$Q$73,MATCH(AH$12,資格者コード!$F$1:$Q$1,0)+5,FALSE) &amp; "",""),"")</f>
        <v/>
      </c>
      <c r="AI314" s="126" t="str">
        <f>IFERROR(IF('01申請書'!$O$29="○",VLOOKUP($T314,資格者コード!$A$2:$Q$73,MATCH(AI$12,資格者コード!$F$1:$Q$1,0)+5,FALSE) &amp; "",""),"")</f>
        <v/>
      </c>
      <c r="AJ314" s="126" t="str">
        <f>IFERROR(IF('01申請書'!$O$30="○",VLOOKUP($T314,資格者コード!$A$2:$Q$73,MATCH(AJ$12,資格者コード!$F$1:$Q$1,0)+5,FALSE) &amp; "",""),"")</f>
        <v/>
      </c>
      <c r="AK314" s="339"/>
      <c r="AL314" s="340"/>
      <c r="AM314" s="340"/>
      <c r="AN314" s="340"/>
      <c r="AO314" s="340"/>
      <c r="AP314" s="340"/>
      <c r="AQ314" s="340"/>
      <c r="AR314" s="341"/>
    </row>
    <row r="315" spans="2:45" ht="24.95" customHeight="1">
      <c r="C315" s="331">
        <v>303</v>
      </c>
      <c r="D315" s="332"/>
      <c r="E315" s="333"/>
      <c r="F315" s="334"/>
      <c r="G315" s="334"/>
      <c r="H315" s="334"/>
      <c r="I315" s="334"/>
      <c r="J315" s="334"/>
      <c r="K315" s="334"/>
      <c r="L315" s="334"/>
      <c r="M315" s="334"/>
      <c r="N315" s="334"/>
      <c r="O315" s="334"/>
      <c r="P315" s="334"/>
      <c r="Q315" s="334"/>
      <c r="R315" s="334"/>
      <c r="S315" s="335"/>
      <c r="T315" s="336"/>
      <c r="U315" s="337"/>
      <c r="V315" s="337"/>
      <c r="W315" s="337"/>
      <c r="X315" s="338"/>
      <c r="Y315" s="123" t="str">
        <f>IFERROR(IF('01申請書'!$B$27="●",VLOOKUP($T315,資格者コード!$A$2:$Q$73,MATCH(Y$12,資格者コード!$F$1:$Q$1,0)+5,FALSE) &amp; "",""),"")</f>
        <v/>
      </c>
      <c r="Z315" s="124" t="str">
        <f>IFERROR(IF('01申請書'!$B$28="●",VLOOKUP($T315,資格者コード!$A$2:$Q$73,MATCH(Z$12,資格者コード!$F$1:$Q$1,0)+5,FALSE) &amp; "",""),"")</f>
        <v/>
      </c>
      <c r="AA315" s="124" t="str">
        <f>IFERROR(IF('01申請書'!$B$29="●",VLOOKUP($T315,資格者コード!$A$2:$Q$73,MATCH(AA$12,資格者コード!$F$1:$Q$1,0)+5,FALSE) &amp; "",""),"")</f>
        <v/>
      </c>
      <c r="AB315" s="124" t="str">
        <f>IFERROR(IF('01申請書'!$B$30="●",VLOOKUP($T315,資格者コード!$A$2:$Q$73,MATCH(AB$12,資格者コード!$F$1:$Q$1,0)+5,FALSE) &amp; "",""),"")</f>
        <v/>
      </c>
      <c r="AC315" s="125" t="str">
        <f>IFERROR(IF('01申請書'!$B$31="●",VLOOKUP($T315,資格者コード!$A$2:$Q$73,MATCH(AC$12,資格者コード!$F$1:$Q$1,0)+5,FALSE) &amp; "",""),"")</f>
        <v/>
      </c>
      <c r="AD315" s="126" t="str">
        <f>IFERROR(IF('01申請書'!$O$27="○",VLOOKUP($T315,資格者コード!$A$2:$Q$73,MATCH(AD$12,資格者コード!$F$1:$Q$1,0)+5,FALSE) &amp; "",""),"")</f>
        <v/>
      </c>
      <c r="AE315" s="126" t="str">
        <f>IFERROR(IF('01申請書'!$O$28="○",VLOOKUP($T315,資格者コード!$A$2:$Q$73,MATCH(AE$12,資格者コード!$F$1:$Q$1,0)+5,FALSE) &amp; "",""),"")</f>
        <v/>
      </c>
      <c r="AF315" s="123" t="str">
        <f>IFERROR(IF('01申請書'!$B$32="●",VLOOKUP($T315,資格者コード!$A$2:$Q$73,MATCH(AF$12,資格者コード!$F$1:$Q$1,0)+5,FALSE) &amp; "",""),"")</f>
        <v/>
      </c>
      <c r="AG315" s="124" t="str">
        <f>IFERROR(IF('01申請書'!$B$33="●",VLOOKUP($T315,資格者コード!$A$2:$Q$73,MATCH(AG$12,資格者コード!$F$1:$Q$1,0)+5,FALSE) &amp; "",""),"")</f>
        <v/>
      </c>
      <c r="AH315" s="125" t="str">
        <f>IFERROR(IF('01申請書'!$B$34="●",VLOOKUP($T315,資格者コード!$A$2:$Q$73,MATCH(AH$12,資格者コード!$F$1:$Q$1,0)+5,FALSE) &amp; "",""),"")</f>
        <v/>
      </c>
      <c r="AI315" s="126" t="str">
        <f>IFERROR(IF('01申請書'!$O$29="○",VLOOKUP($T315,資格者コード!$A$2:$Q$73,MATCH(AI$12,資格者コード!$F$1:$Q$1,0)+5,FALSE) &amp; "",""),"")</f>
        <v/>
      </c>
      <c r="AJ315" s="126" t="str">
        <f>IFERROR(IF('01申請書'!$O$30="○",VLOOKUP($T315,資格者コード!$A$2:$Q$73,MATCH(AJ$12,資格者コード!$F$1:$Q$1,0)+5,FALSE) &amp; "",""),"")</f>
        <v/>
      </c>
      <c r="AK315" s="339"/>
      <c r="AL315" s="340"/>
      <c r="AM315" s="340"/>
      <c r="AN315" s="340"/>
      <c r="AO315" s="340"/>
      <c r="AP315" s="340"/>
      <c r="AQ315" s="340"/>
      <c r="AR315" s="341"/>
    </row>
    <row r="316" spans="2:45" ht="24.95" customHeight="1">
      <c r="C316" s="331">
        <v>304</v>
      </c>
      <c r="D316" s="332"/>
      <c r="E316" s="333"/>
      <c r="F316" s="334"/>
      <c r="G316" s="334"/>
      <c r="H316" s="334"/>
      <c r="I316" s="334"/>
      <c r="J316" s="334"/>
      <c r="K316" s="334"/>
      <c r="L316" s="334"/>
      <c r="M316" s="334"/>
      <c r="N316" s="334"/>
      <c r="O316" s="334"/>
      <c r="P316" s="334"/>
      <c r="Q316" s="334"/>
      <c r="R316" s="334"/>
      <c r="S316" s="335"/>
      <c r="T316" s="336"/>
      <c r="U316" s="337"/>
      <c r="V316" s="337"/>
      <c r="W316" s="337"/>
      <c r="X316" s="338"/>
      <c r="Y316" s="123" t="str">
        <f>IFERROR(IF('01申請書'!$B$27="●",VLOOKUP($T316,資格者コード!$A$2:$Q$73,MATCH(Y$12,資格者コード!$F$1:$Q$1,0)+5,FALSE) &amp; "",""),"")</f>
        <v/>
      </c>
      <c r="Z316" s="124" t="str">
        <f>IFERROR(IF('01申請書'!$B$28="●",VLOOKUP($T316,資格者コード!$A$2:$Q$73,MATCH(Z$12,資格者コード!$F$1:$Q$1,0)+5,FALSE) &amp; "",""),"")</f>
        <v/>
      </c>
      <c r="AA316" s="124" t="str">
        <f>IFERROR(IF('01申請書'!$B$29="●",VLOOKUP($T316,資格者コード!$A$2:$Q$73,MATCH(AA$12,資格者コード!$F$1:$Q$1,0)+5,FALSE) &amp; "",""),"")</f>
        <v/>
      </c>
      <c r="AB316" s="124" t="str">
        <f>IFERROR(IF('01申請書'!$B$30="●",VLOOKUP($T316,資格者コード!$A$2:$Q$73,MATCH(AB$12,資格者コード!$F$1:$Q$1,0)+5,FALSE) &amp; "",""),"")</f>
        <v/>
      </c>
      <c r="AC316" s="125" t="str">
        <f>IFERROR(IF('01申請書'!$B$31="●",VLOOKUP($T316,資格者コード!$A$2:$Q$73,MATCH(AC$12,資格者コード!$F$1:$Q$1,0)+5,FALSE) &amp; "",""),"")</f>
        <v/>
      </c>
      <c r="AD316" s="126" t="str">
        <f>IFERROR(IF('01申請書'!$O$27="○",VLOOKUP($T316,資格者コード!$A$2:$Q$73,MATCH(AD$12,資格者コード!$F$1:$Q$1,0)+5,FALSE) &amp; "",""),"")</f>
        <v/>
      </c>
      <c r="AE316" s="126" t="str">
        <f>IFERROR(IF('01申請書'!$O$28="○",VLOOKUP($T316,資格者コード!$A$2:$Q$73,MATCH(AE$12,資格者コード!$F$1:$Q$1,0)+5,FALSE) &amp; "",""),"")</f>
        <v/>
      </c>
      <c r="AF316" s="123" t="str">
        <f>IFERROR(IF('01申請書'!$B$32="●",VLOOKUP($T316,資格者コード!$A$2:$Q$73,MATCH(AF$12,資格者コード!$F$1:$Q$1,0)+5,FALSE) &amp; "",""),"")</f>
        <v/>
      </c>
      <c r="AG316" s="124" t="str">
        <f>IFERROR(IF('01申請書'!$B$33="●",VLOOKUP($T316,資格者コード!$A$2:$Q$73,MATCH(AG$12,資格者コード!$F$1:$Q$1,0)+5,FALSE) &amp; "",""),"")</f>
        <v/>
      </c>
      <c r="AH316" s="125" t="str">
        <f>IFERROR(IF('01申請書'!$B$34="●",VLOOKUP($T316,資格者コード!$A$2:$Q$73,MATCH(AH$12,資格者コード!$F$1:$Q$1,0)+5,FALSE) &amp; "",""),"")</f>
        <v/>
      </c>
      <c r="AI316" s="126" t="str">
        <f>IFERROR(IF('01申請書'!$O$29="○",VLOOKUP($T316,資格者コード!$A$2:$Q$73,MATCH(AI$12,資格者コード!$F$1:$Q$1,0)+5,FALSE) &amp; "",""),"")</f>
        <v/>
      </c>
      <c r="AJ316" s="126" t="str">
        <f>IFERROR(IF('01申請書'!$O$30="○",VLOOKUP($T316,資格者コード!$A$2:$Q$73,MATCH(AJ$12,資格者コード!$F$1:$Q$1,0)+5,FALSE) &amp; "",""),"")</f>
        <v/>
      </c>
      <c r="AK316" s="339"/>
      <c r="AL316" s="340"/>
      <c r="AM316" s="340"/>
      <c r="AN316" s="340"/>
      <c r="AO316" s="340"/>
      <c r="AP316" s="340"/>
      <c r="AQ316" s="340"/>
      <c r="AR316" s="341"/>
    </row>
    <row r="317" spans="2:45" ht="24.95" customHeight="1">
      <c r="C317" s="331">
        <v>305</v>
      </c>
      <c r="D317" s="332"/>
      <c r="E317" s="333"/>
      <c r="F317" s="334"/>
      <c r="G317" s="334"/>
      <c r="H317" s="334"/>
      <c r="I317" s="334"/>
      <c r="J317" s="334"/>
      <c r="K317" s="334"/>
      <c r="L317" s="334"/>
      <c r="M317" s="334"/>
      <c r="N317" s="334"/>
      <c r="O317" s="334"/>
      <c r="P317" s="334"/>
      <c r="Q317" s="334"/>
      <c r="R317" s="334"/>
      <c r="S317" s="335"/>
      <c r="T317" s="336"/>
      <c r="U317" s="337"/>
      <c r="V317" s="337"/>
      <c r="W317" s="337"/>
      <c r="X317" s="338"/>
      <c r="Y317" s="123" t="str">
        <f>IFERROR(IF('01申請書'!$B$27="●",VLOOKUP($T317,資格者コード!$A$2:$Q$73,MATCH(Y$12,資格者コード!$F$1:$Q$1,0)+5,FALSE) &amp; "",""),"")</f>
        <v/>
      </c>
      <c r="Z317" s="124" t="str">
        <f>IFERROR(IF('01申請書'!$B$28="●",VLOOKUP($T317,資格者コード!$A$2:$Q$73,MATCH(Z$12,資格者コード!$F$1:$Q$1,0)+5,FALSE) &amp; "",""),"")</f>
        <v/>
      </c>
      <c r="AA317" s="124" t="str">
        <f>IFERROR(IF('01申請書'!$B$29="●",VLOOKUP($T317,資格者コード!$A$2:$Q$73,MATCH(AA$12,資格者コード!$F$1:$Q$1,0)+5,FALSE) &amp; "",""),"")</f>
        <v/>
      </c>
      <c r="AB317" s="124" t="str">
        <f>IFERROR(IF('01申請書'!$B$30="●",VLOOKUP($T317,資格者コード!$A$2:$Q$73,MATCH(AB$12,資格者コード!$F$1:$Q$1,0)+5,FALSE) &amp; "",""),"")</f>
        <v/>
      </c>
      <c r="AC317" s="125" t="str">
        <f>IFERROR(IF('01申請書'!$B$31="●",VLOOKUP($T317,資格者コード!$A$2:$Q$73,MATCH(AC$12,資格者コード!$F$1:$Q$1,0)+5,FALSE) &amp; "",""),"")</f>
        <v/>
      </c>
      <c r="AD317" s="126" t="str">
        <f>IFERROR(IF('01申請書'!$O$27="○",VLOOKUP($T317,資格者コード!$A$2:$Q$73,MATCH(AD$12,資格者コード!$F$1:$Q$1,0)+5,FALSE) &amp; "",""),"")</f>
        <v/>
      </c>
      <c r="AE317" s="126" t="str">
        <f>IFERROR(IF('01申請書'!$O$28="○",VLOOKUP($T317,資格者コード!$A$2:$Q$73,MATCH(AE$12,資格者コード!$F$1:$Q$1,0)+5,FALSE) &amp; "",""),"")</f>
        <v/>
      </c>
      <c r="AF317" s="123" t="str">
        <f>IFERROR(IF('01申請書'!$B$32="●",VLOOKUP($T317,資格者コード!$A$2:$Q$73,MATCH(AF$12,資格者コード!$F$1:$Q$1,0)+5,FALSE) &amp; "",""),"")</f>
        <v/>
      </c>
      <c r="AG317" s="124" t="str">
        <f>IFERROR(IF('01申請書'!$B$33="●",VLOOKUP($T317,資格者コード!$A$2:$Q$73,MATCH(AG$12,資格者コード!$F$1:$Q$1,0)+5,FALSE) &amp; "",""),"")</f>
        <v/>
      </c>
      <c r="AH317" s="125" t="str">
        <f>IFERROR(IF('01申請書'!$B$34="●",VLOOKUP($T317,資格者コード!$A$2:$Q$73,MATCH(AH$12,資格者コード!$F$1:$Q$1,0)+5,FALSE) &amp; "",""),"")</f>
        <v/>
      </c>
      <c r="AI317" s="126" t="str">
        <f>IFERROR(IF('01申請書'!$O$29="○",VLOOKUP($T317,資格者コード!$A$2:$Q$73,MATCH(AI$12,資格者コード!$F$1:$Q$1,0)+5,FALSE) &amp; "",""),"")</f>
        <v/>
      </c>
      <c r="AJ317" s="126" t="str">
        <f>IFERROR(IF('01申請書'!$O$30="○",VLOOKUP($T317,資格者コード!$A$2:$Q$73,MATCH(AJ$12,資格者コード!$F$1:$Q$1,0)+5,FALSE) &amp; "",""),"")</f>
        <v/>
      </c>
      <c r="AK317" s="339"/>
      <c r="AL317" s="340"/>
      <c r="AM317" s="340"/>
      <c r="AN317" s="340"/>
      <c r="AO317" s="340"/>
      <c r="AP317" s="340"/>
      <c r="AQ317" s="340"/>
      <c r="AR317" s="341"/>
    </row>
    <row r="318" spans="2:45" ht="24.95" customHeight="1">
      <c r="C318" s="331">
        <v>306</v>
      </c>
      <c r="D318" s="332"/>
      <c r="E318" s="333"/>
      <c r="F318" s="334"/>
      <c r="G318" s="334"/>
      <c r="H318" s="334"/>
      <c r="I318" s="334"/>
      <c r="J318" s="334"/>
      <c r="K318" s="334"/>
      <c r="L318" s="334"/>
      <c r="M318" s="334"/>
      <c r="N318" s="334"/>
      <c r="O318" s="334"/>
      <c r="P318" s="334"/>
      <c r="Q318" s="334"/>
      <c r="R318" s="334"/>
      <c r="S318" s="335"/>
      <c r="T318" s="336"/>
      <c r="U318" s="337"/>
      <c r="V318" s="337"/>
      <c r="W318" s="337"/>
      <c r="X318" s="338"/>
      <c r="Y318" s="123" t="str">
        <f>IFERROR(IF('01申請書'!$B$27="●",VLOOKUP($T318,資格者コード!$A$2:$Q$73,MATCH(Y$12,資格者コード!$F$1:$Q$1,0)+5,FALSE) &amp; "",""),"")</f>
        <v/>
      </c>
      <c r="Z318" s="124" t="str">
        <f>IFERROR(IF('01申請書'!$B$28="●",VLOOKUP($T318,資格者コード!$A$2:$Q$73,MATCH(Z$12,資格者コード!$F$1:$Q$1,0)+5,FALSE) &amp; "",""),"")</f>
        <v/>
      </c>
      <c r="AA318" s="124" t="str">
        <f>IFERROR(IF('01申請書'!$B$29="●",VLOOKUP($T318,資格者コード!$A$2:$Q$73,MATCH(AA$12,資格者コード!$F$1:$Q$1,0)+5,FALSE) &amp; "",""),"")</f>
        <v/>
      </c>
      <c r="AB318" s="124" t="str">
        <f>IFERROR(IF('01申請書'!$B$30="●",VLOOKUP($T318,資格者コード!$A$2:$Q$73,MATCH(AB$12,資格者コード!$F$1:$Q$1,0)+5,FALSE) &amp; "",""),"")</f>
        <v/>
      </c>
      <c r="AC318" s="125" t="str">
        <f>IFERROR(IF('01申請書'!$B$31="●",VLOOKUP($T318,資格者コード!$A$2:$Q$73,MATCH(AC$12,資格者コード!$F$1:$Q$1,0)+5,FALSE) &amp; "",""),"")</f>
        <v/>
      </c>
      <c r="AD318" s="126" t="str">
        <f>IFERROR(IF('01申請書'!$O$27="○",VLOOKUP($T318,資格者コード!$A$2:$Q$73,MATCH(AD$12,資格者コード!$F$1:$Q$1,0)+5,FALSE) &amp; "",""),"")</f>
        <v/>
      </c>
      <c r="AE318" s="126" t="str">
        <f>IFERROR(IF('01申請書'!$O$28="○",VLOOKUP($T318,資格者コード!$A$2:$Q$73,MATCH(AE$12,資格者コード!$F$1:$Q$1,0)+5,FALSE) &amp; "",""),"")</f>
        <v/>
      </c>
      <c r="AF318" s="123" t="str">
        <f>IFERROR(IF('01申請書'!$B$32="●",VLOOKUP($T318,資格者コード!$A$2:$Q$73,MATCH(AF$12,資格者コード!$F$1:$Q$1,0)+5,FALSE) &amp; "",""),"")</f>
        <v/>
      </c>
      <c r="AG318" s="124" t="str">
        <f>IFERROR(IF('01申請書'!$B$33="●",VLOOKUP($T318,資格者コード!$A$2:$Q$73,MATCH(AG$12,資格者コード!$F$1:$Q$1,0)+5,FALSE) &amp; "",""),"")</f>
        <v/>
      </c>
      <c r="AH318" s="125" t="str">
        <f>IFERROR(IF('01申請書'!$B$34="●",VLOOKUP($T318,資格者コード!$A$2:$Q$73,MATCH(AH$12,資格者コード!$F$1:$Q$1,0)+5,FALSE) &amp; "",""),"")</f>
        <v/>
      </c>
      <c r="AI318" s="126" t="str">
        <f>IFERROR(IF('01申請書'!$O$29="○",VLOOKUP($T318,資格者コード!$A$2:$Q$73,MATCH(AI$12,資格者コード!$F$1:$Q$1,0)+5,FALSE) &amp; "",""),"")</f>
        <v/>
      </c>
      <c r="AJ318" s="126" t="str">
        <f>IFERROR(IF('01申請書'!$O$30="○",VLOOKUP($T318,資格者コード!$A$2:$Q$73,MATCH(AJ$12,資格者コード!$F$1:$Q$1,0)+5,FALSE) &amp; "",""),"")</f>
        <v/>
      </c>
      <c r="AK318" s="339"/>
      <c r="AL318" s="340"/>
      <c r="AM318" s="340"/>
      <c r="AN318" s="340"/>
      <c r="AO318" s="340"/>
      <c r="AP318" s="340"/>
      <c r="AQ318" s="340"/>
      <c r="AR318" s="341"/>
    </row>
    <row r="319" spans="2:45" ht="24.95" customHeight="1">
      <c r="C319" s="331">
        <v>307</v>
      </c>
      <c r="D319" s="332"/>
      <c r="E319" s="333"/>
      <c r="F319" s="334"/>
      <c r="G319" s="334"/>
      <c r="H319" s="334"/>
      <c r="I319" s="334"/>
      <c r="J319" s="334"/>
      <c r="K319" s="334"/>
      <c r="L319" s="334"/>
      <c r="M319" s="334"/>
      <c r="N319" s="334"/>
      <c r="O319" s="334"/>
      <c r="P319" s="334"/>
      <c r="Q319" s="334"/>
      <c r="R319" s="334"/>
      <c r="S319" s="335"/>
      <c r="T319" s="336"/>
      <c r="U319" s="337"/>
      <c r="V319" s="337"/>
      <c r="W319" s="337"/>
      <c r="X319" s="338"/>
      <c r="Y319" s="123" t="str">
        <f>IFERROR(IF('01申請書'!$B$27="●",VLOOKUP($T319,資格者コード!$A$2:$Q$73,MATCH(Y$12,資格者コード!$F$1:$Q$1,0)+5,FALSE) &amp; "",""),"")</f>
        <v/>
      </c>
      <c r="Z319" s="124" t="str">
        <f>IFERROR(IF('01申請書'!$B$28="●",VLOOKUP($T319,資格者コード!$A$2:$Q$73,MATCH(Z$12,資格者コード!$F$1:$Q$1,0)+5,FALSE) &amp; "",""),"")</f>
        <v/>
      </c>
      <c r="AA319" s="124" t="str">
        <f>IFERROR(IF('01申請書'!$B$29="●",VLOOKUP($T319,資格者コード!$A$2:$Q$73,MATCH(AA$12,資格者コード!$F$1:$Q$1,0)+5,FALSE) &amp; "",""),"")</f>
        <v/>
      </c>
      <c r="AB319" s="124" t="str">
        <f>IFERROR(IF('01申請書'!$B$30="●",VLOOKUP($T319,資格者コード!$A$2:$Q$73,MATCH(AB$12,資格者コード!$F$1:$Q$1,0)+5,FALSE) &amp; "",""),"")</f>
        <v/>
      </c>
      <c r="AC319" s="125" t="str">
        <f>IFERROR(IF('01申請書'!$B$31="●",VLOOKUP($T319,資格者コード!$A$2:$Q$73,MATCH(AC$12,資格者コード!$F$1:$Q$1,0)+5,FALSE) &amp; "",""),"")</f>
        <v/>
      </c>
      <c r="AD319" s="126" t="str">
        <f>IFERROR(IF('01申請書'!$O$27="○",VLOOKUP($T319,資格者コード!$A$2:$Q$73,MATCH(AD$12,資格者コード!$F$1:$Q$1,0)+5,FALSE) &amp; "",""),"")</f>
        <v/>
      </c>
      <c r="AE319" s="126" t="str">
        <f>IFERROR(IF('01申請書'!$O$28="○",VLOOKUP($T319,資格者コード!$A$2:$Q$73,MATCH(AE$12,資格者コード!$F$1:$Q$1,0)+5,FALSE) &amp; "",""),"")</f>
        <v/>
      </c>
      <c r="AF319" s="123" t="str">
        <f>IFERROR(IF('01申請書'!$B$32="●",VLOOKUP($T319,資格者コード!$A$2:$Q$73,MATCH(AF$12,資格者コード!$F$1:$Q$1,0)+5,FALSE) &amp; "",""),"")</f>
        <v/>
      </c>
      <c r="AG319" s="124" t="str">
        <f>IFERROR(IF('01申請書'!$B$33="●",VLOOKUP($T319,資格者コード!$A$2:$Q$73,MATCH(AG$12,資格者コード!$F$1:$Q$1,0)+5,FALSE) &amp; "",""),"")</f>
        <v/>
      </c>
      <c r="AH319" s="125" t="str">
        <f>IFERROR(IF('01申請書'!$B$34="●",VLOOKUP($T319,資格者コード!$A$2:$Q$73,MATCH(AH$12,資格者コード!$F$1:$Q$1,0)+5,FALSE) &amp; "",""),"")</f>
        <v/>
      </c>
      <c r="AI319" s="126" t="str">
        <f>IFERROR(IF('01申請書'!$O$29="○",VLOOKUP($T319,資格者コード!$A$2:$Q$73,MATCH(AI$12,資格者コード!$F$1:$Q$1,0)+5,FALSE) &amp; "",""),"")</f>
        <v/>
      </c>
      <c r="AJ319" s="126" t="str">
        <f>IFERROR(IF('01申請書'!$O$30="○",VLOOKUP($T319,資格者コード!$A$2:$Q$73,MATCH(AJ$12,資格者コード!$F$1:$Q$1,0)+5,FALSE) &amp; "",""),"")</f>
        <v/>
      </c>
      <c r="AK319" s="339"/>
      <c r="AL319" s="340"/>
      <c r="AM319" s="340"/>
      <c r="AN319" s="340"/>
      <c r="AO319" s="340"/>
      <c r="AP319" s="340"/>
      <c r="AQ319" s="340"/>
      <c r="AR319" s="341"/>
    </row>
    <row r="320" spans="2:45" ht="24.95" customHeight="1">
      <c r="B320" s="127" t="s">
        <v>174</v>
      </c>
      <c r="C320" s="331">
        <v>308</v>
      </c>
      <c r="D320" s="332"/>
      <c r="E320" s="333"/>
      <c r="F320" s="334"/>
      <c r="G320" s="334"/>
      <c r="H320" s="334"/>
      <c r="I320" s="334"/>
      <c r="J320" s="334"/>
      <c r="K320" s="334"/>
      <c r="L320" s="334"/>
      <c r="M320" s="334"/>
      <c r="N320" s="334"/>
      <c r="O320" s="334"/>
      <c r="P320" s="334"/>
      <c r="Q320" s="334"/>
      <c r="R320" s="334"/>
      <c r="S320" s="335"/>
      <c r="T320" s="336"/>
      <c r="U320" s="337"/>
      <c r="V320" s="337"/>
      <c r="W320" s="337"/>
      <c r="X320" s="338"/>
      <c r="Y320" s="123" t="str">
        <f>IFERROR(IF('01申請書'!$B$27="●",VLOOKUP($T320,資格者コード!$A$2:$Q$73,MATCH(Y$12,資格者コード!$F$1:$Q$1,0)+5,FALSE) &amp; "",""),"")</f>
        <v/>
      </c>
      <c r="Z320" s="124" t="str">
        <f>IFERROR(IF('01申請書'!$B$28="●",VLOOKUP($T320,資格者コード!$A$2:$Q$73,MATCH(Z$12,資格者コード!$F$1:$Q$1,0)+5,FALSE) &amp; "",""),"")</f>
        <v/>
      </c>
      <c r="AA320" s="124" t="str">
        <f>IFERROR(IF('01申請書'!$B$29="●",VLOOKUP($T320,資格者コード!$A$2:$Q$73,MATCH(AA$12,資格者コード!$F$1:$Q$1,0)+5,FALSE) &amp; "",""),"")</f>
        <v/>
      </c>
      <c r="AB320" s="124" t="str">
        <f>IFERROR(IF('01申請書'!$B$30="●",VLOOKUP($T320,資格者コード!$A$2:$Q$73,MATCH(AB$12,資格者コード!$F$1:$Q$1,0)+5,FALSE) &amp; "",""),"")</f>
        <v/>
      </c>
      <c r="AC320" s="125" t="str">
        <f>IFERROR(IF('01申請書'!$B$31="●",VLOOKUP($T320,資格者コード!$A$2:$Q$73,MATCH(AC$12,資格者コード!$F$1:$Q$1,0)+5,FALSE) &amp; "",""),"")</f>
        <v/>
      </c>
      <c r="AD320" s="126" t="str">
        <f>IFERROR(IF('01申請書'!$O$27="○",VLOOKUP($T320,資格者コード!$A$2:$Q$73,MATCH(AD$12,資格者コード!$F$1:$Q$1,0)+5,FALSE) &amp; "",""),"")</f>
        <v/>
      </c>
      <c r="AE320" s="126" t="str">
        <f>IFERROR(IF('01申請書'!$O$28="○",VLOOKUP($T320,資格者コード!$A$2:$Q$73,MATCH(AE$12,資格者コード!$F$1:$Q$1,0)+5,FALSE) &amp; "",""),"")</f>
        <v/>
      </c>
      <c r="AF320" s="123" t="str">
        <f>IFERROR(IF('01申請書'!$B$32="●",VLOOKUP($T320,資格者コード!$A$2:$Q$73,MATCH(AF$12,資格者コード!$F$1:$Q$1,0)+5,FALSE) &amp; "",""),"")</f>
        <v/>
      </c>
      <c r="AG320" s="124" t="str">
        <f>IFERROR(IF('01申請書'!$B$33="●",VLOOKUP($T320,資格者コード!$A$2:$Q$73,MATCH(AG$12,資格者コード!$F$1:$Q$1,0)+5,FALSE) &amp; "",""),"")</f>
        <v/>
      </c>
      <c r="AH320" s="125" t="str">
        <f>IFERROR(IF('01申請書'!$B$34="●",VLOOKUP($T320,資格者コード!$A$2:$Q$73,MATCH(AH$12,資格者コード!$F$1:$Q$1,0)+5,FALSE) &amp; "",""),"")</f>
        <v/>
      </c>
      <c r="AI320" s="126" t="str">
        <f>IFERROR(IF('01申請書'!$O$29="○",VLOOKUP($T320,資格者コード!$A$2:$Q$73,MATCH(AI$12,資格者コード!$F$1:$Q$1,0)+5,FALSE) &amp; "",""),"")</f>
        <v/>
      </c>
      <c r="AJ320" s="126" t="str">
        <f>IFERROR(IF('01申請書'!$O$30="○",VLOOKUP($T320,資格者コード!$A$2:$Q$73,MATCH(AJ$12,資格者コード!$F$1:$Q$1,0)+5,FALSE) &amp; "",""),"")</f>
        <v/>
      </c>
      <c r="AK320" s="339"/>
      <c r="AL320" s="340"/>
      <c r="AM320" s="340"/>
      <c r="AN320" s="340"/>
      <c r="AO320" s="340"/>
      <c r="AP320" s="340"/>
      <c r="AQ320" s="340"/>
      <c r="AR320" s="341"/>
      <c r="AS320" s="127"/>
    </row>
    <row r="321" spans="2:45" ht="24.95" customHeight="1">
      <c r="C321" s="331">
        <v>309</v>
      </c>
      <c r="D321" s="332"/>
      <c r="E321" s="333"/>
      <c r="F321" s="334"/>
      <c r="G321" s="334"/>
      <c r="H321" s="334"/>
      <c r="I321" s="334"/>
      <c r="J321" s="334"/>
      <c r="K321" s="334"/>
      <c r="L321" s="334"/>
      <c r="M321" s="334"/>
      <c r="N321" s="334"/>
      <c r="O321" s="334"/>
      <c r="P321" s="334"/>
      <c r="Q321" s="334"/>
      <c r="R321" s="334"/>
      <c r="S321" s="335"/>
      <c r="T321" s="336"/>
      <c r="U321" s="337"/>
      <c r="V321" s="337"/>
      <c r="W321" s="337"/>
      <c r="X321" s="338"/>
      <c r="Y321" s="123" t="str">
        <f>IFERROR(IF('01申請書'!$B$27="●",VLOOKUP($T321,資格者コード!$A$2:$Q$73,MATCH(Y$12,資格者コード!$F$1:$Q$1,0)+5,FALSE) &amp; "",""),"")</f>
        <v/>
      </c>
      <c r="Z321" s="124" t="str">
        <f>IFERROR(IF('01申請書'!$B$28="●",VLOOKUP($T321,資格者コード!$A$2:$Q$73,MATCH(Z$12,資格者コード!$F$1:$Q$1,0)+5,FALSE) &amp; "",""),"")</f>
        <v/>
      </c>
      <c r="AA321" s="124" t="str">
        <f>IFERROR(IF('01申請書'!$B$29="●",VLOOKUP($T321,資格者コード!$A$2:$Q$73,MATCH(AA$12,資格者コード!$F$1:$Q$1,0)+5,FALSE) &amp; "",""),"")</f>
        <v/>
      </c>
      <c r="AB321" s="124" t="str">
        <f>IFERROR(IF('01申請書'!$B$30="●",VLOOKUP($T321,資格者コード!$A$2:$Q$73,MATCH(AB$12,資格者コード!$F$1:$Q$1,0)+5,FALSE) &amp; "",""),"")</f>
        <v/>
      </c>
      <c r="AC321" s="125" t="str">
        <f>IFERROR(IF('01申請書'!$B$31="●",VLOOKUP($T321,資格者コード!$A$2:$Q$73,MATCH(AC$12,資格者コード!$F$1:$Q$1,0)+5,FALSE) &amp; "",""),"")</f>
        <v/>
      </c>
      <c r="AD321" s="126" t="str">
        <f>IFERROR(IF('01申請書'!$O$27="○",VLOOKUP($T321,資格者コード!$A$2:$Q$73,MATCH(AD$12,資格者コード!$F$1:$Q$1,0)+5,FALSE) &amp; "",""),"")</f>
        <v/>
      </c>
      <c r="AE321" s="126" t="str">
        <f>IFERROR(IF('01申請書'!$O$28="○",VLOOKUP($T321,資格者コード!$A$2:$Q$73,MATCH(AE$12,資格者コード!$F$1:$Q$1,0)+5,FALSE) &amp; "",""),"")</f>
        <v/>
      </c>
      <c r="AF321" s="123" t="str">
        <f>IFERROR(IF('01申請書'!$B$32="●",VLOOKUP($T321,資格者コード!$A$2:$Q$73,MATCH(AF$12,資格者コード!$F$1:$Q$1,0)+5,FALSE) &amp; "",""),"")</f>
        <v/>
      </c>
      <c r="AG321" s="124" t="str">
        <f>IFERROR(IF('01申請書'!$B$33="●",VLOOKUP($T321,資格者コード!$A$2:$Q$73,MATCH(AG$12,資格者コード!$F$1:$Q$1,0)+5,FALSE) &amp; "",""),"")</f>
        <v/>
      </c>
      <c r="AH321" s="125" t="str">
        <f>IFERROR(IF('01申請書'!$B$34="●",VLOOKUP($T321,資格者コード!$A$2:$Q$73,MATCH(AH$12,資格者コード!$F$1:$Q$1,0)+5,FALSE) &amp; "",""),"")</f>
        <v/>
      </c>
      <c r="AI321" s="126" t="str">
        <f>IFERROR(IF('01申請書'!$O$29="○",VLOOKUP($T321,資格者コード!$A$2:$Q$73,MATCH(AI$12,資格者コード!$F$1:$Q$1,0)+5,FALSE) &amp; "",""),"")</f>
        <v/>
      </c>
      <c r="AJ321" s="126" t="str">
        <f>IFERROR(IF('01申請書'!$O$30="○",VLOOKUP($T321,資格者コード!$A$2:$Q$73,MATCH(AJ$12,資格者コード!$F$1:$Q$1,0)+5,FALSE) &amp; "",""),"")</f>
        <v/>
      </c>
      <c r="AK321" s="339"/>
      <c r="AL321" s="340"/>
      <c r="AM321" s="340"/>
      <c r="AN321" s="340"/>
      <c r="AO321" s="340"/>
      <c r="AP321" s="340"/>
      <c r="AQ321" s="340"/>
      <c r="AR321" s="341"/>
    </row>
    <row r="322" spans="2:45" ht="24.95" customHeight="1">
      <c r="C322" s="331">
        <v>310</v>
      </c>
      <c r="D322" s="332"/>
      <c r="E322" s="333"/>
      <c r="F322" s="334"/>
      <c r="G322" s="334"/>
      <c r="H322" s="334"/>
      <c r="I322" s="334"/>
      <c r="J322" s="334"/>
      <c r="K322" s="334"/>
      <c r="L322" s="334"/>
      <c r="M322" s="334"/>
      <c r="N322" s="334"/>
      <c r="O322" s="334"/>
      <c r="P322" s="334"/>
      <c r="Q322" s="334"/>
      <c r="R322" s="334"/>
      <c r="S322" s="335"/>
      <c r="T322" s="336"/>
      <c r="U322" s="337"/>
      <c r="V322" s="337"/>
      <c r="W322" s="337"/>
      <c r="X322" s="338"/>
      <c r="Y322" s="123" t="str">
        <f>IFERROR(IF('01申請書'!$B$27="●",VLOOKUP($T322,資格者コード!$A$2:$Q$73,MATCH(Y$12,資格者コード!$F$1:$Q$1,0)+5,FALSE) &amp; "",""),"")</f>
        <v/>
      </c>
      <c r="Z322" s="124" t="str">
        <f>IFERROR(IF('01申請書'!$B$28="●",VLOOKUP($T322,資格者コード!$A$2:$Q$73,MATCH(Z$12,資格者コード!$F$1:$Q$1,0)+5,FALSE) &amp; "",""),"")</f>
        <v/>
      </c>
      <c r="AA322" s="124" t="str">
        <f>IFERROR(IF('01申請書'!$B$29="●",VLOOKUP($T322,資格者コード!$A$2:$Q$73,MATCH(AA$12,資格者コード!$F$1:$Q$1,0)+5,FALSE) &amp; "",""),"")</f>
        <v/>
      </c>
      <c r="AB322" s="124" t="str">
        <f>IFERROR(IF('01申請書'!$B$30="●",VLOOKUP($T322,資格者コード!$A$2:$Q$73,MATCH(AB$12,資格者コード!$F$1:$Q$1,0)+5,FALSE) &amp; "",""),"")</f>
        <v/>
      </c>
      <c r="AC322" s="125" t="str">
        <f>IFERROR(IF('01申請書'!$B$31="●",VLOOKUP($T322,資格者コード!$A$2:$Q$73,MATCH(AC$12,資格者コード!$F$1:$Q$1,0)+5,FALSE) &amp; "",""),"")</f>
        <v/>
      </c>
      <c r="AD322" s="126" t="str">
        <f>IFERROR(IF('01申請書'!$O$27="○",VLOOKUP($T322,資格者コード!$A$2:$Q$73,MATCH(AD$12,資格者コード!$F$1:$Q$1,0)+5,FALSE) &amp; "",""),"")</f>
        <v/>
      </c>
      <c r="AE322" s="126" t="str">
        <f>IFERROR(IF('01申請書'!$O$28="○",VLOOKUP($T322,資格者コード!$A$2:$Q$73,MATCH(AE$12,資格者コード!$F$1:$Q$1,0)+5,FALSE) &amp; "",""),"")</f>
        <v/>
      </c>
      <c r="AF322" s="123" t="str">
        <f>IFERROR(IF('01申請書'!$B$32="●",VLOOKUP($T322,資格者コード!$A$2:$Q$73,MATCH(AF$12,資格者コード!$F$1:$Q$1,0)+5,FALSE) &amp; "",""),"")</f>
        <v/>
      </c>
      <c r="AG322" s="124" t="str">
        <f>IFERROR(IF('01申請書'!$B$33="●",VLOOKUP($T322,資格者コード!$A$2:$Q$73,MATCH(AG$12,資格者コード!$F$1:$Q$1,0)+5,FALSE) &amp; "",""),"")</f>
        <v/>
      </c>
      <c r="AH322" s="125" t="str">
        <f>IFERROR(IF('01申請書'!$B$34="●",VLOOKUP($T322,資格者コード!$A$2:$Q$73,MATCH(AH$12,資格者コード!$F$1:$Q$1,0)+5,FALSE) &amp; "",""),"")</f>
        <v/>
      </c>
      <c r="AI322" s="126" t="str">
        <f>IFERROR(IF('01申請書'!$O$29="○",VLOOKUP($T322,資格者コード!$A$2:$Q$73,MATCH(AI$12,資格者コード!$F$1:$Q$1,0)+5,FALSE) &amp; "",""),"")</f>
        <v/>
      </c>
      <c r="AJ322" s="126" t="str">
        <f>IFERROR(IF('01申請書'!$O$30="○",VLOOKUP($T322,資格者コード!$A$2:$Q$73,MATCH(AJ$12,資格者コード!$F$1:$Q$1,0)+5,FALSE) &amp; "",""),"")</f>
        <v/>
      </c>
      <c r="AK322" s="339"/>
      <c r="AL322" s="340"/>
      <c r="AM322" s="340"/>
      <c r="AN322" s="340"/>
      <c r="AO322" s="340"/>
      <c r="AP322" s="340"/>
      <c r="AQ322" s="340"/>
      <c r="AR322" s="341"/>
    </row>
    <row r="323" spans="2:45" ht="24.95" customHeight="1">
      <c r="C323" s="331">
        <v>311</v>
      </c>
      <c r="D323" s="332"/>
      <c r="E323" s="333"/>
      <c r="F323" s="334"/>
      <c r="G323" s="334"/>
      <c r="H323" s="334"/>
      <c r="I323" s="334"/>
      <c r="J323" s="334"/>
      <c r="K323" s="334"/>
      <c r="L323" s="334"/>
      <c r="M323" s="334"/>
      <c r="N323" s="334"/>
      <c r="O323" s="334"/>
      <c r="P323" s="334"/>
      <c r="Q323" s="334"/>
      <c r="R323" s="334"/>
      <c r="S323" s="335"/>
      <c r="T323" s="336"/>
      <c r="U323" s="337"/>
      <c r="V323" s="337"/>
      <c r="W323" s="337"/>
      <c r="X323" s="338"/>
      <c r="Y323" s="123" t="str">
        <f>IFERROR(IF('01申請書'!$B$27="●",VLOOKUP($T323,資格者コード!$A$2:$Q$73,MATCH(Y$12,資格者コード!$F$1:$Q$1,0)+5,FALSE) &amp; "",""),"")</f>
        <v/>
      </c>
      <c r="Z323" s="124" t="str">
        <f>IFERROR(IF('01申請書'!$B$28="●",VLOOKUP($T323,資格者コード!$A$2:$Q$73,MATCH(Z$12,資格者コード!$F$1:$Q$1,0)+5,FALSE) &amp; "",""),"")</f>
        <v/>
      </c>
      <c r="AA323" s="124" t="str">
        <f>IFERROR(IF('01申請書'!$B$29="●",VLOOKUP($T323,資格者コード!$A$2:$Q$73,MATCH(AA$12,資格者コード!$F$1:$Q$1,0)+5,FALSE) &amp; "",""),"")</f>
        <v/>
      </c>
      <c r="AB323" s="124" t="str">
        <f>IFERROR(IF('01申請書'!$B$30="●",VLOOKUP($T323,資格者コード!$A$2:$Q$73,MATCH(AB$12,資格者コード!$F$1:$Q$1,0)+5,FALSE) &amp; "",""),"")</f>
        <v/>
      </c>
      <c r="AC323" s="125" t="str">
        <f>IFERROR(IF('01申請書'!$B$31="●",VLOOKUP($T323,資格者コード!$A$2:$Q$73,MATCH(AC$12,資格者コード!$F$1:$Q$1,0)+5,FALSE) &amp; "",""),"")</f>
        <v/>
      </c>
      <c r="AD323" s="126" t="str">
        <f>IFERROR(IF('01申請書'!$O$27="○",VLOOKUP($T323,資格者コード!$A$2:$Q$73,MATCH(AD$12,資格者コード!$F$1:$Q$1,0)+5,FALSE) &amp; "",""),"")</f>
        <v/>
      </c>
      <c r="AE323" s="126" t="str">
        <f>IFERROR(IF('01申請書'!$O$28="○",VLOOKUP($T323,資格者コード!$A$2:$Q$73,MATCH(AE$12,資格者コード!$F$1:$Q$1,0)+5,FALSE) &amp; "",""),"")</f>
        <v/>
      </c>
      <c r="AF323" s="123" t="str">
        <f>IFERROR(IF('01申請書'!$B$32="●",VLOOKUP($T323,資格者コード!$A$2:$Q$73,MATCH(AF$12,資格者コード!$F$1:$Q$1,0)+5,FALSE) &amp; "",""),"")</f>
        <v/>
      </c>
      <c r="AG323" s="124" t="str">
        <f>IFERROR(IF('01申請書'!$B$33="●",VLOOKUP($T323,資格者コード!$A$2:$Q$73,MATCH(AG$12,資格者コード!$F$1:$Q$1,0)+5,FALSE) &amp; "",""),"")</f>
        <v/>
      </c>
      <c r="AH323" s="125" t="str">
        <f>IFERROR(IF('01申請書'!$B$34="●",VLOOKUP($T323,資格者コード!$A$2:$Q$73,MATCH(AH$12,資格者コード!$F$1:$Q$1,0)+5,FALSE) &amp; "",""),"")</f>
        <v/>
      </c>
      <c r="AI323" s="126" t="str">
        <f>IFERROR(IF('01申請書'!$O$29="○",VLOOKUP($T323,資格者コード!$A$2:$Q$73,MATCH(AI$12,資格者コード!$F$1:$Q$1,0)+5,FALSE) &amp; "",""),"")</f>
        <v/>
      </c>
      <c r="AJ323" s="126" t="str">
        <f>IFERROR(IF('01申請書'!$O$30="○",VLOOKUP($T323,資格者コード!$A$2:$Q$73,MATCH(AJ$12,資格者コード!$F$1:$Q$1,0)+5,FALSE) &amp; "",""),"")</f>
        <v/>
      </c>
      <c r="AK323" s="339"/>
      <c r="AL323" s="340"/>
      <c r="AM323" s="340"/>
      <c r="AN323" s="340"/>
      <c r="AO323" s="340"/>
      <c r="AP323" s="340"/>
      <c r="AQ323" s="340"/>
      <c r="AR323" s="341"/>
    </row>
    <row r="324" spans="2:45" ht="24.95" customHeight="1">
      <c r="C324" s="331">
        <v>312</v>
      </c>
      <c r="D324" s="332"/>
      <c r="E324" s="333"/>
      <c r="F324" s="334"/>
      <c r="G324" s="334"/>
      <c r="H324" s="334"/>
      <c r="I324" s="334"/>
      <c r="J324" s="334"/>
      <c r="K324" s="334"/>
      <c r="L324" s="334"/>
      <c r="M324" s="334"/>
      <c r="N324" s="334"/>
      <c r="O324" s="334"/>
      <c r="P324" s="334"/>
      <c r="Q324" s="334"/>
      <c r="R324" s="334"/>
      <c r="S324" s="335"/>
      <c r="T324" s="336"/>
      <c r="U324" s="337"/>
      <c r="V324" s="337"/>
      <c r="W324" s="337"/>
      <c r="X324" s="338"/>
      <c r="Y324" s="123" t="str">
        <f>IFERROR(IF('01申請書'!$B$27="●",VLOOKUP($T324,資格者コード!$A$2:$Q$73,MATCH(Y$12,資格者コード!$F$1:$Q$1,0)+5,FALSE) &amp; "",""),"")</f>
        <v/>
      </c>
      <c r="Z324" s="124" t="str">
        <f>IFERROR(IF('01申請書'!$B$28="●",VLOOKUP($T324,資格者コード!$A$2:$Q$73,MATCH(Z$12,資格者コード!$F$1:$Q$1,0)+5,FALSE) &amp; "",""),"")</f>
        <v/>
      </c>
      <c r="AA324" s="124" t="str">
        <f>IFERROR(IF('01申請書'!$B$29="●",VLOOKUP($T324,資格者コード!$A$2:$Q$73,MATCH(AA$12,資格者コード!$F$1:$Q$1,0)+5,FALSE) &amp; "",""),"")</f>
        <v/>
      </c>
      <c r="AB324" s="124" t="str">
        <f>IFERROR(IF('01申請書'!$B$30="●",VLOOKUP($T324,資格者コード!$A$2:$Q$73,MATCH(AB$12,資格者コード!$F$1:$Q$1,0)+5,FALSE) &amp; "",""),"")</f>
        <v/>
      </c>
      <c r="AC324" s="125" t="str">
        <f>IFERROR(IF('01申請書'!$B$31="●",VLOOKUP($T324,資格者コード!$A$2:$Q$73,MATCH(AC$12,資格者コード!$F$1:$Q$1,0)+5,FALSE) &amp; "",""),"")</f>
        <v/>
      </c>
      <c r="AD324" s="126" t="str">
        <f>IFERROR(IF('01申請書'!$O$27="○",VLOOKUP($T324,資格者コード!$A$2:$Q$73,MATCH(AD$12,資格者コード!$F$1:$Q$1,0)+5,FALSE) &amp; "",""),"")</f>
        <v/>
      </c>
      <c r="AE324" s="126" t="str">
        <f>IFERROR(IF('01申請書'!$O$28="○",VLOOKUP($T324,資格者コード!$A$2:$Q$73,MATCH(AE$12,資格者コード!$F$1:$Q$1,0)+5,FALSE) &amp; "",""),"")</f>
        <v/>
      </c>
      <c r="AF324" s="123" t="str">
        <f>IFERROR(IF('01申請書'!$B$32="●",VLOOKUP($T324,資格者コード!$A$2:$Q$73,MATCH(AF$12,資格者コード!$F$1:$Q$1,0)+5,FALSE) &amp; "",""),"")</f>
        <v/>
      </c>
      <c r="AG324" s="124" t="str">
        <f>IFERROR(IF('01申請書'!$B$33="●",VLOOKUP($T324,資格者コード!$A$2:$Q$73,MATCH(AG$12,資格者コード!$F$1:$Q$1,0)+5,FALSE) &amp; "",""),"")</f>
        <v/>
      </c>
      <c r="AH324" s="125" t="str">
        <f>IFERROR(IF('01申請書'!$B$34="●",VLOOKUP($T324,資格者コード!$A$2:$Q$73,MATCH(AH$12,資格者コード!$F$1:$Q$1,0)+5,FALSE) &amp; "",""),"")</f>
        <v/>
      </c>
      <c r="AI324" s="126" t="str">
        <f>IFERROR(IF('01申請書'!$O$29="○",VLOOKUP($T324,資格者コード!$A$2:$Q$73,MATCH(AI$12,資格者コード!$F$1:$Q$1,0)+5,FALSE) &amp; "",""),"")</f>
        <v/>
      </c>
      <c r="AJ324" s="126" t="str">
        <f>IFERROR(IF('01申請書'!$O$30="○",VLOOKUP($T324,資格者コード!$A$2:$Q$73,MATCH(AJ$12,資格者コード!$F$1:$Q$1,0)+5,FALSE) &amp; "",""),"")</f>
        <v/>
      </c>
      <c r="AK324" s="339"/>
      <c r="AL324" s="340"/>
      <c r="AM324" s="340"/>
      <c r="AN324" s="340"/>
      <c r="AO324" s="340"/>
      <c r="AP324" s="340"/>
      <c r="AQ324" s="340"/>
      <c r="AR324" s="341"/>
    </row>
    <row r="325" spans="2:45" ht="24.95" customHeight="1">
      <c r="C325" s="331">
        <v>313</v>
      </c>
      <c r="D325" s="332"/>
      <c r="E325" s="333"/>
      <c r="F325" s="334"/>
      <c r="G325" s="334"/>
      <c r="H325" s="334"/>
      <c r="I325" s="334"/>
      <c r="J325" s="334"/>
      <c r="K325" s="334"/>
      <c r="L325" s="334"/>
      <c r="M325" s="334"/>
      <c r="N325" s="334"/>
      <c r="O325" s="334"/>
      <c r="P325" s="334"/>
      <c r="Q325" s="334"/>
      <c r="R325" s="334"/>
      <c r="S325" s="335"/>
      <c r="T325" s="336"/>
      <c r="U325" s="337"/>
      <c r="V325" s="337"/>
      <c r="W325" s="337"/>
      <c r="X325" s="338"/>
      <c r="Y325" s="123" t="str">
        <f>IFERROR(IF('01申請書'!$B$27="●",VLOOKUP($T325,資格者コード!$A$2:$Q$73,MATCH(Y$12,資格者コード!$F$1:$Q$1,0)+5,FALSE) &amp; "",""),"")</f>
        <v/>
      </c>
      <c r="Z325" s="124" t="str">
        <f>IFERROR(IF('01申請書'!$B$28="●",VLOOKUP($T325,資格者コード!$A$2:$Q$73,MATCH(Z$12,資格者コード!$F$1:$Q$1,0)+5,FALSE) &amp; "",""),"")</f>
        <v/>
      </c>
      <c r="AA325" s="124" t="str">
        <f>IFERROR(IF('01申請書'!$B$29="●",VLOOKUP($T325,資格者コード!$A$2:$Q$73,MATCH(AA$12,資格者コード!$F$1:$Q$1,0)+5,FALSE) &amp; "",""),"")</f>
        <v/>
      </c>
      <c r="AB325" s="124" t="str">
        <f>IFERROR(IF('01申請書'!$B$30="●",VLOOKUP($T325,資格者コード!$A$2:$Q$73,MATCH(AB$12,資格者コード!$F$1:$Q$1,0)+5,FALSE) &amp; "",""),"")</f>
        <v/>
      </c>
      <c r="AC325" s="125" t="str">
        <f>IFERROR(IF('01申請書'!$B$31="●",VLOOKUP($T325,資格者コード!$A$2:$Q$73,MATCH(AC$12,資格者コード!$F$1:$Q$1,0)+5,FALSE) &amp; "",""),"")</f>
        <v/>
      </c>
      <c r="AD325" s="126" t="str">
        <f>IFERROR(IF('01申請書'!$O$27="○",VLOOKUP($T325,資格者コード!$A$2:$Q$73,MATCH(AD$12,資格者コード!$F$1:$Q$1,0)+5,FALSE) &amp; "",""),"")</f>
        <v/>
      </c>
      <c r="AE325" s="126" t="str">
        <f>IFERROR(IF('01申請書'!$O$28="○",VLOOKUP($T325,資格者コード!$A$2:$Q$73,MATCH(AE$12,資格者コード!$F$1:$Q$1,0)+5,FALSE) &amp; "",""),"")</f>
        <v/>
      </c>
      <c r="AF325" s="123" t="str">
        <f>IFERROR(IF('01申請書'!$B$32="●",VLOOKUP($T325,資格者コード!$A$2:$Q$73,MATCH(AF$12,資格者コード!$F$1:$Q$1,0)+5,FALSE) &amp; "",""),"")</f>
        <v/>
      </c>
      <c r="AG325" s="124" t="str">
        <f>IFERROR(IF('01申請書'!$B$33="●",VLOOKUP($T325,資格者コード!$A$2:$Q$73,MATCH(AG$12,資格者コード!$F$1:$Q$1,0)+5,FALSE) &amp; "",""),"")</f>
        <v/>
      </c>
      <c r="AH325" s="125" t="str">
        <f>IFERROR(IF('01申請書'!$B$34="●",VLOOKUP($T325,資格者コード!$A$2:$Q$73,MATCH(AH$12,資格者コード!$F$1:$Q$1,0)+5,FALSE) &amp; "",""),"")</f>
        <v/>
      </c>
      <c r="AI325" s="126" t="str">
        <f>IFERROR(IF('01申請書'!$O$29="○",VLOOKUP($T325,資格者コード!$A$2:$Q$73,MATCH(AI$12,資格者コード!$F$1:$Q$1,0)+5,FALSE) &amp; "",""),"")</f>
        <v/>
      </c>
      <c r="AJ325" s="126" t="str">
        <f>IFERROR(IF('01申請書'!$O$30="○",VLOOKUP($T325,資格者コード!$A$2:$Q$73,MATCH(AJ$12,資格者コード!$F$1:$Q$1,0)+5,FALSE) &amp; "",""),"")</f>
        <v/>
      </c>
      <c r="AK325" s="339"/>
      <c r="AL325" s="340"/>
      <c r="AM325" s="340"/>
      <c r="AN325" s="340"/>
      <c r="AO325" s="340"/>
      <c r="AP325" s="340"/>
      <c r="AQ325" s="340"/>
      <c r="AR325" s="341"/>
    </row>
    <row r="326" spans="2:45" ht="24.95" customHeight="1">
      <c r="C326" s="331">
        <v>314</v>
      </c>
      <c r="D326" s="332"/>
      <c r="E326" s="333"/>
      <c r="F326" s="334"/>
      <c r="G326" s="334"/>
      <c r="H326" s="334"/>
      <c r="I326" s="334"/>
      <c r="J326" s="334"/>
      <c r="K326" s="334"/>
      <c r="L326" s="334"/>
      <c r="M326" s="334"/>
      <c r="N326" s="334"/>
      <c r="O326" s="334"/>
      <c r="P326" s="334"/>
      <c r="Q326" s="334"/>
      <c r="R326" s="334"/>
      <c r="S326" s="335"/>
      <c r="T326" s="336"/>
      <c r="U326" s="337"/>
      <c r="V326" s="337"/>
      <c r="W326" s="337"/>
      <c r="X326" s="338"/>
      <c r="Y326" s="123" t="str">
        <f>IFERROR(IF('01申請書'!$B$27="●",VLOOKUP($T326,資格者コード!$A$2:$Q$73,MATCH(Y$12,資格者コード!$F$1:$Q$1,0)+5,FALSE) &amp; "",""),"")</f>
        <v/>
      </c>
      <c r="Z326" s="124" t="str">
        <f>IFERROR(IF('01申請書'!$B$28="●",VLOOKUP($T326,資格者コード!$A$2:$Q$73,MATCH(Z$12,資格者コード!$F$1:$Q$1,0)+5,FALSE) &amp; "",""),"")</f>
        <v/>
      </c>
      <c r="AA326" s="124" t="str">
        <f>IFERROR(IF('01申請書'!$B$29="●",VLOOKUP($T326,資格者コード!$A$2:$Q$73,MATCH(AA$12,資格者コード!$F$1:$Q$1,0)+5,FALSE) &amp; "",""),"")</f>
        <v/>
      </c>
      <c r="AB326" s="124" t="str">
        <f>IFERROR(IF('01申請書'!$B$30="●",VLOOKUP($T326,資格者コード!$A$2:$Q$73,MATCH(AB$12,資格者コード!$F$1:$Q$1,0)+5,FALSE) &amp; "",""),"")</f>
        <v/>
      </c>
      <c r="AC326" s="125" t="str">
        <f>IFERROR(IF('01申請書'!$B$31="●",VLOOKUP($T326,資格者コード!$A$2:$Q$73,MATCH(AC$12,資格者コード!$F$1:$Q$1,0)+5,FALSE) &amp; "",""),"")</f>
        <v/>
      </c>
      <c r="AD326" s="126" t="str">
        <f>IFERROR(IF('01申請書'!$O$27="○",VLOOKUP($T326,資格者コード!$A$2:$Q$73,MATCH(AD$12,資格者コード!$F$1:$Q$1,0)+5,FALSE) &amp; "",""),"")</f>
        <v/>
      </c>
      <c r="AE326" s="126" t="str">
        <f>IFERROR(IF('01申請書'!$O$28="○",VLOOKUP($T326,資格者コード!$A$2:$Q$73,MATCH(AE$12,資格者コード!$F$1:$Q$1,0)+5,FALSE) &amp; "",""),"")</f>
        <v/>
      </c>
      <c r="AF326" s="123" t="str">
        <f>IFERROR(IF('01申請書'!$B$32="●",VLOOKUP($T326,資格者コード!$A$2:$Q$73,MATCH(AF$12,資格者コード!$F$1:$Q$1,0)+5,FALSE) &amp; "",""),"")</f>
        <v/>
      </c>
      <c r="AG326" s="124" t="str">
        <f>IFERROR(IF('01申請書'!$B$33="●",VLOOKUP($T326,資格者コード!$A$2:$Q$73,MATCH(AG$12,資格者コード!$F$1:$Q$1,0)+5,FALSE) &amp; "",""),"")</f>
        <v/>
      </c>
      <c r="AH326" s="125" t="str">
        <f>IFERROR(IF('01申請書'!$B$34="●",VLOOKUP($T326,資格者コード!$A$2:$Q$73,MATCH(AH$12,資格者コード!$F$1:$Q$1,0)+5,FALSE) &amp; "",""),"")</f>
        <v/>
      </c>
      <c r="AI326" s="126" t="str">
        <f>IFERROR(IF('01申請書'!$O$29="○",VLOOKUP($T326,資格者コード!$A$2:$Q$73,MATCH(AI$12,資格者コード!$F$1:$Q$1,0)+5,FALSE) &amp; "",""),"")</f>
        <v/>
      </c>
      <c r="AJ326" s="126" t="str">
        <f>IFERROR(IF('01申請書'!$O$30="○",VLOOKUP($T326,資格者コード!$A$2:$Q$73,MATCH(AJ$12,資格者コード!$F$1:$Q$1,0)+5,FALSE) &amp; "",""),"")</f>
        <v/>
      </c>
      <c r="AK326" s="339"/>
      <c r="AL326" s="340"/>
      <c r="AM326" s="340"/>
      <c r="AN326" s="340"/>
      <c r="AO326" s="340"/>
      <c r="AP326" s="340"/>
      <c r="AQ326" s="340"/>
      <c r="AR326" s="341"/>
    </row>
    <row r="327" spans="2:45" ht="24.95" customHeight="1">
      <c r="C327" s="331">
        <v>315</v>
      </c>
      <c r="D327" s="332"/>
      <c r="E327" s="333"/>
      <c r="F327" s="334"/>
      <c r="G327" s="334"/>
      <c r="H327" s="334"/>
      <c r="I327" s="334"/>
      <c r="J327" s="334"/>
      <c r="K327" s="334"/>
      <c r="L327" s="334"/>
      <c r="M327" s="334"/>
      <c r="N327" s="334"/>
      <c r="O327" s="334"/>
      <c r="P327" s="334"/>
      <c r="Q327" s="334"/>
      <c r="R327" s="334"/>
      <c r="S327" s="335"/>
      <c r="T327" s="336"/>
      <c r="U327" s="337"/>
      <c r="V327" s="337"/>
      <c r="W327" s="337"/>
      <c r="X327" s="338"/>
      <c r="Y327" s="123" t="str">
        <f>IFERROR(IF('01申請書'!$B$27="●",VLOOKUP($T327,資格者コード!$A$2:$Q$73,MATCH(Y$12,資格者コード!$F$1:$Q$1,0)+5,FALSE) &amp; "",""),"")</f>
        <v/>
      </c>
      <c r="Z327" s="124" t="str">
        <f>IFERROR(IF('01申請書'!$B$28="●",VLOOKUP($T327,資格者コード!$A$2:$Q$73,MATCH(Z$12,資格者コード!$F$1:$Q$1,0)+5,FALSE) &amp; "",""),"")</f>
        <v/>
      </c>
      <c r="AA327" s="124" t="str">
        <f>IFERROR(IF('01申請書'!$B$29="●",VLOOKUP($T327,資格者コード!$A$2:$Q$73,MATCH(AA$12,資格者コード!$F$1:$Q$1,0)+5,FALSE) &amp; "",""),"")</f>
        <v/>
      </c>
      <c r="AB327" s="124" t="str">
        <f>IFERROR(IF('01申請書'!$B$30="●",VLOOKUP($T327,資格者コード!$A$2:$Q$73,MATCH(AB$12,資格者コード!$F$1:$Q$1,0)+5,FALSE) &amp; "",""),"")</f>
        <v/>
      </c>
      <c r="AC327" s="125" t="str">
        <f>IFERROR(IF('01申請書'!$B$31="●",VLOOKUP($T327,資格者コード!$A$2:$Q$73,MATCH(AC$12,資格者コード!$F$1:$Q$1,0)+5,FALSE) &amp; "",""),"")</f>
        <v/>
      </c>
      <c r="AD327" s="126" t="str">
        <f>IFERROR(IF('01申請書'!$O$27="○",VLOOKUP($T327,資格者コード!$A$2:$Q$73,MATCH(AD$12,資格者コード!$F$1:$Q$1,0)+5,FALSE) &amp; "",""),"")</f>
        <v/>
      </c>
      <c r="AE327" s="126" t="str">
        <f>IFERROR(IF('01申請書'!$O$28="○",VLOOKUP($T327,資格者コード!$A$2:$Q$73,MATCH(AE$12,資格者コード!$F$1:$Q$1,0)+5,FALSE) &amp; "",""),"")</f>
        <v/>
      </c>
      <c r="AF327" s="123" t="str">
        <f>IFERROR(IF('01申請書'!$B$32="●",VLOOKUP($T327,資格者コード!$A$2:$Q$73,MATCH(AF$12,資格者コード!$F$1:$Q$1,0)+5,FALSE) &amp; "",""),"")</f>
        <v/>
      </c>
      <c r="AG327" s="124" t="str">
        <f>IFERROR(IF('01申請書'!$B$33="●",VLOOKUP($T327,資格者コード!$A$2:$Q$73,MATCH(AG$12,資格者コード!$F$1:$Q$1,0)+5,FALSE) &amp; "",""),"")</f>
        <v/>
      </c>
      <c r="AH327" s="125" t="str">
        <f>IFERROR(IF('01申請書'!$B$34="●",VLOOKUP($T327,資格者コード!$A$2:$Q$73,MATCH(AH$12,資格者コード!$F$1:$Q$1,0)+5,FALSE) &amp; "",""),"")</f>
        <v/>
      </c>
      <c r="AI327" s="126" t="str">
        <f>IFERROR(IF('01申請書'!$O$29="○",VLOOKUP($T327,資格者コード!$A$2:$Q$73,MATCH(AI$12,資格者コード!$F$1:$Q$1,0)+5,FALSE) &amp; "",""),"")</f>
        <v/>
      </c>
      <c r="AJ327" s="126" t="str">
        <f>IFERROR(IF('01申請書'!$O$30="○",VLOOKUP($T327,資格者コード!$A$2:$Q$73,MATCH(AJ$12,資格者コード!$F$1:$Q$1,0)+5,FALSE) &amp; "",""),"")</f>
        <v/>
      </c>
      <c r="AK327" s="339"/>
      <c r="AL327" s="340"/>
      <c r="AM327" s="340"/>
      <c r="AN327" s="340"/>
      <c r="AO327" s="340"/>
      <c r="AP327" s="340"/>
      <c r="AQ327" s="340"/>
      <c r="AR327" s="341"/>
    </row>
    <row r="328" spans="2:45" ht="24.95" customHeight="1">
      <c r="C328" s="331">
        <v>316</v>
      </c>
      <c r="D328" s="332"/>
      <c r="E328" s="333"/>
      <c r="F328" s="334"/>
      <c r="G328" s="334"/>
      <c r="H328" s="334"/>
      <c r="I328" s="334"/>
      <c r="J328" s="334"/>
      <c r="K328" s="334"/>
      <c r="L328" s="334"/>
      <c r="M328" s="334"/>
      <c r="N328" s="334"/>
      <c r="O328" s="334"/>
      <c r="P328" s="334"/>
      <c r="Q328" s="334"/>
      <c r="R328" s="334"/>
      <c r="S328" s="335"/>
      <c r="T328" s="336"/>
      <c r="U328" s="337"/>
      <c r="V328" s="337"/>
      <c r="W328" s="337"/>
      <c r="X328" s="338"/>
      <c r="Y328" s="123" t="str">
        <f>IFERROR(IF('01申請書'!$B$27="●",VLOOKUP($T328,資格者コード!$A$2:$Q$73,MATCH(Y$12,資格者コード!$F$1:$Q$1,0)+5,FALSE) &amp; "",""),"")</f>
        <v/>
      </c>
      <c r="Z328" s="124" t="str">
        <f>IFERROR(IF('01申請書'!$B$28="●",VLOOKUP($T328,資格者コード!$A$2:$Q$73,MATCH(Z$12,資格者コード!$F$1:$Q$1,0)+5,FALSE) &amp; "",""),"")</f>
        <v/>
      </c>
      <c r="AA328" s="124" t="str">
        <f>IFERROR(IF('01申請書'!$B$29="●",VLOOKUP($T328,資格者コード!$A$2:$Q$73,MATCH(AA$12,資格者コード!$F$1:$Q$1,0)+5,FALSE) &amp; "",""),"")</f>
        <v/>
      </c>
      <c r="AB328" s="124" t="str">
        <f>IFERROR(IF('01申請書'!$B$30="●",VLOOKUP($T328,資格者コード!$A$2:$Q$73,MATCH(AB$12,資格者コード!$F$1:$Q$1,0)+5,FALSE) &amp; "",""),"")</f>
        <v/>
      </c>
      <c r="AC328" s="125" t="str">
        <f>IFERROR(IF('01申請書'!$B$31="●",VLOOKUP($T328,資格者コード!$A$2:$Q$73,MATCH(AC$12,資格者コード!$F$1:$Q$1,0)+5,FALSE) &amp; "",""),"")</f>
        <v/>
      </c>
      <c r="AD328" s="126" t="str">
        <f>IFERROR(IF('01申請書'!$O$27="○",VLOOKUP($T328,資格者コード!$A$2:$Q$73,MATCH(AD$12,資格者コード!$F$1:$Q$1,0)+5,FALSE) &amp; "",""),"")</f>
        <v/>
      </c>
      <c r="AE328" s="126" t="str">
        <f>IFERROR(IF('01申請書'!$O$28="○",VLOOKUP($T328,資格者コード!$A$2:$Q$73,MATCH(AE$12,資格者コード!$F$1:$Q$1,0)+5,FALSE) &amp; "",""),"")</f>
        <v/>
      </c>
      <c r="AF328" s="123" t="str">
        <f>IFERROR(IF('01申請書'!$B$32="●",VLOOKUP($T328,資格者コード!$A$2:$Q$73,MATCH(AF$12,資格者コード!$F$1:$Q$1,0)+5,FALSE) &amp; "",""),"")</f>
        <v/>
      </c>
      <c r="AG328" s="124" t="str">
        <f>IFERROR(IF('01申請書'!$B$33="●",VLOOKUP($T328,資格者コード!$A$2:$Q$73,MATCH(AG$12,資格者コード!$F$1:$Q$1,0)+5,FALSE) &amp; "",""),"")</f>
        <v/>
      </c>
      <c r="AH328" s="125" t="str">
        <f>IFERROR(IF('01申請書'!$B$34="●",VLOOKUP($T328,資格者コード!$A$2:$Q$73,MATCH(AH$12,資格者コード!$F$1:$Q$1,0)+5,FALSE) &amp; "",""),"")</f>
        <v/>
      </c>
      <c r="AI328" s="126" t="str">
        <f>IFERROR(IF('01申請書'!$O$29="○",VLOOKUP($T328,資格者コード!$A$2:$Q$73,MATCH(AI$12,資格者コード!$F$1:$Q$1,0)+5,FALSE) &amp; "",""),"")</f>
        <v/>
      </c>
      <c r="AJ328" s="126" t="str">
        <f>IFERROR(IF('01申請書'!$O$30="○",VLOOKUP($T328,資格者コード!$A$2:$Q$73,MATCH(AJ$12,資格者コード!$F$1:$Q$1,0)+5,FALSE) &amp; "",""),"")</f>
        <v/>
      </c>
      <c r="AK328" s="339"/>
      <c r="AL328" s="340"/>
      <c r="AM328" s="340"/>
      <c r="AN328" s="340"/>
      <c r="AO328" s="340"/>
      <c r="AP328" s="340"/>
      <c r="AQ328" s="340"/>
      <c r="AR328" s="341"/>
    </row>
    <row r="329" spans="2:45" ht="24.95" customHeight="1">
      <c r="C329" s="331">
        <v>317</v>
      </c>
      <c r="D329" s="332"/>
      <c r="E329" s="333"/>
      <c r="F329" s="334"/>
      <c r="G329" s="334"/>
      <c r="H329" s="334"/>
      <c r="I329" s="334"/>
      <c r="J329" s="334"/>
      <c r="K329" s="334"/>
      <c r="L329" s="334"/>
      <c r="M329" s="334"/>
      <c r="N329" s="334"/>
      <c r="O329" s="334"/>
      <c r="P329" s="334"/>
      <c r="Q329" s="334"/>
      <c r="R329" s="334"/>
      <c r="S329" s="335"/>
      <c r="T329" s="336"/>
      <c r="U329" s="337"/>
      <c r="V329" s="337"/>
      <c r="W329" s="337"/>
      <c r="X329" s="338"/>
      <c r="Y329" s="123" t="str">
        <f>IFERROR(IF('01申請書'!$B$27="●",VLOOKUP($T329,資格者コード!$A$2:$Q$73,MATCH(Y$12,資格者コード!$F$1:$Q$1,0)+5,FALSE) &amp; "",""),"")</f>
        <v/>
      </c>
      <c r="Z329" s="124" t="str">
        <f>IFERROR(IF('01申請書'!$B$28="●",VLOOKUP($T329,資格者コード!$A$2:$Q$73,MATCH(Z$12,資格者コード!$F$1:$Q$1,0)+5,FALSE) &amp; "",""),"")</f>
        <v/>
      </c>
      <c r="AA329" s="124" t="str">
        <f>IFERROR(IF('01申請書'!$B$29="●",VLOOKUP($T329,資格者コード!$A$2:$Q$73,MATCH(AA$12,資格者コード!$F$1:$Q$1,0)+5,FALSE) &amp; "",""),"")</f>
        <v/>
      </c>
      <c r="AB329" s="124" t="str">
        <f>IFERROR(IF('01申請書'!$B$30="●",VLOOKUP($T329,資格者コード!$A$2:$Q$73,MATCH(AB$12,資格者コード!$F$1:$Q$1,0)+5,FALSE) &amp; "",""),"")</f>
        <v/>
      </c>
      <c r="AC329" s="125" t="str">
        <f>IFERROR(IF('01申請書'!$B$31="●",VLOOKUP($T329,資格者コード!$A$2:$Q$73,MATCH(AC$12,資格者コード!$F$1:$Q$1,0)+5,FALSE) &amp; "",""),"")</f>
        <v/>
      </c>
      <c r="AD329" s="126" t="str">
        <f>IFERROR(IF('01申請書'!$O$27="○",VLOOKUP($T329,資格者コード!$A$2:$Q$73,MATCH(AD$12,資格者コード!$F$1:$Q$1,0)+5,FALSE) &amp; "",""),"")</f>
        <v/>
      </c>
      <c r="AE329" s="126" t="str">
        <f>IFERROR(IF('01申請書'!$O$28="○",VLOOKUP($T329,資格者コード!$A$2:$Q$73,MATCH(AE$12,資格者コード!$F$1:$Q$1,0)+5,FALSE) &amp; "",""),"")</f>
        <v/>
      </c>
      <c r="AF329" s="123" t="str">
        <f>IFERROR(IF('01申請書'!$B$32="●",VLOOKUP($T329,資格者コード!$A$2:$Q$73,MATCH(AF$12,資格者コード!$F$1:$Q$1,0)+5,FALSE) &amp; "",""),"")</f>
        <v/>
      </c>
      <c r="AG329" s="124" t="str">
        <f>IFERROR(IF('01申請書'!$B$33="●",VLOOKUP($T329,資格者コード!$A$2:$Q$73,MATCH(AG$12,資格者コード!$F$1:$Q$1,0)+5,FALSE) &amp; "",""),"")</f>
        <v/>
      </c>
      <c r="AH329" s="125" t="str">
        <f>IFERROR(IF('01申請書'!$B$34="●",VLOOKUP($T329,資格者コード!$A$2:$Q$73,MATCH(AH$12,資格者コード!$F$1:$Q$1,0)+5,FALSE) &amp; "",""),"")</f>
        <v/>
      </c>
      <c r="AI329" s="126" t="str">
        <f>IFERROR(IF('01申請書'!$O$29="○",VLOOKUP($T329,資格者コード!$A$2:$Q$73,MATCH(AI$12,資格者コード!$F$1:$Q$1,0)+5,FALSE) &amp; "",""),"")</f>
        <v/>
      </c>
      <c r="AJ329" s="126" t="str">
        <f>IFERROR(IF('01申請書'!$O$30="○",VLOOKUP($T329,資格者コード!$A$2:$Q$73,MATCH(AJ$12,資格者コード!$F$1:$Q$1,0)+5,FALSE) &amp; "",""),"")</f>
        <v/>
      </c>
      <c r="AK329" s="339"/>
      <c r="AL329" s="340"/>
      <c r="AM329" s="340"/>
      <c r="AN329" s="340"/>
      <c r="AO329" s="340"/>
      <c r="AP329" s="340"/>
      <c r="AQ329" s="340"/>
      <c r="AR329" s="341"/>
    </row>
    <row r="330" spans="2:45" ht="24.95" customHeight="1">
      <c r="C330" s="331">
        <v>318</v>
      </c>
      <c r="D330" s="332"/>
      <c r="E330" s="333"/>
      <c r="F330" s="334"/>
      <c r="G330" s="334"/>
      <c r="H330" s="334"/>
      <c r="I330" s="334"/>
      <c r="J330" s="334"/>
      <c r="K330" s="334"/>
      <c r="L330" s="334"/>
      <c r="M330" s="334"/>
      <c r="N330" s="334"/>
      <c r="O330" s="334"/>
      <c r="P330" s="334"/>
      <c r="Q330" s="334"/>
      <c r="R330" s="334"/>
      <c r="S330" s="335"/>
      <c r="T330" s="336"/>
      <c r="U330" s="337"/>
      <c r="V330" s="337"/>
      <c r="W330" s="337"/>
      <c r="X330" s="338"/>
      <c r="Y330" s="123" t="str">
        <f>IFERROR(IF('01申請書'!$B$27="●",VLOOKUP($T330,資格者コード!$A$2:$Q$73,MATCH(Y$12,資格者コード!$F$1:$Q$1,0)+5,FALSE) &amp; "",""),"")</f>
        <v/>
      </c>
      <c r="Z330" s="124" t="str">
        <f>IFERROR(IF('01申請書'!$B$28="●",VLOOKUP($T330,資格者コード!$A$2:$Q$73,MATCH(Z$12,資格者コード!$F$1:$Q$1,0)+5,FALSE) &amp; "",""),"")</f>
        <v/>
      </c>
      <c r="AA330" s="124" t="str">
        <f>IFERROR(IF('01申請書'!$B$29="●",VLOOKUP($T330,資格者コード!$A$2:$Q$73,MATCH(AA$12,資格者コード!$F$1:$Q$1,0)+5,FALSE) &amp; "",""),"")</f>
        <v/>
      </c>
      <c r="AB330" s="124" t="str">
        <f>IFERROR(IF('01申請書'!$B$30="●",VLOOKUP($T330,資格者コード!$A$2:$Q$73,MATCH(AB$12,資格者コード!$F$1:$Q$1,0)+5,FALSE) &amp; "",""),"")</f>
        <v/>
      </c>
      <c r="AC330" s="125" t="str">
        <f>IFERROR(IF('01申請書'!$B$31="●",VLOOKUP($T330,資格者コード!$A$2:$Q$73,MATCH(AC$12,資格者コード!$F$1:$Q$1,0)+5,FALSE) &amp; "",""),"")</f>
        <v/>
      </c>
      <c r="AD330" s="126" t="str">
        <f>IFERROR(IF('01申請書'!$O$27="○",VLOOKUP($T330,資格者コード!$A$2:$Q$73,MATCH(AD$12,資格者コード!$F$1:$Q$1,0)+5,FALSE) &amp; "",""),"")</f>
        <v/>
      </c>
      <c r="AE330" s="126" t="str">
        <f>IFERROR(IF('01申請書'!$O$28="○",VLOOKUP($T330,資格者コード!$A$2:$Q$73,MATCH(AE$12,資格者コード!$F$1:$Q$1,0)+5,FALSE) &amp; "",""),"")</f>
        <v/>
      </c>
      <c r="AF330" s="123" t="str">
        <f>IFERROR(IF('01申請書'!$B$32="●",VLOOKUP($T330,資格者コード!$A$2:$Q$73,MATCH(AF$12,資格者コード!$F$1:$Q$1,0)+5,FALSE) &amp; "",""),"")</f>
        <v/>
      </c>
      <c r="AG330" s="124" t="str">
        <f>IFERROR(IF('01申請書'!$B$33="●",VLOOKUP($T330,資格者コード!$A$2:$Q$73,MATCH(AG$12,資格者コード!$F$1:$Q$1,0)+5,FALSE) &amp; "",""),"")</f>
        <v/>
      </c>
      <c r="AH330" s="125" t="str">
        <f>IFERROR(IF('01申請書'!$B$34="●",VLOOKUP($T330,資格者コード!$A$2:$Q$73,MATCH(AH$12,資格者コード!$F$1:$Q$1,0)+5,FALSE) &amp; "",""),"")</f>
        <v/>
      </c>
      <c r="AI330" s="126" t="str">
        <f>IFERROR(IF('01申請書'!$O$29="○",VLOOKUP($T330,資格者コード!$A$2:$Q$73,MATCH(AI$12,資格者コード!$F$1:$Q$1,0)+5,FALSE) &amp; "",""),"")</f>
        <v/>
      </c>
      <c r="AJ330" s="126" t="str">
        <f>IFERROR(IF('01申請書'!$O$30="○",VLOOKUP($T330,資格者コード!$A$2:$Q$73,MATCH(AJ$12,資格者コード!$F$1:$Q$1,0)+5,FALSE) &amp; "",""),"")</f>
        <v/>
      </c>
      <c r="AK330" s="339"/>
      <c r="AL330" s="340"/>
      <c r="AM330" s="340"/>
      <c r="AN330" s="340"/>
      <c r="AO330" s="340"/>
      <c r="AP330" s="340"/>
      <c r="AQ330" s="340"/>
      <c r="AR330" s="341"/>
    </row>
    <row r="331" spans="2:45" ht="24.95" customHeight="1">
      <c r="C331" s="331">
        <v>319</v>
      </c>
      <c r="D331" s="332"/>
      <c r="E331" s="333"/>
      <c r="F331" s="334"/>
      <c r="G331" s="334"/>
      <c r="H331" s="334"/>
      <c r="I331" s="334"/>
      <c r="J331" s="334"/>
      <c r="K331" s="334"/>
      <c r="L331" s="334"/>
      <c r="M331" s="334"/>
      <c r="N331" s="334"/>
      <c r="O331" s="334"/>
      <c r="P331" s="334"/>
      <c r="Q331" s="334"/>
      <c r="R331" s="334"/>
      <c r="S331" s="335"/>
      <c r="T331" s="336"/>
      <c r="U331" s="337"/>
      <c r="V331" s="337"/>
      <c r="W331" s="337"/>
      <c r="X331" s="338"/>
      <c r="Y331" s="123" t="str">
        <f>IFERROR(IF('01申請書'!$B$27="●",VLOOKUP($T331,資格者コード!$A$2:$Q$73,MATCH(Y$12,資格者コード!$F$1:$Q$1,0)+5,FALSE) &amp; "",""),"")</f>
        <v/>
      </c>
      <c r="Z331" s="124" t="str">
        <f>IFERROR(IF('01申請書'!$B$28="●",VLOOKUP($T331,資格者コード!$A$2:$Q$73,MATCH(Z$12,資格者コード!$F$1:$Q$1,0)+5,FALSE) &amp; "",""),"")</f>
        <v/>
      </c>
      <c r="AA331" s="124" t="str">
        <f>IFERROR(IF('01申請書'!$B$29="●",VLOOKUP($T331,資格者コード!$A$2:$Q$73,MATCH(AA$12,資格者コード!$F$1:$Q$1,0)+5,FALSE) &amp; "",""),"")</f>
        <v/>
      </c>
      <c r="AB331" s="124" t="str">
        <f>IFERROR(IF('01申請書'!$B$30="●",VLOOKUP($T331,資格者コード!$A$2:$Q$73,MATCH(AB$12,資格者コード!$F$1:$Q$1,0)+5,FALSE) &amp; "",""),"")</f>
        <v/>
      </c>
      <c r="AC331" s="125" t="str">
        <f>IFERROR(IF('01申請書'!$B$31="●",VLOOKUP($T331,資格者コード!$A$2:$Q$73,MATCH(AC$12,資格者コード!$F$1:$Q$1,0)+5,FALSE) &amp; "",""),"")</f>
        <v/>
      </c>
      <c r="AD331" s="126" t="str">
        <f>IFERROR(IF('01申請書'!$O$27="○",VLOOKUP($T331,資格者コード!$A$2:$Q$73,MATCH(AD$12,資格者コード!$F$1:$Q$1,0)+5,FALSE) &amp; "",""),"")</f>
        <v/>
      </c>
      <c r="AE331" s="126" t="str">
        <f>IFERROR(IF('01申請書'!$O$28="○",VLOOKUP($T331,資格者コード!$A$2:$Q$73,MATCH(AE$12,資格者コード!$F$1:$Q$1,0)+5,FALSE) &amp; "",""),"")</f>
        <v/>
      </c>
      <c r="AF331" s="123" t="str">
        <f>IFERROR(IF('01申請書'!$B$32="●",VLOOKUP($T331,資格者コード!$A$2:$Q$73,MATCH(AF$12,資格者コード!$F$1:$Q$1,0)+5,FALSE) &amp; "",""),"")</f>
        <v/>
      </c>
      <c r="AG331" s="124" t="str">
        <f>IFERROR(IF('01申請書'!$B$33="●",VLOOKUP($T331,資格者コード!$A$2:$Q$73,MATCH(AG$12,資格者コード!$F$1:$Q$1,0)+5,FALSE) &amp; "",""),"")</f>
        <v/>
      </c>
      <c r="AH331" s="125" t="str">
        <f>IFERROR(IF('01申請書'!$B$34="●",VLOOKUP($T331,資格者コード!$A$2:$Q$73,MATCH(AH$12,資格者コード!$F$1:$Q$1,0)+5,FALSE) &amp; "",""),"")</f>
        <v/>
      </c>
      <c r="AI331" s="126" t="str">
        <f>IFERROR(IF('01申請書'!$O$29="○",VLOOKUP($T331,資格者コード!$A$2:$Q$73,MATCH(AI$12,資格者コード!$F$1:$Q$1,0)+5,FALSE) &amp; "",""),"")</f>
        <v/>
      </c>
      <c r="AJ331" s="126" t="str">
        <f>IFERROR(IF('01申請書'!$O$30="○",VLOOKUP($T331,資格者コード!$A$2:$Q$73,MATCH(AJ$12,資格者コード!$F$1:$Q$1,0)+5,FALSE) &amp; "",""),"")</f>
        <v/>
      </c>
      <c r="AK331" s="339"/>
      <c r="AL331" s="340"/>
      <c r="AM331" s="340"/>
      <c r="AN331" s="340"/>
      <c r="AO331" s="340"/>
      <c r="AP331" s="340"/>
      <c r="AQ331" s="340"/>
      <c r="AR331" s="341"/>
    </row>
    <row r="332" spans="2:45" ht="24.95" customHeight="1">
      <c r="B332" s="127" t="s">
        <v>174</v>
      </c>
      <c r="C332" s="331">
        <v>320</v>
      </c>
      <c r="D332" s="332"/>
      <c r="E332" s="333"/>
      <c r="F332" s="334"/>
      <c r="G332" s="334"/>
      <c r="H332" s="334"/>
      <c r="I332" s="334"/>
      <c r="J332" s="334"/>
      <c r="K332" s="334"/>
      <c r="L332" s="334"/>
      <c r="M332" s="334"/>
      <c r="N332" s="334"/>
      <c r="O332" s="334"/>
      <c r="P332" s="334"/>
      <c r="Q332" s="334"/>
      <c r="R332" s="334"/>
      <c r="S332" s="335"/>
      <c r="T332" s="336"/>
      <c r="U332" s="337"/>
      <c r="V332" s="337"/>
      <c r="W332" s="337"/>
      <c r="X332" s="338"/>
      <c r="Y332" s="123" t="str">
        <f>IFERROR(IF('01申請書'!$B$27="●",VLOOKUP($T332,資格者コード!$A$2:$Q$73,MATCH(Y$12,資格者コード!$F$1:$Q$1,0)+5,FALSE) &amp; "",""),"")</f>
        <v/>
      </c>
      <c r="Z332" s="124" t="str">
        <f>IFERROR(IF('01申請書'!$B$28="●",VLOOKUP($T332,資格者コード!$A$2:$Q$73,MATCH(Z$12,資格者コード!$F$1:$Q$1,0)+5,FALSE) &amp; "",""),"")</f>
        <v/>
      </c>
      <c r="AA332" s="124" t="str">
        <f>IFERROR(IF('01申請書'!$B$29="●",VLOOKUP($T332,資格者コード!$A$2:$Q$73,MATCH(AA$12,資格者コード!$F$1:$Q$1,0)+5,FALSE) &amp; "",""),"")</f>
        <v/>
      </c>
      <c r="AB332" s="124" t="str">
        <f>IFERROR(IF('01申請書'!$B$30="●",VLOOKUP($T332,資格者コード!$A$2:$Q$73,MATCH(AB$12,資格者コード!$F$1:$Q$1,0)+5,FALSE) &amp; "",""),"")</f>
        <v/>
      </c>
      <c r="AC332" s="125" t="str">
        <f>IFERROR(IF('01申請書'!$B$31="●",VLOOKUP($T332,資格者コード!$A$2:$Q$73,MATCH(AC$12,資格者コード!$F$1:$Q$1,0)+5,FALSE) &amp; "",""),"")</f>
        <v/>
      </c>
      <c r="AD332" s="126" t="str">
        <f>IFERROR(IF('01申請書'!$O$27="○",VLOOKUP($T332,資格者コード!$A$2:$Q$73,MATCH(AD$12,資格者コード!$F$1:$Q$1,0)+5,FALSE) &amp; "",""),"")</f>
        <v/>
      </c>
      <c r="AE332" s="126" t="str">
        <f>IFERROR(IF('01申請書'!$O$28="○",VLOOKUP($T332,資格者コード!$A$2:$Q$73,MATCH(AE$12,資格者コード!$F$1:$Q$1,0)+5,FALSE) &amp; "",""),"")</f>
        <v/>
      </c>
      <c r="AF332" s="123" t="str">
        <f>IFERROR(IF('01申請書'!$B$32="●",VLOOKUP($T332,資格者コード!$A$2:$Q$73,MATCH(AF$12,資格者コード!$F$1:$Q$1,0)+5,FALSE) &amp; "",""),"")</f>
        <v/>
      </c>
      <c r="AG332" s="124" t="str">
        <f>IFERROR(IF('01申請書'!$B$33="●",VLOOKUP($T332,資格者コード!$A$2:$Q$73,MATCH(AG$12,資格者コード!$F$1:$Q$1,0)+5,FALSE) &amp; "",""),"")</f>
        <v/>
      </c>
      <c r="AH332" s="125" t="str">
        <f>IFERROR(IF('01申請書'!$B$34="●",VLOOKUP($T332,資格者コード!$A$2:$Q$73,MATCH(AH$12,資格者コード!$F$1:$Q$1,0)+5,FALSE) &amp; "",""),"")</f>
        <v/>
      </c>
      <c r="AI332" s="126" t="str">
        <f>IFERROR(IF('01申請書'!$O$29="○",VLOOKUP($T332,資格者コード!$A$2:$Q$73,MATCH(AI$12,資格者コード!$F$1:$Q$1,0)+5,FALSE) &amp; "",""),"")</f>
        <v/>
      </c>
      <c r="AJ332" s="126" t="str">
        <f>IFERROR(IF('01申請書'!$O$30="○",VLOOKUP($T332,資格者コード!$A$2:$Q$73,MATCH(AJ$12,資格者コード!$F$1:$Q$1,0)+5,FALSE) &amp; "",""),"")</f>
        <v/>
      </c>
      <c r="AK332" s="339"/>
      <c r="AL332" s="340"/>
      <c r="AM332" s="340"/>
      <c r="AN332" s="340"/>
      <c r="AO332" s="340"/>
      <c r="AP332" s="340"/>
      <c r="AQ332" s="340"/>
      <c r="AR332" s="341"/>
      <c r="AS332" s="127"/>
    </row>
    <row r="333" spans="2:45" ht="24.95" customHeight="1">
      <c r="C333" s="331">
        <v>321</v>
      </c>
      <c r="D333" s="332"/>
      <c r="E333" s="333"/>
      <c r="F333" s="334"/>
      <c r="G333" s="334"/>
      <c r="H333" s="334"/>
      <c r="I333" s="334"/>
      <c r="J333" s="334"/>
      <c r="K333" s="334"/>
      <c r="L333" s="334"/>
      <c r="M333" s="334"/>
      <c r="N333" s="334"/>
      <c r="O333" s="334"/>
      <c r="P333" s="334"/>
      <c r="Q333" s="334"/>
      <c r="R333" s="334"/>
      <c r="S333" s="335"/>
      <c r="T333" s="336"/>
      <c r="U333" s="337"/>
      <c r="V333" s="337"/>
      <c r="W333" s="337"/>
      <c r="X333" s="338"/>
      <c r="Y333" s="123" t="str">
        <f>IFERROR(IF('01申請書'!$B$27="●",VLOOKUP($T333,資格者コード!$A$2:$Q$73,MATCH(Y$12,資格者コード!$F$1:$Q$1,0)+5,FALSE) &amp; "",""),"")</f>
        <v/>
      </c>
      <c r="Z333" s="124" t="str">
        <f>IFERROR(IF('01申請書'!$B$28="●",VLOOKUP($T333,資格者コード!$A$2:$Q$73,MATCH(Z$12,資格者コード!$F$1:$Q$1,0)+5,FALSE) &amp; "",""),"")</f>
        <v/>
      </c>
      <c r="AA333" s="124" t="str">
        <f>IFERROR(IF('01申請書'!$B$29="●",VLOOKUP($T333,資格者コード!$A$2:$Q$73,MATCH(AA$12,資格者コード!$F$1:$Q$1,0)+5,FALSE) &amp; "",""),"")</f>
        <v/>
      </c>
      <c r="AB333" s="124" t="str">
        <f>IFERROR(IF('01申請書'!$B$30="●",VLOOKUP($T333,資格者コード!$A$2:$Q$73,MATCH(AB$12,資格者コード!$F$1:$Q$1,0)+5,FALSE) &amp; "",""),"")</f>
        <v/>
      </c>
      <c r="AC333" s="125" t="str">
        <f>IFERROR(IF('01申請書'!$B$31="●",VLOOKUP($T333,資格者コード!$A$2:$Q$73,MATCH(AC$12,資格者コード!$F$1:$Q$1,0)+5,FALSE) &amp; "",""),"")</f>
        <v/>
      </c>
      <c r="AD333" s="126" t="str">
        <f>IFERROR(IF('01申請書'!$O$27="○",VLOOKUP($T333,資格者コード!$A$2:$Q$73,MATCH(AD$12,資格者コード!$F$1:$Q$1,0)+5,FALSE) &amp; "",""),"")</f>
        <v/>
      </c>
      <c r="AE333" s="126" t="str">
        <f>IFERROR(IF('01申請書'!$O$28="○",VLOOKUP($T333,資格者コード!$A$2:$Q$73,MATCH(AE$12,資格者コード!$F$1:$Q$1,0)+5,FALSE) &amp; "",""),"")</f>
        <v/>
      </c>
      <c r="AF333" s="123" t="str">
        <f>IFERROR(IF('01申請書'!$B$32="●",VLOOKUP($T333,資格者コード!$A$2:$Q$73,MATCH(AF$12,資格者コード!$F$1:$Q$1,0)+5,FALSE) &amp; "",""),"")</f>
        <v/>
      </c>
      <c r="AG333" s="124" t="str">
        <f>IFERROR(IF('01申請書'!$B$33="●",VLOOKUP($T333,資格者コード!$A$2:$Q$73,MATCH(AG$12,資格者コード!$F$1:$Q$1,0)+5,FALSE) &amp; "",""),"")</f>
        <v/>
      </c>
      <c r="AH333" s="125" t="str">
        <f>IFERROR(IF('01申請書'!$B$34="●",VLOOKUP($T333,資格者コード!$A$2:$Q$73,MATCH(AH$12,資格者コード!$F$1:$Q$1,0)+5,FALSE) &amp; "",""),"")</f>
        <v/>
      </c>
      <c r="AI333" s="126" t="str">
        <f>IFERROR(IF('01申請書'!$O$29="○",VLOOKUP($T333,資格者コード!$A$2:$Q$73,MATCH(AI$12,資格者コード!$F$1:$Q$1,0)+5,FALSE) &amp; "",""),"")</f>
        <v/>
      </c>
      <c r="AJ333" s="126" t="str">
        <f>IFERROR(IF('01申請書'!$O$30="○",VLOOKUP($T333,資格者コード!$A$2:$Q$73,MATCH(AJ$12,資格者コード!$F$1:$Q$1,0)+5,FALSE) &amp; "",""),"")</f>
        <v/>
      </c>
      <c r="AK333" s="339"/>
      <c r="AL333" s="340"/>
      <c r="AM333" s="340"/>
      <c r="AN333" s="340"/>
      <c r="AO333" s="340"/>
      <c r="AP333" s="340"/>
      <c r="AQ333" s="340"/>
      <c r="AR333" s="341"/>
    </row>
    <row r="334" spans="2:45" ht="24.95" customHeight="1">
      <c r="C334" s="331">
        <v>322</v>
      </c>
      <c r="D334" s="332"/>
      <c r="E334" s="333"/>
      <c r="F334" s="334"/>
      <c r="G334" s="334"/>
      <c r="H334" s="334"/>
      <c r="I334" s="334"/>
      <c r="J334" s="334"/>
      <c r="K334" s="334"/>
      <c r="L334" s="334"/>
      <c r="M334" s="334"/>
      <c r="N334" s="334"/>
      <c r="O334" s="334"/>
      <c r="P334" s="334"/>
      <c r="Q334" s="334"/>
      <c r="R334" s="334"/>
      <c r="S334" s="335"/>
      <c r="T334" s="336"/>
      <c r="U334" s="337"/>
      <c r="V334" s="337"/>
      <c r="W334" s="337"/>
      <c r="X334" s="338"/>
      <c r="Y334" s="123" t="str">
        <f>IFERROR(IF('01申請書'!$B$27="●",VLOOKUP($T334,資格者コード!$A$2:$Q$73,MATCH(Y$12,資格者コード!$F$1:$Q$1,0)+5,FALSE) &amp; "",""),"")</f>
        <v/>
      </c>
      <c r="Z334" s="124" t="str">
        <f>IFERROR(IF('01申請書'!$B$28="●",VLOOKUP($T334,資格者コード!$A$2:$Q$73,MATCH(Z$12,資格者コード!$F$1:$Q$1,0)+5,FALSE) &amp; "",""),"")</f>
        <v/>
      </c>
      <c r="AA334" s="124" t="str">
        <f>IFERROR(IF('01申請書'!$B$29="●",VLOOKUP($T334,資格者コード!$A$2:$Q$73,MATCH(AA$12,資格者コード!$F$1:$Q$1,0)+5,FALSE) &amp; "",""),"")</f>
        <v/>
      </c>
      <c r="AB334" s="124" t="str">
        <f>IFERROR(IF('01申請書'!$B$30="●",VLOOKUP($T334,資格者コード!$A$2:$Q$73,MATCH(AB$12,資格者コード!$F$1:$Q$1,0)+5,FALSE) &amp; "",""),"")</f>
        <v/>
      </c>
      <c r="AC334" s="125" t="str">
        <f>IFERROR(IF('01申請書'!$B$31="●",VLOOKUP($T334,資格者コード!$A$2:$Q$73,MATCH(AC$12,資格者コード!$F$1:$Q$1,0)+5,FALSE) &amp; "",""),"")</f>
        <v/>
      </c>
      <c r="AD334" s="126" t="str">
        <f>IFERROR(IF('01申請書'!$O$27="○",VLOOKUP($T334,資格者コード!$A$2:$Q$73,MATCH(AD$12,資格者コード!$F$1:$Q$1,0)+5,FALSE) &amp; "",""),"")</f>
        <v/>
      </c>
      <c r="AE334" s="126" t="str">
        <f>IFERROR(IF('01申請書'!$O$28="○",VLOOKUP($T334,資格者コード!$A$2:$Q$73,MATCH(AE$12,資格者コード!$F$1:$Q$1,0)+5,FALSE) &amp; "",""),"")</f>
        <v/>
      </c>
      <c r="AF334" s="123" t="str">
        <f>IFERROR(IF('01申請書'!$B$32="●",VLOOKUP($T334,資格者コード!$A$2:$Q$73,MATCH(AF$12,資格者コード!$F$1:$Q$1,0)+5,FALSE) &amp; "",""),"")</f>
        <v/>
      </c>
      <c r="AG334" s="124" t="str">
        <f>IFERROR(IF('01申請書'!$B$33="●",VLOOKUP($T334,資格者コード!$A$2:$Q$73,MATCH(AG$12,資格者コード!$F$1:$Q$1,0)+5,FALSE) &amp; "",""),"")</f>
        <v/>
      </c>
      <c r="AH334" s="125" t="str">
        <f>IFERROR(IF('01申請書'!$B$34="●",VLOOKUP($T334,資格者コード!$A$2:$Q$73,MATCH(AH$12,資格者コード!$F$1:$Q$1,0)+5,FALSE) &amp; "",""),"")</f>
        <v/>
      </c>
      <c r="AI334" s="126" t="str">
        <f>IFERROR(IF('01申請書'!$O$29="○",VLOOKUP($T334,資格者コード!$A$2:$Q$73,MATCH(AI$12,資格者コード!$F$1:$Q$1,0)+5,FALSE) &amp; "",""),"")</f>
        <v/>
      </c>
      <c r="AJ334" s="126" t="str">
        <f>IFERROR(IF('01申請書'!$O$30="○",VLOOKUP($T334,資格者コード!$A$2:$Q$73,MATCH(AJ$12,資格者コード!$F$1:$Q$1,0)+5,FALSE) &amp; "",""),"")</f>
        <v/>
      </c>
      <c r="AK334" s="339"/>
      <c r="AL334" s="340"/>
      <c r="AM334" s="340"/>
      <c r="AN334" s="340"/>
      <c r="AO334" s="340"/>
      <c r="AP334" s="340"/>
      <c r="AQ334" s="340"/>
      <c r="AR334" s="341"/>
    </row>
    <row r="335" spans="2:45" ht="24.95" customHeight="1">
      <c r="C335" s="331">
        <v>323</v>
      </c>
      <c r="D335" s="332"/>
      <c r="E335" s="333"/>
      <c r="F335" s="334"/>
      <c r="G335" s="334"/>
      <c r="H335" s="334"/>
      <c r="I335" s="334"/>
      <c r="J335" s="334"/>
      <c r="K335" s="334"/>
      <c r="L335" s="334"/>
      <c r="M335" s="334"/>
      <c r="N335" s="334"/>
      <c r="O335" s="334"/>
      <c r="P335" s="334"/>
      <c r="Q335" s="334"/>
      <c r="R335" s="334"/>
      <c r="S335" s="335"/>
      <c r="T335" s="336"/>
      <c r="U335" s="337"/>
      <c r="V335" s="337"/>
      <c r="W335" s="337"/>
      <c r="X335" s="338"/>
      <c r="Y335" s="123" t="str">
        <f>IFERROR(IF('01申請書'!$B$27="●",VLOOKUP($T335,資格者コード!$A$2:$Q$73,MATCH(Y$12,資格者コード!$F$1:$Q$1,0)+5,FALSE) &amp; "",""),"")</f>
        <v/>
      </c>
      <c r="Z335" s="124" t="str">
        <f>IFERROR(IF('01申請書'!$B$28="●",VLOOKUP($T335,資格者コード!$A$2:$Q$73,MATCH(Z$12,資格者コード!$F$1:$Q$1,0)+5,FALSE) &amp; "",""),"")</f>
        <v/>
      </c>
      <c r="AA335" s="124" t="str">
        <f>IFERROR(IF('01申請書'!$B$29="●",VLOOKUP($T335,資格者コード!$A$2:$Q$73,MATCH(AA$12,資格者コード!$F$1:$Q$1,0)+5,FALSE) &amp; "",""),"")</f>
        <v/>
      </c>
      <c r="AB335" s="124" t="str">
        <f>IFERROR(IF('01申請書'!$B$30="●",VLOOKUP($T335,資格者コード!$A$2:$Q$73,MATCH(AB$12,資格者コード!$F$1:$Q$1,0)+5,FALSE) &amp; "",""),"")</f>
        <v/>
      </c>
      <c r="AC335" s="125" t="str">
        <f>IFERROR(IF('01申請書'!$B$31="●",VLOOKUP($T335,資格者コード!$A$2:$Q$73,MATCH(AC$12,資格者コード!$F$1:$Q$1,0)+5,FALSE) &amp; "",""),"")</f>
        <v/>
      </c>
      <c r="AD335" s="126" t="str">
        <f>IFERROR(IF('01申請書'!$O$27="○",VLOOKUP($T335,資格者コード!$A$2:$Q$73,MATCH(AD$12,資格者コード!$F$1:$Q$1,0)+5,FALSE) &amp; "",""),"")</f>
        <v/>
      </c>
      <c r="AE335" s="126" t="str">
        <f>IFERROR(IF('01申請書'!$O$28="○",VLOOKUP($T335,資格者コード!$A$2:$Q$73,MATCH(AE$12,資格者コード!$F$1:$Q$1,0)+5,FALSE) &amp; "",""),"")</f>
        <v/>
      </c>
      <c r="AF335" s="123" t="str">
        <f>IFERROR(IF('01申請書'!$B$32="●",VLOOKUP($T335,資格者コード!$A$2:$Q$73,MATCH(AF$12,資格者コード!$F$1:$Q$1,0)+5,FALSE) &amp; "",""),"")</f>
        <v/>
      </c>
      <c r="AG335" s="124" t="str">
        <f>IFERROR(IF('01申請書'!$B$33="●",VLOOKUP($T335,資格者コード!$A$2:$Q$73,MATCH(AG$12,資格者コード!$F$1:$Q$1,0)+5,FALSE) &amp; "",""),"")</f>
        <v/>
      </c>
      <c r="AH335" s="125" t="str">
        <f>IFERROR(IF('01申請書'!$B$34="●",VLOOKUP($T335,資格者コード!$A$2:$Q$73,MATCH(AH$12,資格者コード!$F$1:$Q$1,0)+5,FALSE) &amp; "",""),"")</f>
        <v/>
      </c>
      <c r="AI335" s="126" t="str">
        <f>IFERROR(IF('01申請書'!$O$29="○",VLOOKUP($T335,資格者コード!$A$2:$Q$73,MATCH(AI$12,資格者コード!$F$1:$Q$1,0)+5,FALSE) &amp; "",""),"")</f>
        <v/>
      </c>
      <c r="AJ335" s="126" t="str">
        <f>IFERROR(IF('01申請書'!$O$30="○",VLOOKUP($T335,資格者コード!$A$2:$Q$73,MATCH(AJ$12,資格者コード!$F$1:$Q$1,0)+5,FALSE) &amp; "",""),"")</f>
        <v/>
      </c>
      <c r="AK335" s="339"/>
      <c r="AL335" s="340"/>
      <c r="AM335" s="340"/>
      <c r="AN335" s="340"/>
      <c r="AO335" s="340"/>
      <c r="AP335" s="340"/>
      <c r="AQ335" s="340"/>
      <c r="AR335" s="341"/>
    </row>
    <row r="336" spans="2:45" ht="24.95" customHeight="1">
      <c r="C336" s="331">
        <v>324</v>
      </c>
      <c r="D336" s="332"/>
      <c r="E336" s="333"/>
      <c r="F336" s="334"/>
      <c r="G336" s="334"/>
      <c r="H336" s="334"/>
      <c r="I336" s="334"/>
      <c r="J336" s="334"/>
      <c r="K336" s="334"/>
      <c r="L336" s="334"/>
      <c r="M336" s="334"/>
      <c r="N336" s="334"/>
      <c r="O336" s="334"/>
      <c r="P336" s="334"/>
      <c r="Q336" s="334"/>
      <c r="R336" s="334"/>
      <c r="S336" s="335"/>
      <c r="T336" s="336"/>
      <c r="U336" s="337"/>
      <c r="V336" s="337"/>
      <c r="W336" s="337"/>
      <c r="X336" s="338"/>
      <c r="Y336" s="123" t="str">
        <f>IFERROR(IF('01申請書'!$B$27="●",VLOOKUP($T336,資格者コード!$A$2:$Q$73,MATCH(Y$12,資格者コード!$F$1:$Q$1,0)+5,FALSE) &amp; "",""),"")</f>
        <v/>
      </c>
      <c r="Z336" s="124" t="str">
        <f>IFERROR(IF('01申請書'!$B$28="●",VLOOKUP($T336,資格者コード!$A$2:$Q$73,MATCH(Z$12,資格者コード!$F$1:$Q$1,0)+5,FALSE) &amp; "",""),"")</f>
        <v/>
      </c>
      <c r="AA336" s="124" t="str">
        <f>IFERROR(IF('01申請書'!$B$29="●",VLOOKUP($T336,資格者コード!$A$2:$Q$73,MATCH(AA$12,資格者コード!$F$1:$Q$1,0)+5,FALSE) &amp; "",""),"")</f>
        <v/>
      </c>
      <c r="AB336" s="124" t="str">
        <f>IFERROR(IF('01申請書'!$B$30="●",VLOOKUP($T336,資格者コード!$A$2:$Q$73,MATCH(AB$12,資格者コード!$F$1:$Q$1,0)+5,FALSE) &amp; "",""),"")</f>
        <v/>
      </c>
      <c r="AC336" s="125" t="str">
        <f>IFERROR(IF('01申請書'!$B$31="●",VLOOKUP($T336,資格者コード!$A$2:$Q$73,MATCH(AC$12,資格者コード!$F$1:$Q$1,0)+5,FALSE) &amp; "",""),"")</f>
        <v/>
      </c>
      <c r="AD336" s="126" t="str">
        <f>IFERROR(IF('01申請書'!$O$27="○",VLOOKUP($T336,資格者コード!$A$2:$Q$73,MATCH(AD$12,資格者コード!$F$1:$Q$1,0)+5,FALSE) &amp; "",""),"")</f>
        <v/>
      </c>
      <c r="AE336" s="126" t="str">
        <f>IFERROR(IF('01申請書'!$O$28="○",VLOOKUP($T336,資格者コード!$A$2:$Q$73,MATCH(AE$12,資格者コード!$F$1:$Q$1,0)+5,FALSE) &amp; "",""),"")</f>
        <v/>
      </c>
      <c r="AF336" s="123" t="str">
        <f>IFERROR(IF('01申請書'!$B$32="●",VLOOKUP($T336,資格者コード!$A$2:$Q$73,MATCH(AF$12,資格者コード!$F$1:$Q$1,0)+5,FALSE) &amp; "",""),"")</f>
        <v/>
      </c>
      <c r="AG336" s="124" t="str">
        <f>IFERROR(IF('01申請書'!$B$33="●",VLOOKUP($T336,資格者コード!$A$2:$Q$73,MATCH(AG$12,資格者コード!$F$1:$Q$1,0)+5,FALSE) &amp; "",""),"")</f>
        <v/>
      </c>
      <c r="AH336" s="125" t="str">
        <f>IFERROR(IF('01申請書'!$B$34="●",VLOOKUP($T336,資格者コード!$A$2:$Q$73,MATCH(AH$12,資格者コード!$F$1:$Q$1,0)+5,FALSE) &amp; "",""),"")</f>
        <v/>
      </c>
      <c r="AI336" s="126" t="str">
        <f>IFERROR(IF('01申請書'!$O$29="○",VLOOKUP($T336,資格者コード!$A$2:$Q$73,MATCH(AI$12,資格者コード!$F$1:$Q$1,0)+5,FALSE) &amp; "",""),"")</f>
        <v/>
      </c>
      <c r="AJ336" s="126" t="str">
        <f>IFERROR(IF('01申請書'!$O$30="○",VLOOKUP($T336,資格者コード!$A$2:$Q$73,MATCH(AJ$12,資格者コード!$F$1:$Q$1,0)+5,FALSE) &amp; "",""),"")</f>
        <v/>
      </c>
      <c r="AK336" s="339"/>
      <c r="AL336" s="340"/>
      <c r="AM336" s="340"/>
      <c r="AN336" s="340"/>
      <c r="AO336" s="340"/>
      <c r="AP336" s="340"/>
      <c r="AQ336" s="340"/>
      <c r="AR336" s="341"/>
    </row>
    <row r="337" spans="2:45" ht="24.95" customHeight="1">
      <c r="C337" s="331">
        <v>325</v>
      </c>
      <c r="D337" s="332"/>
      <c r="E337" s="333"/>
      <c r="F337" s="334"/>
      <c r="G337" s="334"/>
      <c r="H337" s="334"/>
      <c r="I337" s="334"/>
      <c r="J337" s="334"/>
      <c r="K337" s="334"/>
      <c r="L337" s="334"/>
      <c r="M337" s="334"/>
      <c r="N337" s="334"/>
      <c r="O337" s="334"/>
      <c r="P337" s="334"/>
      <c r="Q337" s="334"/>
      <c r="R337" s="334"/>
      <c r="S337" s="335"/>
      <c r="T337" s="336"/>
      <c r="U337" s="337"/>
      <c r="V337" s="337"/>
      <c r="W337" s="337"/>
      <c r="X337" s="338"/>
      <c r="Y337" s="123" t="str">
        <f>IFERROR(IF('01申請書'!$B$27="●",VLOOKUP($T337,資格者コード!$A$2:$Q$73,MATCH(Y$12,資格者コード!$F$1:$Q$1,0)+5,FALSE) &amp; "",""),"")</f>
        <v/>
      </c>
      <c r="Z337" s="124" t="str">
        <f>IFERROR(IF('01申請書'!$B$28="●",VLOOKUP($T337,資格者コード!$A$2:$Q$73,MATCH(Z$12,資格者コード!$F$1:$Q$1,0)+5,FALSE) &amp; "",""),"")</f>
        <v/>
      </c>
      <c r="AA337" s="124" t="str">
        <f>IFERROR(IF('01申請書'!$B$29="●",VLOOKUP($T337,資格者コード!$A$2:$Q$73,MATCH(AA$12,資格者コード!$F$1:$Q$1,0)+5,FALSE) &amp; "",""),"")</f>
        <v/>
      </c>
      <c r="AB337" s="124" t="str">
        <f>IFERROR(IF('01申請書'!$B$30="●",VLOOKUP($T337,資格者コード!$A$2:$Q$73,MATCH(AB$12,資格者コード!$F$1:$Q$1,0)+5,FALSE) &amp; "",""),"")</f>
        <v/>
      </c>
      <c r="AC337" s="125" t="str">
        <f>IFERROR(IF('01申請書'!$B$31="●",VLOOKUP($T337,資格者コード!$A$2:$Q$73,MATCH(AC$12,資格者コード!$F$1:$Q$1,0)+5,FALSE) &amp; "",""),"")</f>
        <v/>
      </c>
      <c r="AD337" s="126" t="str">
        <f>IFERROR(IF('01申請書'!$O$27="○",VLOOKUP($T337,資格者コード!$A$2:$Q$73,MATCH(AD$12,資格者コード!$F$1:$Q$1,0)+5,FALSE) &amp; "",""),"")</f>
        <v/>
      </c>
      <c r="AE337" s="126" t="str">
        <f>IFERROR(IF('01申請書'!$O$28="○",VLOOKUP($T337,資格者コード!$A$2:$Q$73,MATCH(AE$12,資格者コード!$F$1:$Q$1,0)+5,FALSE) &amp; "",""),"")</f>
        <v/>
      </c>
      <c r="AF337" s="123" t="str">
        <f>IFERROR(IF('01申請書'!$B$32="●",VLOOKUP($T337,資格者コード!$A$2:$Q$73,MATCH(AF$12,資格者コード!$F$1:$Q$1,0)+5,FALSE) &amp; "",""),"")</f>
        <v/>
      </c>
      <c r="AG337" s="124" t="str">
        <f>IFERROR(IF('01申請書'!$B$33="●",VLOOKUP($T337,資格者コード!$A$2:$Q$73,MATCH(AG$12,資格者コード!$F$1:$Q$1,0)+5,FALSE) &amp; "",""),"")</f>
        <v/>
      </c>
      <c r="AH337" s="125" t="str">
        <f>IFERROR(IF('01申請書'!$B$34="●",VLOOKUP($T337,資格者コード!$A$2:$Q$73,MATCH(AH$12,資格者コード!$F$1:$Q$1,0)+5,FALSE) &amp; "",""),"")</f>
        <v/>
      </c>
      <c r="AI337" s="126" t="str">
        <f>IFERROR(IF('01申請書'!$O$29="○",VLOOKUP($T337,資格者コード!$A$2:$Q$73,MATCH(AI$12,資格者コード!$F$1:$Q$1,0)+5,FALSE) &amp; "",""),"")</f>
        <v/>
      </c>
      <c r="AJ337" s="126" t="str">
        <f>IFERROR(IF('01申請書'!$O$30="○",VLOOKUP($T337,資格者コード!$A$2:$Q$73,MATCH(AJ$12,資格者コード!$F$1:$Q$1,0)+5,FALSE) &amp; "",""),"")</f>
        <v/>
      </c>
      <c r="AK337" s="339"/>
      <c r="AL337" s="340"/>
      <c r="AM337" s="340"/>
      <c r="AN337" s="340"/>
      <c r="AO337" s="340"/>
      <c r="AP337" s="340"/>
      <c r="AQ337" s="340"/>
      <c r="AR337" s="341"/>
    </row>
    <row r="338" spans="2:45" ht="24.95" customHeight="1">
      <c r="C338" s="331">
        <v>326</v>
      </c>
      <c r="D338" s="332"/>
      <c r="E338" s="333"/>
      <c r="F338" s="334"/>
      <c r="G338" s="334"/>
      <c r="H338" s="334"/>
      <c r="I338" s="334"/>
      <c r="J338" s="334"/>
      <c r="K338" s="334"/>
      <c r="L338" s="334"/>
      <c r="M338" s="334"/>
      <c r="N338" s="334"/>
      <c r="O338" s="334"/>
      <c r="P338" s="334"/>
      <c r="Q338" s="334"/>
      <c r="R338" s="334"/>
      <c r="S338" s="335"/>
      <c r="T338" s="336"/>
      <c r="U338" s="337"/>
      <c r="V338" s="337"/>
      <c r="W338" s="337"/>
      <c r="X338" s="338"/>
      <c r="Y338" s="123" t="str">
        <f>IFERROR(IF('01申請書'!$B$27="●",VLOOKUP($T338,資格者コード!$A$2:$Q$73,MATCH(Y$12,資格者コード!$F$1:$Q$1,0)+5,FALSE) &amp; "",""),"")</f>
        <v/>
      </c>
      <c r="Z338" s="124" t="str">
        <f>IFERROR(IF('01申請書'!$B$28="●",VLOOKUP($T338,資格者コード!$A$2:$Q$73,MATCH(Z$12,資格者コード!$F$1:$Q$1,0)+5,FALSE) &amp; "",""),"")</f>
        <v/>
      </c>
      <c r="AA338" s="124" t="str">
        <f>IFERROR(IF('01申請書'!$B$29="●",VLOOKUP($T338,資格者コード!$A$2:$Q$73,MATCH(AA$12,資格者コード!$F$1:$Q$1,0)+5,FALSE) &amp; "",""),"")</f>
        <v/>
      </c>
      <c r="AB338" s="124" t="str">
        <f>IFERROR(IF('01申請書'!$B$30="●",VLOOKUP($T338,資格者コード!$A$2:$Q$73,MATCH(AB$12,資格者コード!$F$1:$Q$1,0)+5,FALSE) &amp; "",""),"")</f>
        <v/>
      </c>
      <c r="AC338" s="125" t="str">
        <f>IFERROR(IF('01申請書'!$B$31="●",VLOOKUP($T338,資格者コード!$A$2:$Q$73,MATCH(AC$12,資格者コード!$F$1:$Q$1,0)+5,FALSE) &amp; "",""),"")</f>
        <v/>
      </c>
      <c r="AD338" s="126" t="str">
        <f>IFERROR(IF('01申請書'!$O$27="○",VLOOKUP($T338,資格者コード!$A$2:$Q$73,MATCH(AD$12,資格者コード!$F$1:$Q$1,0)+5,FALSE) &amp; "",""),"")</f>
        <v/>
      </c>
      <c r="AE338" s="126" t="str">
        <f>IFERROR(IF('01申請書'!$O$28="○",VLOOKUP($T338,資格者コード!$A$2:$Q$73,MATCH(AE$12,資格者コード!$F$1:$Q$1,0)+5,FALSE) &amp; "",""),"")</f>
        <v/>
      </c>
      <c r="AF338" s="123" t="str">
        <f>IFERROR(IF('01申請書'!$B$32="●",VLOOKUP($T338,資格者コード!$A$2:$Q$73,MATCH(AF$12,資格者コード!$F$1:$Q$1,0)+5,FALSE) &amp; "",""),"")</f>
        <v/>
      </c>
      <c r="AG338" s="124" t="str">
        <f>IFERROR(IF('01申請書'!$B$33="●",VLOOKUP($T338,資格者コード!$A$2:$Q$73,MATCH(AG$12,資格者コード!$F$1:$Q$1,0)+5,FALSE) &amp; "",""),"")</f>
        <v/>
      </c>
      <c r="AH338" s="125" t="str">
        <f>IFERROR(IF('01申請書'!$B$34="●",VLOOKUP($T338,資格者コード!$A$2:$Q$73,MATCH(AH$12,資格者コード!$F$1:$Q$1,0)+5,FALSE) &amp; "",""),"")</f>
        <v/>
      </c>
      <c r="AI338" s="126" t="str">
        <f>IFERROR(IF('01申請書'!$O$29="○",VLOOKUP($T338,資格者コード!$A$2:$Q$73,MATCH(AI$12,資格者コード!$F$1:$Q$1,0)+5,FALSE) &amp; "",""),"")</f>
        <v/>
      </c>
      <c r="AJ338" s="126" t="str">
        <f>IFERROR(IF('01申請書'!$O$30="○",VLOOKUP($T338,資格者コード!$A$2:$Q$73,MATCH(AJ$12,資格者コード!$F$1:$Q$1,0)+5,FALSE) &amp; "",""),"")</f>
        <v/>
      </c>
      <c r="AK338" s="339"/>
      <c r="AL338" s="340"/>
      <c r="AM338" s="340"/>
      <c r="AN338" s="340"/>
      <c r="AO338" s="340"/>
      <c r="AP338" s="340"/>
      <c r="AQ338" s="340"/>
      <c r="AR338" s="341"/>
    </row>
    <row r="339" spans="2:45" ht="24.95" customHeight="1">
      <c r="C339" s="331">
        <v>327</v>
      </c>
      <c r="D339" s="332"/>
      <c r="E339" s="333"/>
      <c r="F339" s="334"/>
      <c r="G339" s="334"/>
      <c r="H339" s="334"/>
      <c r="I339" s="334"/>
      <c r="J339" s="334"/>
      <c r="K339" s="334"/>
      <c r="L339" s="334"/>
      <c r="M339" s="334"/>
      <c r="N339" s="334"/>
      <c r="O339" s="334"/>
      <c r="P339" s="334"/>
      <c r="Q339" s="334"/>
      <c r="R339" s="334"/>
      <c r="S339" s="335"/>
      <c r="T339" s="336"/>
      <c r="U339" s="337"/>
      <c r="V339" s="337"/>
      <c r="W339" s="337"/>
      <c r="X339" s="338"/>
      <c r="Y339" s="123" t="str">
        <f>IFERROR(IF('01申請書'!$B$27="●",VLOOKUP($T339,資格者コード!$A$2:$Q$73,MATCH(Y$12,資格者コード!$F$1:$Q$1,0)+5,FALSE) &amp; "",""),"")</f>
        <v/>
      </c>
      <c r="Z339" s="124" t="str">
        <f>IFERROR(IF('01申請書'!$B$28="●",VLOOKUP($T339,資格者コード!$A$2:$Q$73,MATCH(Z$12,資格者コード!$F$1:$Q$1,0)+5,FALSE) &amp; "",""),"")</f>
        <v/>
      </c>
      <c r="AA339" s="124" t="str">
        <f>IFERROR(IF('01申請書'!$B$29="●",VLOOKUP($T339,資格者コード!$A$2:$Q$73,MATCH(AA$12,資格者コード!$F$1:$Q$1,0)+5,FALSE) &amp; "",""),"")</f>
        <v/>
      </c>
      <c r="AB339" s="124" t="str">
        <f>IFERROR(IF('01申請書'!$B$30="●",VLOOKUP($T339,資格者コード!$A$2:$Q$73,MATCH(AB$12,資格者コード!$F$1:$Q$1,0)+5,FALSE) &amp; "",""),"")</f>
        <v/>
      </c>
      <c r="AC339" s="125" t="str">
        <f>IFERROR(IF('01申請書'!$B$31="●",VLOOKUP($T339,資格者コード!$A$2:$Q$73,MATCH(AC$12,資格者コード!$F$1:$Q$1,0)+5,FALSE) &amp; "",""),"")</f>
        <v/>
      </c>
      <c r="AD339" s="126" t="str">
        <f>IFERROR(IF('01申請書'!$O$27="○",VLOOKUP($T339,資格者コード!$A$2:$Q$73,MATCH(AD$12,資格者コード!$F$1:$Q$1,0)+5,FALSE) &amp; "",""),"")</f>
        <v/>
      </c>
      <c r="AE339" s="126" t="str">
        <f>IFERROR(IF('01申請書'!$O$28="○",VLOOKUP($T339,資格者コード!$A$2:$Q$73,MATCH(AE$12,資格者コード!$F$1:$Q$1,0)+5,FALSE) &amp; "",""),"")</f>
        <v/>
      </c>
      <c r="AF339" s="123" t="str">
        <f>IFERROR(IF('01申請書'!$B$32="●",VLOOKUP($T339,資格者コード!$A$2:$Q$73,MATCH(AF$12,資格者コード!$F$1:$Q$1,0)+5,FALSE) &amp; "",""),"")</f>
        <v/>
      </c>
      <c r="AG339" s="124" t="str">
        <f>IFERROR(IF('01申請書'!$B$33="●",VLOOKUP($T339,資格者コード!$A$2:$Q$73,MATCH(AG$12,資格者コード!$F$1:$Q$1,0)+5,FALSE) &amp; "",""),"")</f>
        <v/>
      </c>
      <c r="AH339" s="125" t="str">
        <f>IFERROR(IF('01申請書'!$B$34="●",VLOOKUP($T339,資格者コード!$A$2:$Q$73,MATCH(AH$12,資格者コード!$F$1:$Q$1,0)+5,FALSE) &amp; "",""),"")</f>
        <v/>
      </c>
      <c r="AI339" s="126" t="str">
        <f>IFERROR(IF('01申請書'!$O$29="○",VLOOKUP($T339,資格者コード!$A$2:$Q$73,MATCH(AI$12,資格者コード!$F$1:$Q$1,0)+5,FALSE) &amp; "",""),"")</f>
        <v/>
      </c>
      <c r="AJ339" s="126" t="str">
        <f>IFERROR(IF('01申請書'!$O$30="○",VLOOKUP($T339,資格者コード!$A$2:$Q$73,MATCH(AJ$12,資格者コード!$F$1:$Q$1,0)+5,FALSE) &amp; "",""),"")</f>
        <v/>
      </c>
      <c r="AK339" s="339"/>
      <c r="AL339" s="340"/>
      <c r="AM339" s="340"/>
      <c r="AN339" s="340"/>
      <c r="AO339" s="340"/>
      <c r="AP339" s="340"/>
      <c r="AQ339" s="340"/>
      <c r="AR339" s="341"/>
    </row>
    <row r="340" spans="2:45" ht="24.95" customHeight="1">
      <c r="C340" s="331">
        <v>328</v>
      </c>
      <c r="D340" s="332"/>
      <c r="E340" s="333"/>
      <c r="F340" s="334"/>
      <c r="G340" s="334"/>
      <c r="H340" s="334"/>
      <c r="I340" s="334"/>
      <c r="J340" s="334"/>
      <c r="K340" s="334"/>
      <c r="L340" s="334"/>
      <c r="M340" s="334"/>
      <c r="N340" s="334"/>
      <c r="O340" s="334"/>
      <c r="P340" s="334"/>
      <c r="Q340" s="334"/>
      <c r="R340" s="334"/>
      <c r="S340" s="335"/>
      <c r="T340" s="336"/>
      <c r="U340" s="337"/>
      <c r="V340" s="337"/>
      <c r="W340" s="337"/>
      <c r="X340" s="338"/>
      <c r="Y340" s="123" t="str">
        <f>IFERROR(IF('01申請書'!$B$27="●",VLOOKUP($T340,資格者コード!$A$2:$Q$73,MATCH(Y$12,資格者コード!$F$1:$Q$1,0)+5,FALSE) &amp; "",""),"")</f>
        <v/>
      </c>
      <c r="Z340" s="124" t="str">
        <f>IFERROR(IF('01申請書'!$B$28="●",VLOOKUP($T340,資格者コード!$A$2:$Q$73,MATCH(Z$12,資格者コード!$F$1:$Q$1,0)+5,FALSE) &amp; "",""),"")</f>
        <v/>
      </c>
      <c r="AA340" s="124" t="str">
        <f>IFERROR(IF('01申請書'!$B$29="●",VLOOKUP($T340,資格者コード!$A$2:$Q$73,MATCH(AA$12,資格者コード!$F$1:$Q$1,0)+5,FALSE) &amp; "",""),"")</f>
        <v/>
      </c>
      <c r="AB340" s="124" t="str">
        <f>IFERROR(IF('01申請書'!$B$30="●",VLOOKUP($T340,資格者コード!$A$2:$Q$73,MATCH(AB$12,資格者コード!$F$1:$Q$1,0)+5,FALSE) &amp; "",""),"")</f>
        <v/>
      </c>
      <c r="AC340" s="125" t="str">
        <f>IFERROR(IF('01申請書'!$B$31="●",VLOOKUP($T340,資格者コード!$A$2:$Q$73,MATCH(AC$12,資格者コード!$F$1:$Q$1,0)+5,FALSE) &amp; "",""),"")</f>
        <v/>
      </c>
      <c r="AD340" s="126" t="str">
        <f>IFERROR(IF('01申請書'!$O$27="○",VLOOKUP($T340,資格者コード!$A$2:$Q$73,MATCH(AD$12,資格者コード!$F$1:$Q$1,0)+5,FALSE) &amp; "",""),"")</f>
        <v/>
      </c>
      <c r="AE340" s="126" t="str">
        <f>IFERROR(IF('01申請書'!$O$28="○",VLOOKUP($T340,資格者コード!$A$2:$Q$73,MATCH(AE$12,資格者コード!$F$1:$Q$1,0)+5,FALSE) &amp; "",""),"")</f>
        <v/>
      </c>
      <c r="AF340" s="123" t="str">
        <f>IFERROR(IF('01申請書'!$B$32="●",VLOOKUP($T340,資格者コード!$A$2:$Q$73,MATCH(AF$12,資格者コード!$F$1:$Q$1,0)+5,FALSE) &amp; "",""),"")</f>
        <v/>
      </c>
      <c r="AG340" s="124" t="str">
        <f>IFERROR(IF('01申請書'!$B$33="●",VLOOKUP($T340,資格者コード!$A$2:$Q$73,MATCH(AG$12,資格者コード!$F$1:$Q$1,0)+5,FALSE) &amp; "",""),"")</f>
        <v/>
      </c>
      <c r="AH340" s="125" t="str">
        <f>IFERROR(IF('01申請書'!$B$34="●",VLOOKUP($T340,資格者コード!$A$2:$Q$73,MATCH(AH$12,資格者コード!$F$1:$Q$1,0)+5,FALSE) &amp; "",""),"")</f>
        <v/>
      </c>
      <c r="AI340" s="126" t="str">
        <f>IFERROR(IF('01申請書'!$O$29="○",VLOOKUP($T340,資格者コード!$A$2:$Q$73,MATCH(AI$12,資格者コード!$F$1:$Q$1,0)+5,FALSE) &amp; "",""),"")</f>
        <v/>
      </c>
      <c r="AJ340" s="126" t="str">
        <f>IFERROR(IF('01申請書'!$O$30="○",VLOOKUP($T340,資格者コード!$A$2:$Q$73,MATCH(AJ$12,資格者コード!$F$1:$Q$1,0)+5,FALSE) &amp; "",""),"")</f>
        <v/>
      </c>
      <c r="AK340" s="339"/>
      <c r="AL340" s="340"/>
      <c r="AM340" s="340"/>
      <c r="AN340" s="340"/>
      <c r="AO340" s="340"/>
      <c r="AP340" s="340"/>
      <c r="AQ340" s="340"/>
      <c r="AR340" s="341"/>
    </row>
    <row r="341" spans="2:45" ht="24.95" customHeight="1">
      <c r="C341" s="331">
        <v>329</v>
      </c>
      <c r="D341" s="332"/>
      <c r="E341" s="333"/>
      <c r="F341" s="334"/>
      <c r="G341" s="334"/>
      <c r="H341" s="334"/>
      <c r="I341" s="334"/>
      <c r="J341" s="334"/>
      <c r="K341" s="334"/>
      <c r="L341" s="334"/>
      <c r="M341" s="334"/>
      <c r="N341" s="334"/>
      <c r="O341" s="334"/>
      <c r="P341" s="334"/>
      <c r="Q341" s="334"/>
      <c r="R341" s="334"/>
      <c r="S341" s="335"/>
      <c r="T341" s="336"/>
      <c r="U341" s="337"/>
      <c r="V341" s="337"/>
      <c r="W341" s="337"/>
      <c r="X341" s="338"/>
      <c r="Y341" s="123" t="str">
        <f>IFERROR(IF('01申請書'!$B$27="●",VLOOKUP($T341,資格者コード!$A$2:$Q$73,MATCH(Y$12,資格者コード!$F$1:$Q$1,0)+5,FALSE) &amp; "",""),"")</f>
        <v/>
      </c>
      <c r="Z341" s="124" t="str">
        <f>IFERROR(IF('01申請書'!$B$28="●",VLOOKUP($T341,資格者コード!$A$2:$Q$73,MATCH(Z$12,資格者コード!$F$1:$Q$1,0)+5,FALSE) &amp; "",""),"")</f>
        <v/>
      </c>
      <c r="AA341" s="124" t="str">
        <f>IFERROR(IF('01申請書'!$B$29="●",VLOOKUP($T341,資格者コード!$A$2:$Q$73,MATCH(AA$12,資格者コード!$F$1:$Q$1,0)+5,FALSE) &amp; "",""),"")</f>
        <v/>
      </c>
      <c r="AB341" s="124" t="str">
        <f>IFERROR(IF('01申請書'!$B$30="●",VLOOKUP($T341,資格者コード!$A$2:$Q$73,MATCH(AB$12,資格者コード!$F$1:$Q$1,0)+5,FALSE) &amp; "",""),"")</f>
        <v/>
      </c>
      <c r="AC341" s="125" t="str">
        <f>IFERROR(IF('01申請書'!$B$31="●",VLOOKUP($T341,資格者コード!$A$2:$Q$73,MATCH(AC$12,資格者コード!$F$1:$Q$1,0)+5,FALSE) &amp; "",""),"")</f>
        <v/>
      </c>
      <c r="AD341" s="126" t="str">
        <f>IFERROR(IF('01申請書'!$O$27="○",VLOOKUP($T341,資格者コード!$A$2:$Q$73,MATCH(AD$12,資格者コード!$F$1:$Q$1,0)+5,FALSE) &amp; "",""),"")</f>
        <v/>
      </c>
      <c r="AE341" s="126" t="str">
        <f>IFERROR(IF('01申請書'!$O$28="○",VLOOKUP($T341,資格者コード!$A$2:$Q$73,MATCH(AE$12,資格者コード!$F$1:$Q$1,0)+5,FALSE) &amp; "",""),"")</f>
        <v/>
      </c>
      <c r="AF341" s="123" t="str">
        <f>IFERROR(IF('01申請書'!$B$32="●",VLOOKUP($T341,資格者コード!$A$2:$Q$73,MATCH(AF$12,資格者コード!$F$1:$Q$1,0)+5,FALSE) &amp; "",""),"")</f>
        <v/>
      </c>
      <c r="AG341" s="124" t="str">
        <f>IFERROR(IF('01申請書'!$B$33="●",VLOOKUP($T341,資格者コード!$A$2:$Q$73,MATCH(AG$12,資格者コード!$F$1:$Q$1,0)+5,FALSE) &amp; "",""),"")</f>
        <v/>
      </c>
      <c r="AH341" s="125" t="str">
        <f>IFERROR(IF('01申請書'!$B$34="●",VLOOKUP($T341,資格者コード!$A$2:$Q$73,MATCH(AH$12,資格者コード!$F$1:$Q$1,0)+5,FALSE) &amp; "",""),"")</f>
        <v/>
      </c>
      <c r="AI341" s="126" t="str">
        <f>IFERROR(IF('01申請書'!$O$29="○",VLOOKUP($T341,資格者コード!$A$2:$Q$73,MATCH(AI$12,資格者コード!$F$1:$Q$1,0)+5,FALSE) &amp; "",""),"")</f>
        <v/>
      </c>
      <c r="AJ341" s="126" t="str">
        <f>IFERROR(IF('01申請書'!$O$30="○",VLOOKUP($T341,資格者コード!$A$2:$Q$73,MATCH(AJ$12,資格者コード!$F$1:$Q$1,0)+5,FALSE) &amp; "",""),"")</f>
        <v/>
      </c>
      <c r="AK341" s="339"/>
      <c r="AL341" s="340"/>
      <c r="AM341" s="340"/>
      <c r="AN341" s="340"/>
      <c r="AO341" s="340"/>
      <c r="AP341" s="340"/>
      <c r="AQ341" s="340"/>
      <c r="AR341" s="341"/>
    </row>
    <row r="342" spans="2:45" ht="24.95" customHeight="1">
      <c r="C342" s="331">
        <v>330</v>
      </c>
      <c r="D342" s="332"/>
      <c r="E342" s="333"/>
      <c r="F342" s="334"/>
      <c r="G342" s="334"/>
      <c r="H342" s="334"/>
      <c r="I342" s="334"/>
      <c r="J342" s="334"/>
      <c r="K342" s="334"/>
      <c r="L342" s="334"/>
      <c r="M342" s="334"/>
      <c r="N342" s="334"/>
      <c r="O342" s="334"/>
      <c r="P342" s="334"/>
      <c r="Q342" s="334"/>
      <c r="R342" s="334"/>
      <c r="S342" s="335"/>
      <c r="T342" s="336"/>
      <c r="U342" s="337"/>
      <c r="V342" s="337"/>
      <c r="W342" s="337"/>
      <c r="X342" s="338"/>
      <c r="Y342" s="123" t="str">
        <f>IFERROR(IF('01申請書'!$B$27="●",VLOOKUP($T342,資格者コード!$A$2:$Q$73,MATCH(Y$12,資格者コード!$F$1:$Q$1,0)+5,FALSE) &amp; "",""),"")</f>
        <v/>
      </c>
      <c r="Z342" s="124" t="str">
        <f>IFERROR(IF('01申請書'!$B$28="●",VLOOKUP($T342,資格者コード!$A$2:$Q$73,MATCH(Z$12,資格者コード!$F$1:$Q$1,0)+5,FALSE) &amp; "",""),"")</f>
        <v/>
      </c>
      <c r="AA342" s="124" t="str">
        <f>IFERROR(IF('01申請書'!$B$29="●",VLOOKUP($T342,資格者コード!$A$2:$Q$73,MATCH(AA$12,資格者コード!$F$1:$Q$1,0)+5,FALSE) &amp; "",""),"")</f>
        <v/>
      </c>
      <c r="AB342" s="124" t="str">
        <f>IFERROR(IF('01申請書'!$B$30="●",VLOOKUP($T342,資格者コード!$A$2:$Q$73,MATCH(AB$12,資格者コード!$F$1:$Q$1,0)+5,FALSE) &amp; "",""),"")</f>
        <v/>
      </c>
      <c r="AC342" s="125" t="str">
        <f>IFERROR(IF('01申請書'!$B$31="●",VLOOKUP($T342,資格者コード!$A$2:$Q$73,MATCH(AC$12,資格者コード!$F$1:$Q$1,0)+5,FALSE) &amp; "",""),"")</f>
        <v/>
      </c>
      <c r="AD342" s="126" t="str">
        <f>IFERROR(IF('01申請書'!$O$27="○",VLOOKUP($T342,資格者コード!$A$2:$Q$73,MATCH(AD$12,資格者コード!$F$1:$Q$1,0)+5,FALSE) &amp; "",""),"")</f>
        <v/>
      </c>
      <c r="AE342" s="126" t="str">
        <f>IFERROR(IF('01申請書'!$O$28="○",VLOOKUP($T342,資格者コード!$A$2:$Q$73,MATCH(AE$12,資格者コード!$F$1:$Q$1,0)+5,FALSE) &amp; "",""),"")</f>
        <v/>
      </c>
      <c r="AF342" s="123" t="str">
        <f>IFERROR(IF('01申請書'!$B$32="●",VLOOKUP($T342,資格者コード!$A$2:$Q$73,MATCH(AF$12,資格者コード!$F$1:$Q$1,0)+5,FALSE) &amp; "",""),"")</f>
        <v/>
      </c>
      <c r="AG342" s="124" t="str">
        <f>IFERROR(IF('01申請書'!$B$33="●",VLOOKUP($T342,資格者コード!$A$2:$Q$73,MATCH(AG$12,資格者コード!$F$1:$Q$1,0)+5,FALSE) &amp; "",""),"")</f>
        <v/>
      </c>
      <c r="AH342" s="125" t="str">
        <f>IFERROR(IF('01申請書'!$B$34="●",VLOOKUP($T342,資格者コード!$A$2:$Q$73,MATCH(AH$12,資格者コード!$F$1:$Q$1,0)+5,FALSE) &amp; "",""),"")</f>
        <v/>
      </c>
      <c r="AI342" s="126" t="str">
        <f>IFERROR(IF('01申請書'!$O$29="○",VLOOKUP($T342,資格者コード!$A$2:$Q$73,MATCH(AI$12,資格者コード!$F$1:$Q$1,0)+5,FALSE) &amp; "",""),"")</f>
        <v/>
      </c>
      <c r="AJ342" s="126" t="str">
        <f>IFERROR(IF('01申請書'!$O$30="○",VLOOKUP($T342,資格者コード!$A$2:$Q$73,MATCH(AJ$12,資格者コード!$F$1:$Q$1,0)+5,FALSE) &amp; "",""),"")</f>
        <v/>
      </c>
      <c r="AK342" s="339"/>
      <c r="AL342" s="340"/>
      <c r="AM342" s="340"/>
      <c r="AN342" s="340"/>
      <c r="AO342" s="340"/>
      <c r="AP342" s="340"/>
      <c r="AQ342" s="340"/>
      <c r="AR342" s="341"/>
    </row>
    <row r="343" spans="2:45" ht="24.95" customHeight="1">
      <c r="B343" s="127" t="s">
        <v>174</v>
      </c>
      <c r="C343" s="331">
        <v>331</v>
      </c>
      <c r="D343" s="332"/>
      <c r="E343" s="333"/>
      <c r="F343" s="334"/>
      <c r="G343" s="334"/>
      <c r="H343" s="334"/>
      <c r="I343" s="334"/>
      <c r="J343" s="334"/>
      <c r="K343" s="334"/>
      <c r="L343" s="334"/>
      <c r="M343" s="334"/>
      <c r="N343" s="334"/>
      <c r="O343" s="334"/>
      <c r="P343" s="334"/>
      <c r="Q343" s="334"/>
      <c r="R343" s="334"/>
      <c r="S343" s="335"/>
      <c r="T343" s="336"/>
      <c r="U343" s="337"/>
      <c r="V343" s="337"/>
      <c r="W343" s="337"/>
      <c r="X343" s="338"/>
      <c r="Y343" s="123" t="str">
        <f>IFERROR(IF('01申請書'!$B$27="●",VLOOKUP($T343,資格者コード!$A$2:$Q$73,MATCH(Y$12,資格者コード!$F$1:$Q$1,0)+5,FALSE) &amp; "",""),"")</f>
        <v/>
      </c>
      <c r="Z343" s="124" t="str">
        <f>IFERROR(IF('01申請書'!$B$28="●",VLOOKUP($T343,資格者コード!$A$2:$Q$73,MATCH(Z$12,資格者コード!$F$1:$Q$1,0)+5,FALSE) &amp; "",""),"")</f>
        <v/>
      </c>
      <c r="AA343" s="124" t="str">
        <f>IFERROR(IF('01申請書'!$B$29="●",VLOOKUP($T343,資格者コード!$A$2:$Q$73,MATCH(AA$12,資格者コード!$F$1:$Q$1,0)+5,FALSE) &amp; "",""),"")</f>
        <v/>
      </c>
      <c r="AB343" s="124" t="str">
        <f>IFERROR(IF('01申請書'!$B$30="●",VLOOKUP($T343,資格者コード!$A$2:$Q$73,MATCH(AB$12,資格者コード!$F$1:$Q$1,0)+5,FALSE) &amp; "",""),"")</f>
        <v/>
      </c>
      <c r="AC343" s="125" t="str">
        <f>IFERROR(IF('01申請書'!$B$31="●",VLOOKUP($T343,資格者コード!$A$2:$Q$73,MATCH(AC$12,資格者コード!$F$1:$Q$1,0)+5,FALSE) &amp; "",""),"")</f>
        <v/>
      </c>
      <c r="AD343" s="126" t="str">
        <f>IFERROR(IF('01申請書'!$O$27="○",VLOOKUP($T343,資格者コード!$A$2:$Q$73,MATCH(AD$12,資格者コード!$F$1:$Q$1,0)+5,FALSE) &amp; "",""),"")</f>
        <v/>
      </c>
      <c r="AE343" s="126" t="str">
        <f>IFERROR(IF('01申請書'!$O$28="○",VLOOKUP($T343,資格者コード!$A$2:$Q$73,MATCH(AE$12,資格者コード!$F$1:$Q$1,0)+5,FALSE) &amp; "",""),"")</f>
        <v/>
      </c>
      <c r="AF343" s="123" t="str">
        <f>IFERROR(IF('01申請書'!$B$32="●",VLOOKUP($T343,資格者コード!$A$2:$Q$73,MATCH(AF$12,資格者コード!$F$1:$Q$1,0)+5,FALSE) &amp; "",""),"")</f>
        <v/>
      </c>
      <c r="AG343" s="124" t="str">
        <f>IFERROR(IF('01申請書'!$B$33="●",VLOOKUP($T343,資格者コード!$A$2:$Q$73,MATCH(AG$12,資格者コード!$F$1:$Q$1,0)+5,FALSE) &amp; "",""),"")</f>
        <v/>
      </c>
      <c r="AH343" s="125" t="str">
        <f>IFERROR(IF('01申請書'!$B$34="●",VLOOKUP($T343,資格者コード!$A$2:$Q$73,MATCH(AH$12,資格者コード!$F$1:$Q$1,0)+5,FALSE) &amp; "",""),"")</f>
        <v/>
      </c>
      <c r="AI343" s="126" t="str">
        <f>IFERROR(IF('01申請書'!$O$29="○",VLOOKUP($T343,資格者コード!$A$2:$Q$73,MATCH(AI$12,資格者コード!$F$1:$Q$1,0)+5,FALSE) &amp; "",""),"")</f>
        <v/>
      </c>
      <c r="AJ343" s="126" t="str">
        <f>IFERROR(IF('01申請書'!$O$30="○",VLOOKUP($T343,資格者コード!$A$2:$Q$73,MATCH(AJ$12,資格者コード!$F$1:$Q$1,0)+5,FALSE) &amp; "",""),"")</f>
        <v/>
      </c>
      <c r="AK343" s="339"/>
      <c r="AL343" s="340"/>
      <c r="AM343" s="340"/>
      <c r="AN343" s="340"/>
      <c r="AO343" s="340"/>
      <c r="AP343" s="340"/>
      <c r="AQ343" s="340"/>
      <c r="AR343" s="341"/>
      <c r="AS343" s="127"/>
    </row>
    <row r="344" spans="2:45" ht="24.95" customHeight="1">
      <c r="C344" s="331">
        <v>332</v>
      </c>
      <c r="D344" s="332"/>
      <c r="E344" s="333"/>
      <c r="F344" s="334"/>
      <c r="G344" s="334"/>
      <c r="H344" s="334"/>
      <c r="I344" s="334"/>
      <c r="J344" s="334"/>
      <c r="K344" s="334"/>
      <c r="L344" s="334"/>
      <c r="M344" s="334"/>
      <c r="N344" s="334"/>
      <c r="O344" s="334"/>
      <c r="P344" s="334"/>
      <c r="Q344" s="334"/>
      <c r="R344" s="334"/>
      <c r="S344" s="335"/>
      <c r="T344" s="336"/>
      <c r="U344" s="337"/>
      <c r="V344" s="337"/>
      <c r="W344" s="337"/>
      <c r="X344" s="338"/>
      <c r="Y344" s="123" t="str">
        <f>IFERROR(IF('01申請書'!$B$27="●",VLOOKUP($T344,資格者コード!$A$2:$Q$73,MATCH(Y$12,資格者コード!$F$1:$Q$1,0)+5,FALSE) &amp; "",""),"")</f>
        <v/>
      </c>
      <c r="Z344" s="124" t="str">
        <f>IFERROR(IF('01申請書'!$B$28="●",VLOOKUP($T344,資格者コード!$A$2:$Q$73,MATCH(Z$12,資格者コード!$F$1:$Q$1,0)+5,FALSE) &amp; "",""),"")</f>
        <v/>
      </c>
      <c r="AA344" s="124" t="str">
        <f>IFERROR(IF('01申請書'!$B$29="●",VLOOKUP($T344,資格者コード!$A$2:$Q$73,MATCH(AA$12,資格者コード!$F$1:$Q$1,0)+5,FALSE) &amp; "",""),"")</f>
        <v/>
      </c>
      <c r="AB344" s="124" t="str">
        <f>IFERROR(IF('01申請書'!$B$30="●",VLOOKUP($T344,資格者コード!$A$2:$Q$73,MATCH(AB$12,資格者コード!$F$1:$Q$1,0)+5,FALSE) &amp; "",""),"")</f>
        <v/>
      </c>
      <c r="AC344" s="125" t="str">
        <f>IFERROR(IF('01申請書'!$B$31="●",VLOOKUP($T344,資格者コード!$A$2:$Q$73,MATCH(AC$12,資格者コード!$F$1:$Q$1,0)+5,FALSE) &amp; "",""),"")</f>
        <v/>
      </c>
      <c r="AD344" s="126" t="str">
        <f>IFERROR(IF('01申請書'!$O$27="○",VLOOKUP($T344,資格者コード!$A$2:$Q$73,MATCH(AD$12,資格者コード!$F$1:$Q$1,0)+5,FALSE) &amp; "",""),"")</f>
        <v/>
      </c>
      <c r="AE344" s="126" t="str">
        <f>IFERROR(IF('01申請書'!$O$28="○",VLOOKUP($T344,資格者コード!$A$2:$Q$73,MATCH(AE$12,資格者コード!$F$1:$Q$1,0)+5,FALSE) &amp; "",""),"")</f>
        <v/>
      </c>
      <c r="AF344" s="123" t="str">
        <f>IFERROR(IF('01申請書'!$B$32="●",VLOOKUP($T344,資格者コード!$A$2:$Q$73,MATCH(AF$12,資格者コード!$F$1:$Q$1,0)+5,FALSE) &amp; "",""),"")</f>
        <v/>
      </c>
      <c r="AG344" s="124" t="str">
        <f>IFERROR(IF('01申請書'!$B$33="●",VLOOKUP($T344,資格者コード!$A$2:$Q$73,MATCH(AG$12,資格者コード!$F$1:$Q$1,0)+5,FALSE) &amp; "",""),"")</f>
        <v/>
      </c>
      <c r="AH344" s="125" t="str">
        <f>IFERROR(IF('01申請書'!$B$34="●",VLOOKUP($T344,資格者コード!$A$2:$Q$73,MATCH(AH$12,資格者コード!$F$1:$Q$1,0)+5,FALSE) &amp; "",""),"")</f>
        <v/>
      </c>
      <c r="AI344" s="126" t="str">
        <f>IFERROR(IF('01申請書'!$O$29="○",VLOOKUP($T344,資格者コード!$A$2:$Q$73,MATCH(AI$12,資格者コード!$F$1:$Q$1,0)+5,FALSE) &amp; "",""),"")</f>
        <v/>
      </c>
      <c r="AJ344" s="126" t="str">
        <f>IFERROR(IF('01申請書'!$O$30="○",VLOOKUP($T344,資格者コード!$A$2:$Q$73,MATCH(AJ$12,資格者コード!$F$1:$Q$1,0)+5,FALSE) &amp; "",""),"")</f>
        <v/>
      </c>
      <c r="AK344" s="339"/>
      <c r="AL344" s="340"/>
      <c r="AM344" s="340"/>
      <c r="AN344" s="340"/>
      <c r="AO344" s="340"/>
      <c r="AP344" s="340"/>
      <c r="AQ344" s="340"/>
      <c r="AR344" s="341"/>
    </row>
    <row r="345" spans="2:45" ht="24.95" customHeight="1">
      <c r="C345" s="331">
        <v>333</v>
      </c>
      <c r="D345" s="332"/>
      <c r="E345" s="333"/>
      <c r="F345" s="334"/>
      <c r="G345" s="334"/>
      <c r="H345" s="334"/>
      <c r="I345" s="334"/>
      <c r="J345" s="334"/>
      <c r="K345" s="334"/>
      <c r="L345" s="334"/>
      <c r="M345" s="334"/>
      <c r="N345" s="334"/>
      <c r="O345" s="334"/>
      <c r="P345" s="334"/>
      <c r="Q345" s="334"/>
      <c r="R345" s="334"/>
      <c r="S345" s="335"/>
      <c r="T345" s="336"/>
      <c r="U345" s="337"/>
      <c r="V345" s="337"/>
      <c r="W345" s="337"/>
      <c r="X345" s="338"/>
      <c r="Y345" s="123" t="str">
        <f>IFERROR(IF('01申請書'!$B$27="●",VLOOKUP($T345,資格者コード!$A$2:$Q$73,MATCH(Y$12,資格者コード!$F$1:$Q$1,0)+5,FALSE) &amp; "",""),"")</f>
        <v/>
      </c>
      <c r="Z345" s="124" t="str">
        <f>IFERROR(IF('01申請書'!$B$28="●",VLOOKUP($T345,資格者コード!$A$2:$Q$73,MATCH(Z$12,資格者コード!$F$1:$Q$1,0)+5,FALSE) &amp; "",""),"")</f>
        <v/>
      </c>
      <c r="AA345" s="124" t="str">
        <f>IFERROR(IF('01申請書'!$B$29="●",VLOOKUP($T345,資格者コード!$A$2:$Q$73,MATCH(AA$12,資格者コード!$F$1:$Q$1,0)+5,FALSE) &amp; "",""),"")</f>
        <v/>
      </c>
      <c r="AB345" s="124" t="str">
        <f>IFERROR(IF('01申請書'!$B$30="●",VLOOKUP($T345,資格者コード!$A$2:$Q$73,MATCH(AB$12,資格者コード!$F$1:$Q$1,0)+5,FALSE) &amp; "",""),"")</f>
        <v/>
      </c>
      <c r="AC345" s="125" t="str">
        <f>IFERROR(IF('01申請書'!$B$31="●",VLOOKUP($T345,資格者コード!$A$2:$Q$73,MATCH(AC$12,資格者コード!$F$1:$Q$1,0)+5,FALSE) &amp; "",""),"")</f>
        <v/>
      </c>
      <c r="AD345" s="126" t="str">
        <f>IFERROR(IF('01申請書'!$O$27="○",VLOOKUP($T345,資格者コード!$A$2:$Q$73,MATCH(AD$12,資格者コード!$F$1:$Q$1,0)+5,FALSE) &amp; "",""),"")</f>
        <v/>
      </c>
      <c r="AE345" s="126" t="str">
        <f>IFERROR(IF('01申請書'!$O$28="○",VLOOKUP($T345,資格者コード!$A$2:$Q$73,MATCH(AE$12,資格者コード!$F$1:$Q$1,0)+5,FALSE) &amp; "",""),"")</f>
        <v/>
      </c>
      <c r="AF345" s="123" t="str">
        <f>IFERROR(IF('01申請書'!$B$32="●",VLOOKUP($T345,資格者コード!$A$2:$Q$73,MATCH(AF$12,資格者コード!$F$1:$Q$1,0)+5,FALSE) &amp; "",""),"")</f>
        <v/>
      </c>
      <c r="AG345" s="124" t="str">
        <f>IFERROR(IF('01申請書'!$B$33="●",VLOOKUP($T345,資格者コード!$A$2:$Q$73,MATCH(AG$12,資格者コード!$F$1:$Q$1,0)+5,FALSE) &amp; "",""),"")</f>
        <v/>
      </c>
      <c r="AH345" s="125" t="str">
        <f>IFERROR(IF('01申請書'!$B$34="●",VLOOKUP($T345,資格者コード!$A$2:$Q$73,MATCH(AH$12,資格者コード!$F$1:$Q$1,0)+5,FALSE) &amp; "",""),"")</f>
        <v/>
      </c>
      <c r="AI345" s="126" t="str">
        <f>IFERROR(IF('01申請書'!$O$29="○",VLOOKUP($T345,資格者コード!$A$2:$Q$73,MATCH(AI$12,資格者コード!$F$1:$Q$1,0)+5,FALSE) &amp; "",""),"")</f>
        <v/>
      </c>
      <c r="AJ345" s="126" t="str">
        <f>IFERROR(IF('01申請書'!$O$30="○",VLOOKUP($T345,資格者コード!$A$2:$Q$73,MATCH(AJ$12,資格者コード!$F$1:$Q$1,0)+5,FALSE) &amp; "",""),"")</f>
        <v/>
      </c>
      <c r="AK345" s="339"/>
      <c r="AL345" s="340"/>
      <c r="AM345" s="340"/>
      <c r="AN345" s="340"/>
      <c r="AO345" s="340"/>
      <c r="AP345" s="340"/>
      <c r="AQ345" s="340"/>
      <c r="AR345" s="341"/>
    </row>
    <row r="346" spans="2:45" ht="24.95" customHeight="1">
      <c r="C346" s="331">
        <v>334</v>
      </c>
      <c r="D346" s="332"/>
      <c r="E346" s="333"/>
      <c r="F346" s="334"/>
      <c r="G346" s="334"/>
      <c r="H346" s="334"/>
      <c r="I346" s="334"/>
      <c r="J346" s="334"/>
      <c r="K346" s="334"/>
      <c r="L346" s="334"/>
      <c r="M346" s="334"/>
      <c r="N346" s="334"/>
      <c r="O346" s="334"/>
      <c r="P346" s="334"/>
      <c r="Q346" s="334"/>
      <c r="R346" s="334"/>
      <c r="S346" s="335"/>
      <c r="T346" s="336"/>
      <c r="U346" s="337"/>
      <c r="V346" s="337"/>
      <c r="W346" s="337"/>
      <c r="X346" s="338"/>
      <c r="Y346" s="123" t="str">
        <f>IFERROR(IF('01申請書'!$B$27="●",VLOOKUP($T346,資格者コード!$A$2:$Q$73,MATCH(Y$12,資格者コード!$F$1:$Q$1,0)+5,FALSE) &amp; "",""),"")</f>
        <v/>
      </c>
      <c r="Z346" s="124" t="str">
        <f>IFERROR(IF('01申請書'!$B$28="●",VLOOKUP($T346,資格者コード!$A$2:$Q$73,MATCH(Z$12,資格者コード!$F$1:$Q$1,0)+5,FALSE) &amp; "",""),"")</f>
        <v/>
      </c>
      <c r="AA346" s="124" t="str">
        <f>IFERROR(IF('01申請書'!$B$29="●",VLOOKUP($T346,資格者コード!$A$2:$Q$73,MATCH(AA$12,資格者コード!$F$1:$Q$1,0)+5,FALSE) &amp; "",""),"")</f>
        <v/>
      </c>
      <c r="AB346" s="124" t="str">
        <f>IFERROR(IF('01申請書'!$B$30="●",VLOOKUP($T346,資格者コード!$A$2:$Q$73,MATCH(AB$12,資格者コード!$F$1:$Q$1,0)+5,FALSE) &amp; "",""),"")</f>
        <v/>
      </c>
      <c r="AC346" s="125" t="str">
        <f>IFERROR(IF('01申請書'!$B$31="●",VLOOKUP($T346,資格者コード!$A$2:$Q$73,MATCH(AC$12,資格者コード!$F$1:$Q$1,0)+5,FALSE) &amp; "",""),"")</f>
        <v/>
      </c>
      <c r="AD346" s="126" t="str">
        <f>IFERROR(IF('01申請書'!$O$27="○",VLOOKUP($T346,資格者コード!$A$2:$Q$73,MATCH(AD$12,資格者コード!$F$1:$Q$1,0)+5,FALSE) &amp; "",""),"")</f>
        <v/>
      </c>
      <c r="AE346" s="126" t="str">
        <f>IFERROR(IF('01申請書'!$O$28="○",VLOOKUP($T346,資格者コード!$A$2:$Q$73,MATCH(AE$12,資格者コード!$F$1:$Q$1,0)+5,FALSE) &amp; "",""),"")</f>
        <v/>
      </c>
      <c r="AF346" s="123" t="str">
        <f>IFERROR(IF('01申請書'!$B$32="●",VLOOKUP($T346,資格者コード!$A$2:$Q$73,MATCH(AF$12,資格者コード!$F$1:$Q$1,0)+5,FALSE) &amp; "",""),"")</f>
        <v/>
      </c>
      <c r="AG346" s="124" t="str">
        <f>IFERROR(IF('01申請書'!$B$33="●",VLOOKUP($T346,資格者コード!$A$2:$Q$73,MATCH(AG$12,資格者コード!$F$1:$Q$1,0)+5,FALSE) &amp; "",""),"")</f>
        <v/>
      </c>
      <c r="AH346" s="125" t="str">
        <f>IFERROR(IF('01申請書'!$B$34="●",VLOOKUP($T346,資格者コード!$A$2:$Q$73,MATCH(AH$12,資格者コード!$F$1:$Q$1,0)+5,FALSE) &amp; "",""),"")</f>
        <v/>
      </c>
      <c r="AI346" s="126" t="str">
        <f>IFERROR(IF('01申請書'!$O$29="○",VLOOKUP($T346,資格者コード!$A$2:$Q$73,MATCH(AI$12,資格者コード!$F$1:$Q$1,0)+5,FALSE) &amp; "",""),"")</f>
        <v/>
      </c>
      <c r="AJ346" s="126" t="str">
        <f>IFERROR(IF('01申請書'!$O$30="○",VLOOKUP($T346,資格者コード!$A$2:$Q$73,MATCH(AJ$12,資格者コード!$F$1:$Q$1,0)+5,FALSE) &amp; "",""),"")</f>
        <v/>
      </c>
      <c r="AK346" s="339"/>
      <c r="AL346" s="340"/>
      <c r="AM346" s="340"/>
      <c r="AN346" s="340"/>
      <c r="AO346" s="340"/>
      <c r="AP346" s="340"/>
      <c r="AQ346" s="340"/>
      <c r="AR346" s="341"/>
    </row>
    <row r="347" spans="2:45" ht="24.95" customHeight="1">
      <c r="C347" s="331">
        <v>335</v>
      </c>
      <c r="D347" s="332"/>
      <c r="E347" s="333"/>
      <c r="F347" s="334"/>
      <c r="G347" s="334"/>
      <c r="H347" s="334"/>
      <c r="I347" s="334"/>
      <c r="J347" s="334"/>
      <c r="K347" s="334"/>
      <c r="L347" s="334"/>
      <c r="M347" s="334"/>
      <c r="N347" s="334"/>
      <c r="O347" s="334"/>
      <c r="P347" s="334"/>
      <c r="Q347" s="334"/>
      <c r="R347" s="334"/>
      <c r="S347" s="335"/>
      <c r="T347" s="336"/>
      <c r="U347" s="337"/>
      <c r="V347" s="337"/>
      <c r="W347" s="337"/>
      <c r="X347" s="338"/>
      <c r="Y347" s="123" t="str">
        <f>IFERROR(IF('01申請書'!$B$27="●",VLOOKUP($T347,資格者コード!$A$2:$Q$73,MATCH(Y$12,資格者コード!$F$1:$Q$1,0)+5,FALSE) &amp; "",""),"")</f>
        <v/>
      </c>
      <c r="Z347" s="124" t="str">
        <f>IFERROR(IF('01申請書'!$B$28="●",VLOOKUP($T347,資格者コード!$A$2:$Q$73,MATCH(Z$12,資格者コード!$F$1:$Q$1,0)+5,FALSE) &amp; "",""),"")</f>
        <v/>
      </c>
      <c r="AA347" s="124" t="str">
        <f>IFERROR(IF('01申請書'!$B$29="●",VLOOKUP($T347,資格者コード!$A$2:$Q$73,MATCH(AA$12,資格者コード!$F$1:$Q$1,0)+5,FALSE) &amp; "",""),"")</f>
        <v/>
      </c>
      <c r="AB347" s="124" t="str">
        <f>IFERROR(IF('01申請書'!$B$30="●",VLOOKUP($T347,資格者コード!$A$2:$Q$73,MATCH(AB$12,資格者コード!$F$1:$Q$1,0)+5,FALSE) &amp; "",""),"")</f>
        <v/>
      </c>
      <c r="AC347" s="125" t="str">
        <f>IFERROR(IF('01申請書'!$B$31="●",VLOOKUP($T347,資格者コード!$A$2:$Q$73,MATCH(AC$12,資格者コード!$F$1:$Q$1,0)+5,FALSE) &amp; "",""),"")</f>
        <v/>
      </c>
      <c r="AD347" s="126" t="str">
        <f>IFERROR(IF('01申請書'!$O$27="○",VLOOKUP($T347,資格者コード!$A$2:$Q$73,MATCH(AD$12,資格者コード!$F$1:$Q$1,0)+5,FALSE) &amp; "",""),"")</f>
        <v/>
      </c>
      <c r="AE347" s="126" t="str">
        <f>IFERROR(IF('01申請書'!$O$28="○",VLOOKUP($T347,資格者コード!$A$2:$Q$73,MATCH(AE$12,資格者コード!$F$1:$Q$1,0)+5,FALSE) &amp; "",""),"")</f>
        <v/>
      </c>
      <c r="AF347" s="123" t="str">
        <f>IFERROR(IF('01申請書'!$B$32="●",VLOOKUP($T347,資格者コード!$A$2:$Q$73,MATCH(AF$12,資格者コード!$F$1:$Q$1,0)+5,FALSE) &amp; "",""),"")</f>
        <v/>
      </c>
      <c r="AG347" s="124" t="str">
        <f>IFERROR(IF('01申請書'!$B$33="●",VLOOKUP($T347,資格者コード!$A$2:$Q$73,MATCH(AG$12,資格者コード!$F$1:$Q$1,0)+5,FALSE) &amp; "",""),"")</f>
        <v/>
      </c>
      <c r="AH347" s="125" t="str">
        <f>IFERROR(IF('01申請書'!$B$34="●",VLOOKUP($T347,資格者コード!$A$2:$Q$73,MATCH(AH$12,資格者コード!$F$1:$Q$1,0)+5,FALSE) &amp; "",""),"")</f>
        <v/>
      </c>
      <c r="AI347" s="126" t="str">
        <f>IFERROR(IF('01申請書'!$O$29="○",VLOOKUP($T347,資格者コード!$A$2:$Q$73,MATCH(AI$12,資格者コード!$F$1:$Q$1,0)+5,FALSE) &amp; "",""),"")</f>
        <v/>
      </c>
      <c r="AJ347" s="126" t="str">
        <f>IFERROR(IF('01申請書'!$O$30="○",VLOOKUP($T347,資格者コード!$A$2:$Q$73,MATCH(AJ$12,資格者コード!$F$1:$Q$1,0)+5,FALSE) &amp; "",""),"")</f>
        <v/>
      </c>
      <c r="AK347" s="339"/>
      <c r="AL347" s="340"/>
      <c r="AM347" s="340"/>
      <c r="AN347" s="340"/>
      <c r="AO347" s="340"/>
      <c r="AP347" s="340"/>
      <c r="AQ347" s="340"/>
      <c r="AR347" s="341"/>
    </row>
    <row r="348" spans="2:45" ht="24.95" customHeight="1">
      <c r="C348" s="331">
        <v>336</v>
      </c>
      <c r="D348" s="332"/>
      <c r="E348" s="333"/>
      <c r="F348" s="334"/>
      <c r="G348" s="334"/>
      <c r="H348" s="334"/>
      <c r="I348" s="334"/>
      <c r="J348" s="334"/>
      <c r="K348" s="334"/>
      <c r="L348" s="334"/>
      <c r="M348" s="334"/>
      <c r="N348" s="334"/>
      <c r="O348" s="334"/>
      <c r="P348" s="334"/>
      <c r="Q348" s="334"/>
      <c r="R348" s="334"/>
      <c r="S348" s="335"/>
      <c r="T348" s="336"/>
      <c r="U348" s="337"/>
      <c r="V348" s="337"/>
      <c r="W348" s="337"/>
      <c r="X348" s="338"/>
      <c r="Y348" s="123" t="str">
        <f>IFERROR(IF('01申請書'!$B$27="●",VLOOKUP($T348,資格者コード!$A$2:$Q$73,MATCH(Y$12,資格者コード!$F$1:$Q$1,0)+5,FALSE) &amp; "",""),"")</f>
        <v/>
      </c>
      <c r="Z348" s="124" t="str">
        <f>IFERROR(IF('01申請書'!$B$28="●",VLOOKUP($T348,資格者コード!$A$2:$Q$73,MATCH(Z$12,資格者コード!$F$1:$Q$1,0)+5,FALSE) &amp; "",""),"")</f>
        <v/>
      </c>
      <c r="AA348" s="124" t="str">
        <f>IFERROR(IF('01申請書'!$B$29="●",VLOOKUP($T348,資格者コード!$A$2:$Q$73,MATCH(AA$12,資格者コード!$F$1:$Q$1,0)+5,FALSE) &amp; "",""),"")</f>
        <v/>
      </c>
      <c r="AB348" s="124" t="str">
        <f>IFERROR(IF('01申請書'!$B$30="●",VLOOKUP($T348,資格者コード!$A$2:$Q$73,MATCH(AB$12,資格者コード!$F$1:$Q$1,0)+5,FALSE) &amp; "",""),"")</f>
        <v/>
      </c>
      <c r="AC348" s="125" t="str">
        <f>IFERROR(IF('01申請書'!$B$31="●",VLOOKUP($T348,資格者コード!$A$2:$Q$73,MATCH(AC$12,資格者コード!$F$1:$Q$1,0)+5,FALSE) &amp; "",""),"")</f>
        <v/>
      </c>
      <c r="AD348" s="126" t="str">
        <f>IFERROR(IF('01申請書'!$O$27="○",VLOOKUP($T348,資格者コード!$A$2:$Q$73,MATCH(AD$12,資格者コード!$F$1:$Q$1,0)+5,FALSE) &amp; "",""),"")</f>
        <v/>
      </c>
      <c r="AE348" s="126" t="str">
        <f>IFERROR(IF('01申請書'!$O$28="○",VLOOKUP($T348,資格者コード!$A$2:$Q$73,MATCH(AE$12,資格者コード!$F$1:$Q$1,0)+5,FALSE) &amp; "",""),"")</f>
        <v/>
      </c>
      <c r="AF348" s="123" t="str">
        <f>IFERROR(IF('01申請書'!$B$32="●",VLOOKUP($T348,資格者コード!$A$2:$Q$73,MATCH(AF$12,資格者コード!$F$1:$Q$1,0)+5,FALSE) &amp; "",""),"")</f>
        <v/>
      </c>
      <c r="AG348" s="124" t="str">
        <f>IFERROR(IF('01申請書'!$B$33="●",VLOOKUP($T348,資格者コード!$A$2:$Q$73,MATCH(AG$12,資格者コード!$F$1:$Q$1,0)+5,FALSE) &amp; "",""),"")</f>
        <v/>
      </c>
      <c r="AH348" s="125" t="str">
        <f>IFERROR(IF('01申請書'!$B$34="●",VLOOKUP($T348,資格者コード!$A$2:$Q$73,MATCH(AH$12,資格者コード!$F$1:$Q$1,0)+5,FALSE) &amp; "",""),"")</f>
        <v/>
      </c>
      <c r="AI348" s="126" t="str">
        <f>IFERROR(IF('01申請書'!$O$29="○",VLOOKUP($T348,資格者コード!$A$2:$Q$73,MATCH(AI$12,資格者コード!$F$1:$Q$1,0)+5,FALSE) &amp; "",""),"")</f>
        <v/>
      </c>
      <c r="AJ348" s="126" t="str">
        <f>IFERROR(IF('01申請書'!$O$30="○",VLOOKUP($T348,資格者コード!$A$2:$Q$73,MATCH(AJ$12,資格者コード!$F$1:$Q$1,0)+5,FALSE) &amp; "",""),"")</f>
        <v/>
      </c>
      <c r="AK348" s="339"/>
      <c r="AL348" s="340"/>
      <c r="AM348" s="340"/>
      <c r="AN348" s="340"/>
      <c r="AO348" s="340"/>
      <c r="AP348" s="340"/>
      <c r="AQ348" s="340"/>
      <c r="AR348" s="341"/>
    </row>
    <row r="349" spans="2:45" ht="24.95" customHeight="1">
      <c r="C349" s="331">
        <v>337</v>
      </c>
      <c r="D349" s="332"/>
      <c r="E349" s="333"/>
      <c r="F349" s="334"/>
      <c r="G349" s="334"/>
      <c r="H349" s="334"/>
      <c r="I349" s="334"/>
      <c r="J349" s="334"/>
      <c r="K349" s="334"/>
      <c r="L349" s="334"/>
      <c r="M349" s="334"/>
      <c r="N349" s="334"/>
      <c r="O349" s="334"/>
      <c r="P349" s="334"/>
      <c r="Q349" s="334"/>
      <c r="R349" s="334"/>
      <c r="S349" s="335"/>
      <c r="T349" s="336"/>
      <c r="U349" s="337"/>
      <c r="V349" s="337"/>
      <c r="W349" s="337"/>
      <c r="X349" s="338"/>
      <c r="Y349" s="123" t="str">
        <f>IFERROR(IF('01申請書'!$B$27="●",VLOOKUP($T349,資格者コード!$A$2:$Q$73,MATCH(Y$12,資格者コード!$F$1:$Q$1,0)+5,FALSE) &amp; "",""),"")</f>
        <v/>
      </c>
      <c r="Z349" s="124" t="str">
        <f>IFERROR(IF('01申請書'!$B$28="●",VLOOKUP($T349,資格者コード!$A$2:$Q$73,MATCH(Z$12,資格者コード!$F$1:$Q$1,0)+5,FALSE) &amp; "",""),"")</f>
        <v/>
      </c>
      <c r="AA349" s="124" t="str">
        <f>IFERROR(IF('01申請書'!$B$29="●",VLOOKUP($T349,資格者コード!$A$2:$Q$73,MATCH(AA$12,資格者コード!$F$1:$Q$1,0)+5,FALSE) &amp; "",""),"")</f>
        <v/>
      </c>
      <c r="AB349" s="124" t="str">
        <f>IFERROR(IF('01申請書'!$B$30="●",VLOOKUP($T349,資格者コード!$A$2:$Q$73,MATCH(AB$12,資格者コード!$F$1:$Q$1,0)+5,FALSE) &amp; "",""),"")</f>
        <v/>
      </c>
      <c r="AC349" s="125" t="str">
        <f>IFERROR(IF('01申請書'!$B$31="●",VLOOKUP($T349,資格者コード!$A$2:$Q$73,MATCH(AC$12,資格者コード!$F$1:$Q$1,0)+5,FALSE) &amp; "",""),"")</f>
        <v/>
      </c>
      <c r="AD349" s="126" t="str">
        <f>IFERROR(IF('01申請書'!$O$27="○",VLOOKUP($T349,資格者コード!$A$2:$Q$73,MATCH(AD$12,資格者コード!$F$1:$Q$1,0)+5,FALSE) &amp; "",""),"")</f>
        <v/>
      </c>
      <c r="AE349" s="126" t="str">
        <f>IFERROR(IF('01申請書'!$O$28="○",VLOOKUP($T349,資格者コード!$A$2:$Q$73,MATCH(AE$12,資格者コード!$F$1:$Q$1,0)+5,FALSE) &amp; "",""),"")</f>
        <v/>
      </c>
      <c r="AF349" s="123" t="str">
        <f>IFERROR(IF('01申請書'!$B$32="●",VLOOKUP($T349,資格者コード!$A$2:$Q$73,MATCH(AF$12,資格者コード!$F$1:$Q$1,0)+5,FALSE) &amp; "",""),"")</f>
        <v/>
      </c>
      <c r="AG349" s="124" t="str">
        <f>IFERROR(IF('01申請書'!$B$33="●",VLOOKUP($T349,資格者コード!$A$2:$Q$73,MATCH(AG$12,資格者コード!$F$1:$Q$1,0)+5,FALSE) &amp; "",""),"")</f>
        <v/>
      </c>
      <c r="AH349" s="125" t="str">
        <f>IFERROR(IF('01申請書'!$B$34="●",VLOOKUP($T349,資格者コード!$A$2:$Q$73,MATCH(AH$12,資格者コード!$F$1:$Q$1,0)+5,FALSE) &amp; "",""),"")</f>
        <v/>
      </c>
      <c r="AI349" s="126" t="str">
        <f>IFERROR(IF('01申請書'!$O$29="○",VLOOKUP($T349,資格者コード!$A$2:$Q$73,MATCH(AI$12,資格者コード!$F$1:$Q$1,0)+5,FALSE) &amp; "",""),"")</f>
        <v/>
      </c>
      <c r="AJ349" s="126" t="str">
        <f>IFERROR(IF('01申請書'!$O$30="○",VLOOKUP($T349,資格者コード!$A$2:$Q$73,MATCH(AJ$12,資格者コード!$F$1:$Q$1,0)+5,FALSE) &amp; "",""),"")</f>
        <v/>
      </c>
      <c r="AK349" s="339"/>
      <c r="AL349" s="340"/>
      <c r="AM349" s="340"/>
      <c r="AN349" s="340"/>
      <c r="AO349" s="340"/>
      <c r="AP349" s="340"/>
      <c r="AQ349" s="340"/>
      <c r="AR349" s="341"/>
    </row>
    <row r="350" spans="2:45" ht="24.95" customHeight="1">
      <c r="C350" s="331">
        <v>338</v>
      </c>
      <c r="D350" s="332"/>
      <c r="E350" s="333"/>
      <c r="F350" s="334"/>
      <c r="G350" s="334"/>
      <c r="H350" s="334"/>
      <c r="I350" s="334"/>
      <c r="J350" s="334"/>
      <c r="K350" s="334"/>
      <c r="L350" s="334"/>
      <c r="M350" s="334"/>
      <c r="N350" s="334"/>
      <c r="O350" s="334"/>
      <c r="P350" s="334"/>
      <c r="Q350" s="334"/>
      <c r="R350" s="334"/>
      <c r="S350" s="335"/>
      <c r="T350" s="336"/>
      <c r="U350" s="337"/>
      <c r="V350" s="337"/>
      <c r="W350" s="337"/>
      <c r="X350" s="338"/>
      <c r="Y350" s="123" t="str">
        <f>IFERROR(IF('01申請書'!$B$27="●",VLOOKUP($T350,資格者コード!$A$2:$Q$73,MATCH(Y$12,資格者コード!$F$1:$Q$1,0)+5,FALSE) &amp; "",""),"")</f>
        <v/>
      </c>
      <c r="Z350" s="124" t="str">
        <f>IFERROR(IF('01申請書'!$B$28="●",VLOOKUP($T350,資格者コード!$A$2:$Q$73,MATCH(Z$12,資格者コード!$F$1:$Q$1,0)+5,FALSE) &amp; "",""),"")</f>
        <v/>
      </c>
      <c r="AA350" s="124" t="str">
        <f>IFERROR(IF('01申請書'!$B$29="●",VLOOKUP($T350,資格者コード!$A$2:$Q$73,MATCH(AA$12,資格者コード!$F$1:$Q$1,0)+5,FALSE) &amp; "",""),"")</f>
        <v/>
      </c>
      <c r="AB350" s="124" t="str">
        <f>IFERROR(IF('01申請書'!$B$30="●",VLOOKUP($T350,資格者コード!$A$2:$Q$73,MATCH(AB$12,資格者コード!$F$1:$Q$1,0)+5,FALSE) &amp; "",""),"")</f>
        <v/>
      </c>
      <c r="AC350" s="125" t="str">
        <f>IFERROR(IF('01申請書'!$B$31="●",VLOOKUP($T350,資格者コード!$A$2:$Q$73,MATCH(AC$12,資格者コード!$F$1:$Q$1,0)+5,FALSE) &amp; "",""),"")</f>
        <v/>
      </c>
      <c r="AD350" s="126" t="str">
        <f>IFERROR(IF('01申請書'!$O$27="○",VLOOKUP($T350,資格者コード!$A$2:$Q$73,MATCH(AD$12,資格者コード!$F$1:$Q$1,0)+5,FALSE) &amp; "",""),"")</f>
        <v/>
      </c>
      <c r="AE350" s="126" t="str">
        <f>IFERROR(IF('01申請書'!$O$28="○",VLOOKUP($T350,資格者コード!$A$2:$Q$73,MATCH(AE$12,資格者コード!$F$1:$Q$1,0)+5,FALSE) &amp; "",""),"")</f>
        <v/>
      </c>
      <c r="AF350" s="123" t="str">
        <f>IFERROR(IF('01申請書'!$B$32="●",VLOOKUP($T350,資格者コード!$A$2:$Q$73,MATCH(AF$12,資格者コード!$F$1:$Q$1,0)+5,FALSE) &amp; "",""),"")</f>
        <v/>
      </c>
      <c r="AG350" s="124" t="str">
        <f>IFERROR(IF('01申請書'!$B$33="●",VLOOKUP($T350,資格者コード!$A$2:$Q$73,MATCH(AG$12,資格者コード!$F$1:$Q$1,0)+5,FALSE) &amp; "",""),"")</f>
        <v/>
      </c>
      <c r="AH350" s="125" t="str">
        <f>IFERROR(IF('01申請書'!$B$34="●",VLOOKUP($T350,資格者コード!$A$2:$Q$73,MATCH(AH$12,資格者コード!$F$1:$Q$1,0)+5,FALSE) &amp; "",""),"")</f>
        <v/>
      </c>
      <c r="AI350" s="126" t="str">
        <f>IFERROR(IF('01申請書'!$O$29="○",VLOOKUP($T350,資格者コード!$A$2:$Q$73,MATCH(AI$12,資格者コード!$F$1:$Q$1,0)+5,FALSE) &amp; "",""),"")</f>
        <v/>
      </c>
      <c r="AJ350" s="126" t="str">
        <f>IFERROR(IF('01申請書'!$O$30="○",VLOOKUP($T350,資格者コード!$A$2:$Q$73,MATCH(AJ$12,資格者コード!$F$1:$Q$1,0)+5,FALSE) &amp; "",""),"")</f>
        <v/>
      </c>
      <c r="AK350" s="339"/>
      <c r="AL350" s="340"/>
      <c r="AM350" s="340"/>
      <c r="AN350" s="340"/>
      <c r="AO350" s="340"/>
      <c r="AP350" s="340"/>
      <c r="AQ350" s="340"/>
      <c r="AR350" s="341"/>
    </row>
    <row r="351" spans="2:45" ht="24.95" customHeight="1">
      <c r="C351" s="331">
        <v>339</v>
      </c>
      <c r="D351" s="332"/>
      <c r="E351" s="333"/>
      <c r="F351" s="334"/>
      <c r="G351" s="334"/>
      <c r="H351" s="334"/>
      <c r="I351" s="334"/>
      <c r="J351" s="334"/>
      <c r="K351" s="334"/>
      <c r="L351" s="334"/>
      <c r="M351" s="334"/>
      <c r="N351" s="334"/>
      <c r="O351" s="334"/>
      <c r="P351" s="334"/>
      <c r="Q351" s="334"/>
      <c r="R351" s="334"/>
      <c r="S351" s="335"/>
      <c r="T351" s="336"/>
      <c r="U351" s="337"/>
      <c r="V351" s="337"/>
      <c r="W351" s="337"/>
      <c r="X351" s="338"/>
      <c r="Y351" s="123" t="str">
        <f>IFERROR(IF('01申請書'!$B$27="●",VLOOKUP($T351,資格者コード!$A$2:$Q$73,MATCH(Y$12,資格者コード!$F$1:$Q$1,0)+5,FALSE) &amp; "",""),"")</f>
        <v/>
      </c>
      <c r="Z351" s="124" t="str">
        <f>IFERROR(IF('01申請書'!$B$28="●",VLOOKUP($T351,資格者コード!$A$2:$Q$73,MATCH(Z$12,資格者コード!$F$1:$Q$1,0)+5,FALSE) &amp; "",""),"")</f>
        <v/>
      </c>
      <c r="AA351" s="124" t="str">
        <f>IFERROR(IF('01申請書'!$B$29="●",VLOOKUP($T351,資格者コード!$A$2:$Q$73,MATCH(AA$12,資格者コード!$F$1:$Q$1,0)+5,FALSE) &amp; "",""),"")</f>
        <v/>
      </c>
      <c r="AB351" s="124" t="str">
        <f>IFERROR(IF('01申請書'!$B$30="●",VLOOKUP($T351,資格者コード!$A$2:$Q$73,MATCH(AB$12,資格者コード!$F$1:$Q$1,0)+5,FALSE) &amp; "",""),"")</f>
        <v/>
      </c>
      <c r="AC351" s="125" t="str">
        <f>IFERROR(IF('01申請書'!$B$31="●",VLOOKUP($T351,資格者コード!$A$2:$Q$73,MATCH(AC$12,資格者コード!$F$1:$Q$1,0)+5,FALSE) &amp; "",""),"")</f>
        <v/>
      </c>
      <c r="AD351" s="126" t="str">
        <f>IFERROR(IF('01申請書'!$O$27="○",VLOOKUP($T351,資格者コード!$A$2:$Q$73,MATCH(AD$12,資格者コード!$F$1:$Q$1,0)+5,FALSE) &amp; "",""),"")</f>
        <v/>
      </c>
      <c r="AE351" s="126" t="str">
        <f>IFERROR(IF('01申請書'!$O$28="○",VLOOKUP($T351,資格者コード!$A$2:$Q$73,MATCH(AE$12,資格者コード!$F$1:$Q$1,0)+5,FALSE) &amp; "",""),"")</f>
        <v/>
      </c>
      <c r="AF351" s="123" t="str">
        <f>IFERROR(IF('01申請書'!$B$32="●",VLOOKUP($T351,資格者コード!$A$2:$Q$73,MATCH(AF$12,資格者コード!$F$1:$Q$1,0)+5,FALSE) &amp; "",""),"")</f>
        <v/>
      </c>
      <c r="AG351" s="124" t="str">
        <f>IFERROR(IF('01申請書'!$B$33="●",VLOOKUP($T351,資格者コード!$A$2:$Q$73,MATCH(AG$12,資格者コード!$F$1:$Q$1,0)+5,FALSE) &amp; "",""),"")</f>
        <v/>
      </c>
      <c r="AH351" s="125" t="str">
        <f>IFERROR(IF('01申請書'!$B$34="●",VLOOKUP($T351,資格者コード!$A$2:$Q$73,MATCH(AH$12,資格者コード!$F$1:$Q$1,0)+5,FALSE) &amp; "",""),"")</f>
        <v/>
      </c>
      <c r="AI351" s="126" t="str">
        <f>IFERROR(IF('01申請書'!$O$29="○",VLOOKUP($T351,資格者コード!$A$2:$Q$73,MATCH(AI$12,資格者コード!$F$1:$Q$1,0)+5,FALSE) &amp; "",""),"")</f>
        <v/>
      </c>
      <c r="AJ351" s="126" t="str">
        <f>IFERROR(IF('01申請書'!$O$30="○",VLOOKUP($T351,資格者コード!$A$2:$Q$73,MATCH(AJ$12,資格者コード!$F$1:$Q$1,0)+5,FALSE) &amp; "",""),"")</f>
        <v/>
      </c>
      <c r="AK351" s="339"/>
      <c r="AL351" s="340"/>
      <c r="AM351" s="340"/>
      <c r="AN351" s="340"/>
      <c r="AO351" s="340"/>
      <c r="AP351" s="340"/>
      <c r="AQ351" s="340"/>
      <c r="AR351" s="341"/>
    </row>
    <row r="352" spans="2:45" ht="24.95" customHeight="1">
      <c r="C352" s="331">
        <v>340</v>
      </c>
      <c r="D352" s="332"/>
      <c r="E352" s="333"/>
      <c r="F352" s="334"/>
      <c r="G352" s="334"/>
      <c r="H352" s="334"/>
      <c r="I352" s="334"/>
      <c r="J352" s="334"/>
      <c r="K352" s="334"/>
      <c r="L352" s="334"/>
      <c r="M352" s="334"/>
      <c r="N352" s="334"/>
      <c r="O352" s="334"/>
      <c r="P352" s="334"/>
      <c r="Q352" s="334"/>
      <c r="R352" s="334"/>
      <c r="S352" s="335"/>
      <c r="T352" s="336"/>
      <c r="U352" s="337"/>
      <c r="V352" s="337"/>
      <c r="W352" s="337"/>
      <c r="X352" s="338"/>
      <c r="Y352" s="123" t="str">
        <f>IFERROR(IF('01申請書'!$B$27="●",VLOOKUP($T352,資格者コード!$A$2:$Q$73,MATCH(Y$12,資格者コード!$F$1:$Q$1,0)+5,FALSE) &amp; "",""),"")</f>
        <v/>
      </c>
      <c r="Z352" s="124" t="str">
        <f>IFERROR(IF('01申請書'!$B$28="●",VLOOKUP($T352,資格者コード!$A$2:$Q$73,MATCH(Z$12,資格者コード!$F$1:$Q$1,0)+5,FALSE) &amp; "",""),"")</f>
        <v/>
      </c>
      <c r="AA352" s="124" t="str">
        <f>IFERROR(IF('01申請書'!$B$29="●",VLOOKUP($T352,資格者コード!$A$2:$Q$73,MATCH(AA$12,資格者コード!$F$1:$Q$1,0)+5,FALSE) &amp; "",""),"")</f>
        <v/>
      </c>
      <c r="AB352" s="124" t="str">
        <f>IFERROR(IF('01申請書'!$B$30="●",VLOOKUP($T352,資格者コード!$A$2:$Q$73,MATCH(AB$12,資格者コード!$F$1:$Q$1,0)+5,FALSE) &amp; "",""),"")</f>
        <v/>
      </c>
      <c r="AC352" s="125" t="str">
        <f>IFERROR(IF('01申請書'!$B$31="●",VLOOKUP($T352,資格者コード!$A$2:$Q$73,MATCH(AC$12,資格者コード!$F$1:$Q$1,0)+5,FALSE) &amp; "",""),"")</f>
        <v/>
      </c>
      <c r="AD352" s="126" t="str">
        <f>IFERROR(IF('01申請書'!$O$27="○",VLOOKUP($T352,資格者コード!$A$2:$Q$73,MATCH(AD$12,資格者コード!$F$1:$Q$1,0)+5,FALSE) &amp; "",""),"")</f>
        <v/>
      </c>
      <c r="AE352" s="126" t="str">
        <f>IFERROR(IF('01申請書'!$O$28="○",VLOOKUP($T352,資格者コード!$A$2:$Q$73,MATCH(AE$12,資格者コード!$F$1:$Q$1,0)+5,FALSE) &amp; "",""),"")</f>
        <v/>
      </c>
      <c r="AF352" s="123" t="str">
        <f>IFERROR(IF('01申請書'!$B$32="●",VLOOKUP($T352,資格者コード!$A$2:$Q$73,MATCH(AF$12,資格者コード!$F$1:$Q$1,0)+5,FALSE) &amp; "",""),"")</f>
        <v/>
      </c>
      <c r="AG352" s="124" t="str">
        <f>IFERROR(IF('01申請書'!$B$33="●",VLOOKUP($T352,資格者コード!$A$2:$Q$73,MATCH(AG$12,資格者コード!$F$1:$Q$1,0)+5,FALSE) &amp; "",""),"")</f>
        <v/>
      </c>
      <c r="AH352" s="125" t="str">
        <f>IFERROR(IF('01申請書'!$B$34="●",VLOOKUP($T352,資格者コード!$A$2:$Q$73,MATCH(AH$12,資格者コード!$F$1:$Q$1,0)+5,FALSE) &amp; "",""),"")</f>
        <v/>
      </c>
      <c r="AI352" s="126" t="str">
        <f>IFERROR(IF('01申請書'!$O$29="○",VLOOKUP($T352,資格者コード!$A$2:$Q$73,MATCH(AI$12,資格者コード!$F$1:$Q$1,0)+5,FALSE) &amp; "",""),"")</f>
        <v/>
      </c>
      <c r="AJ352" s="126" t="str">
        <f>IFERROR(IF('01申請書'!$O$30="○",VLOOKUP($T352,資格者コード!$A$2:$Q$73,MATCH(AJ$12,資格者コード!$F$1:$Q$1,0)+5,FALSE) &amp; "",""),"")</f>
        <v/>
      </c>
      <c r="AK352" s="339"/>
      <c r="AL352" s="340"/>
      <c r="AM352" s="340"/>
      <c r="AN352" s="340"/>
      <c r="AO352" s="340"/>
      <c r="AP352" s="340"/>
      <c r="AQ352" s="340"/>
      <c r="AR352" s="341"/>
    </row>
    <row r="353" spans="2:45" ht="24.95" customHeight="1">
      <c r="C353" s="331">
        <v>341</v>
      </c>
      <c r="D353" s="332"/>
      <c r="E353" s="333"/>
      <c r="F353" s="334"/>
      <c r="G353" s="334"/>
      <c r="H353" s="334"/>
      <c r="I353" s="334"/>
      <c r="J353" s="334"/>
      <c r="K353" s="334"/>
      <c r="L353" s="334"/>
      <c r="M353" s="334"/>
      <c r="N353" s="334"/>
      <c r="O353" s="334"/>
      <c r="P353" s="334"/>
      <c r="Q353" s="334"/>
      <c r="R353" s="334"/>
      <c r="S353" s="335"/>
      <c r="T353" s="336"/>
      <c r="U353" s="337"/>
      <c r="V353" s="337"/>
      <c r="W353" s="337"/>
      <c r="X353" s="338"/>
      <c r="Y353" s="123" t="str">
        <f>IFERROR(IF('01申請書'!$B$27="●",VLOOKUP($T353,資格者コード!$A$2:$Q$73,MATCH(Y$12,資格者コード!$F$1:$Q$1,0)+5,FALSE) &amp; "",""),"")</f>
        <v/>
      </c>
      <c r="Z353" s="124" t="str">
        <f>IFERROR(IF('01申請書'!$B$28="●",VLOOKUP($T353,資格者コード!$A$2:$Q$73,MATCH(Z$12,資格者コード!$F$1:$Q$1,0)+5,FALSE) &amp; "",""),"")</f>
        <v/>
      </c>
      <c r="AA353" s="124" t="str">
        <f>IFERROR(IF('01申請書'!$B$29="●",VLOOKUP($T353,資格者コード!$A$2:$Q$73,MATCH(AA$12,資格者コード!$F$1:$Q$1,0)+5,FALSE) &amp; "",""),"")</f>
        <v/>
      </c>
      <c r="AB353" s="124" t="str">
        <f>IFERROR(IF('01申請書'!$B$30="●",VLOOKUP($T353,資格者コード!$A$2:$Q$73,MATCH(AB$12,資格者コード!$F$1:$Q$1,0)+5,FALSE) &amp; "",""),"")</f>
        <v/>
      </c>
      <c r="AC353" s="125" t="str">
        <f>IFERROR(IF('01申請書'!$B$31="●",VLOOKUP($T353,資格者コード!$A$2:$Q$73,MATCH(AC$12,資格者コード!$F$1:$Q$1,0)+5,FALSE) &amp; "",""),"")</f>
        <v/>
      </c>
      <c r="AD353" s="126" t="str">
        <f>IFERROR(IF('01申請書'!$O$27="○",VLOOKUP($T353,資格者コード!$A$2:$Q$73,MATCH(AD$12,資格者コード!$F$1:$Q$1,0)+5,FALSE) &amp; "",""),"")</f>
        <v/>
      </c>
      <c r="AE353" s="126" t="str">
        <f>IFERROR(IF('01申請書'!$O$28="○",VLOOKUP($T353,資格者コード!$A$2:$Q$73,MATCH(AE$12,資格者コード!$F$1:$Q$1,0)+5,FALSE) &amp; "",""),"")</f>
        <v/>
      </c>
      <c r="AF353" s="123" t="str">
        <f>IFERROR(IF('01申請書'!$B$32="●",VLOOKUP($T353,資格者コード!$A$2:$Q$73,MATCH(AF$12,資格者コード!$F$1:$Q$1,0)+5,FALSE) &amp; "",""),"")</f>
        <v/>
      </c>
      <c r="AG353" s="124" t="str">
        <f>IFERROR(IF('01申請書'!$B$33="●",VLOOKUP($T353,資格者コード!$A$2:$Q$73,MATCH(AG$12,資格者コード!$F$1:$Q$1,0)+5,FALSE) &amp; "",""),"")</f>
        <v/>
      </c>
      <c r="AH353" s="125" t="str">
        <f>IFERROR(IF('01申請書'!$B$34="●",VLOOKUP($T353,資格者コード!$A$2:$Q$73,MATCH(AH$12,資格者コード!$F$1:$Q$1,0)+5,FALSE) &amp; "",""),"")</f>
        <v/>
      </c>
      <c r="AI353" s="126" t="str">
        <f>IFERROR(IF('01申請書'!$O$29="○",VLOOKUP($T353,資格者コード!$A$2:$Q$73,MATCH(AI$12,資格者コード!$F$1:$Q$1,0)+5,FALSE) &amp; "",""),"")</f>
        <v/>
      </c>
      <c r="AJ353" s="126" t="str">
        <f>IFERROR(IF('01申請書'!$O$30="○",VLOOKUP($T353,資格者コード!$A$2:$Q$73,MATCH(AJ$12,資格者コード!$F$1:$Q$1,0)+5,FALSE) &amp; "",""),"")</f>
        <v/>
      </c>
      <c r="AK353" s="339"/>
      <c r="AL353" s="340"/>
      <c r="AM353" s="340"/>
      <c r="AN353" s="340"/>
      <c r="AO353" s="340"/>
      <c r="AP353" s="340"/>
      <c r="AQ353" s="340"/>
      <c r="AR353" s="341"/>
    </row>
    <row r="354" spans="2:45" ht="24.95" customHeight="1">
      <c r="C354" s="331">
        <v>342</v>
      </c>
      <c r="D354" s="332"/>
      <c r="E354" s="333"/>
      <c r="F354" s="334"/>
      <c r="G354" s="334"/>
      <c r="H354" s="334"/>
      <c r="I354" s="334"/>
      <c r="J354" s="334"/>
      <c r="K354" s="334"/>
      <c r="L354" s="334"/>
      <c r="M354" s="334"/>
      <c r="N354" s="334"/>
      <c r="O354" s="334"/>
      <c r="P354" s="334"/>
      <c r="Q354" s="334"/>
      <c r="R354" s="334"/>
      <c r="S354" s="335"/>
      <c r="T354" s="336"/>
      <c r="U354" s="337"/>
      <c r="V354" s="337"/>
      <c r="W354" s="337"/>
      <c r="X354" s="338"/>
      <c r="Y354" s="123" t="str">
        <f>IFERROR(IF('01申請書'!$B$27="●",VLOOKUP($T354,資格者コード!$A$2:$Q$73,MATCH(Y$12,資格者コード!$F$1:$Q$1,0)+5,FALSE) &amp; "",""),"")</f>
        <v/>
      </c>
      <c r="Z354" s="124" t="str">
        <f>IFERROR(IF('01申請書'!$B$28="●",VLOOKUP($T354,資格者コード!$A$2:$Q$73,MATCH(Z$12,資格者コード!$F$1:$Q$1,0)+5,FALSE) &amp; "",""),"")</f>
        <v/>
      </c>
      <c r="AA354" s="124" t="str">
        <f>IFERROR(IF('01申請書'!$B$29="●",VLOOKUP($T354,資格者コード!$A$2:$Q$73,MATCH(AA$12,資格者コード!$F$1:$Q$1,0)+5,FALSE) &amp; "",""),"")</f>
        <v/>
      </c>
      <c r="AB354" s="124" t="str">
        <f>IFERROR(IF('01申請書'!$B$30="●",VLOOKUP($T354,資格者コード!$A$2:$Q$73,MATCH(AB$12,資格者コード!$F$1:$Q$1,0)+5,FALSE) &amp; "",""),"")</f>
        <v/>
      </c>
      <c r="AC354" s="125" t="str">
        <f>IFERROR(IF('01申請書'!$B$31="●",VLOOKUP($T354,資格者コード!$A$2:$Q$73,MATCH(AC$12,資格者コード!$F$1:$Q$1,0)+5,FALSE) &amp; "",""),"")</f>
        <v/>
      </c>
      <c r="AD354" s="126" t="str">
        <f>IFERROR(IF('01申請書'!$O$27="○",VLOOKUP($T354,資格者コード!$A$2:$Q$73,MATCH(AD$12,資格者コード!$F$1:$Q$1,0)+5,FALSE) &amp; "",""),"")</f>
        <v/>
      </c>
      <c r="AE354" s="126" t="str">
        <f>IFERROR(IF('01申請書'!$O$28="○",VLOOKUP($T354,資格者コード!$A$2:$Q$73,MATCH(AE$12,資格者コード!$F$1:$Q$1,0)+5,FALSE) &amp; "",""),"")</f>
        <v/>
      </c>
      <c r="AF354" s="123" t="str">
        <f>IFERROR(IF('01申請書'!$B$32="●",VLOOKUP($T354,資格者コード!$A$2:$Q$73,MATCH(AF$12,資格者コード!$F$1:$Q$1,0)+5,FALSE) &amp; "",""),"")</f>
        <v/>
      </c>
      <c r="AG354" s="124" t="str">
        <f>IFERROR(IF('01申請書'!$B$33="●",VLOOKUP($T354,資格者コード!$A$2:$Q$73,MATCH(AG$12,資格者コード!$F$1:$Q$1,0)+5,FALSE) &amp; "",""),"")</f>
        <v/>
      </c>
      <c r="AH354" s="125" t="str">
        <f>IFERROR(IF('01申請書'!$B$34="●",VLOOKUP($T354,資格者コード!$A$2:$Q$73,MATCH(AH$12,資格者コード!$F$1:$Q$1,0)+5,FALSE) &amp; "",""),"")</f>
        <v/>
      </c>
      <c r="AI354" s="126" t="str">
        <f>IFERROR(IF('01申請書'!$O$29="○",VLOOKUP($T354,資格者コード!$A$2:$Q$73,MATCH(AI$12,資格者コード!$F$1:$Q$1,0)+5,FALSE) &amp; "",""),"")</f>
        <v/>
      </c>
      <c r="AJ354" s="126" t="str">
        <f>IFERROR(IF('01申請書'!$O$30="○",VLOOKUP($T354,資格者コード!$A$2:$Q$73,MATCH(AJ$12,資格者コード!$F$1:$Q$1,0)+5,FALSE) &amp; "",""),"")</f>
        <v/>
      </c>
      <c r="AK354" s="339"/>
      <c r="AL354" s="340"/>
      <c r="AM354" s="340"/>
      <c r="AN354" s="340"/>
      <c r="AO354" s="340"/>
      <c r="AP354" s="340"/>
      <c r="AQ354" s="340"/>
      <c r="AR354" s="341"/>
    </row>
    <row r="355" spans="2:45" ht="24.95" customHeight="1">
      <c r="B355" s="127" t="s">
        <v>174</v>
      </c>
      <c r="C355" s="331">
        <v>343</v>
      </c>
      <c r="D355" s="332"/>
      <c r="E355" s="333"/>
      <c r="F355" s="334"/>
      <c r="G355" s="334"/>
      <c r="H355" s="334"/>
      <c r="I355" s="334"/>
      <c r="J355" s="334"/>
      <c r="K355" s="334"/>
      <c r="L355" s="334"/>
      <c r="M355" s="334"/>
      <c r="N355" s="334"/>
      <c r="O355" s="334"/>
      <c r="P355" s="334"/>
      <c r="Q355" s="334"/>
      <c r="R355" s="334"/>
      <c r="S355" s="335"/>
      <c r="T355" s="336"/>
      <c r="U355" s="337"/>
      <c r="V355" s="337"/>
      <c r="W355" s="337"/>
      <c r="X355" s="338"/>
      <c r="Y355" s="123" t="str">
        <f>IFERROR(IF('01申請書'!$B$27="●",VLOOKUP($T355,資格者コード!$A$2:$Q$73,MATCH(Y$12,資格者コード!$F$1:$Q$1,0)+5,FALSE) &amp; "",""),"")</f>
        <v/>
      </c>
      <c r="Z355" s="124" t="str">
        <f>IFERROR(IF('01申請書'!$B$28="●",VLOOKUP($T355,資格者コード!$A$2:$Q$73,MATCH(Z$12,資格者コード!$F$1:$Q$1,0)+5,FALSE) &amp; "",""),"")</f>
        <v/>
      </c>
      <c r="AA355" s="124" t="str">
        <f>IFERROR(IF('01申請書'!$B$29="●",VLOOKUP($T355,資格者コード!$A$2:$Q$73,MATCH(AA$12,資格者コード!$F$1:$Q$1,0)+5,FALSE) &amp; "",""),"")</f>
        <v/>
      </c>
      <c r="AB355" s="124" t="str">
        <f>IFERROR(IF('01申請書'!$B$30="●",VLOOKUP($T355,資格者コード!$A$2:$Q$73,MATCH(AB$12,資格者コード!$F$1:$Q$1,0)+5,FALSE) &amp; "",""),"")</f>
        <v/>
      </c>
      <c r="AC355" s="125" t="str">
        <f>IFERROR(IF('01申請書'!$B$31="●",VLOOKUP($T355,資格者コード!$A$2:$Q$73,MATCH(AC$12,資格者コード!$F$1:$Q$1,0)+5,FALSE) &amp; "",""),"")</f>
        <v/>
      </c>
      <c r="AD355" s="126" t="str">
        <f>IFERROR(IF('01申請書'!$O$27="○",VLOOKUP($T355,資格者コード!$A$2:$Q$73,MATCH(AD$12,資格者コード!$F$1:$Q$1,0)+5,FALSE) &amp; "",""),"")</f>
        <v/>
      </c>
      <c r="AE355" s="126" t="str">
        <f>IFERROR(IF('01申請書'!$O$28="○",VLOOKUP($T355,資格者コード!$A$2:$Q$73,MATCH(AE$12,資格者コード!$F$1:$Q$1,0)+5,FALSE) &amp; "",""),"")</f>
        <v/>
      </c>
      <c r="AF355" s="123" t="str">
        <f>IFERROR(IF('01申請書'!$B$32="●",VLOOKUP($T355,資格者コード!$A$2:$Q$73,MATCH(AF$12,資格者コード!$F$1:$Q$1,0)+5,FALSE) &amp; "",""),"")</f>
        <v/>
      </c>
      <c r="AG355" s="124" t="str">
        <f>IFERROR(IF('01申請書'!$B$33="●",VLOOKUP($T355,資格者コード!$A$2:$Q$73,MATCH(AG$12,資格者コード!$F$1:$Q$1,0)+5,FALSE) &amp; "",""),"")</f>
        <v/>
      </c>
      <c r="AH355" s="125" t="str">
        <f>IFERROR(IF('01申請書'!$B$34="●",VLOOKUP($T355,資格者コード!$A$2:$Q$73,MATCH(AH$12,資格者コード!$F$1:$Q$1,0)+5,FALSE) &amp; "",""),"")</f>
        <v/>
      </c>
      <c r="AI355" s="126" t="str">
        <f>IFERROR(IF('01申請書'!$O$29="○",VLOOKUP($T355,資格者コード!$A$2:$Q$73,MATCH(AI$12,資格者コード!$F$1:$Q$1,0)+5,FALSE) &amp; "",""),"")</f>
        <v/>
      </c>
      <c r="AJ355" s="126" t="str">
        <f>IFERROR(IF('01申請書'!$O$30="○",VLOOKUP($T355,資格者コード!$A$2:$Q$73,MATCH(AJ$12,資格者コード!$F$1:$Q$1,0)+5,FALSE) &amp; "",""),"")</f>
        <v/>
      </c>
      <c r="AK355" s="339"/>
      <c r="AL355" s="340"/>
      <c r="AM355" s="340"/>
      <c r="AN355" s="340"/>
      <c r="AO355" s="340"/>
      <c r="AP355" s="340"/>
      <c r="AQ355" s="340"/>
      <c r="AR355" s="341"/>
      <c r="AS355" s="127"/>
    </row>
    <row r="356" spans="2:45" ht="24.95" customHeight="1">
      <c r="C356" s="331">
        <v>344</v>
      </c>
      <c r="D356" s="332"/>
      <c r="E356" s="333"/>
      <c r="F356" s="334"/>
      <c r="G356" s="334"/>
      <c r="H356" s="334"/>
      <c r="I356" s="334"/>
      <c r="J356" s="334"/>
      <c r="K356" s="334"/>
      <c r="L356" s="334"/>
      <c r="M356" s="334"/>
      <c r="N356" s="334"/>
      <c r="O356" s="334"/>
      <c r="P356" s="334"/>
      <c r="Q356" s="334"/>
      <c r="R356" s="334"/>
      <c r="S356" s="335"/>
      <c r="T356" s="336"/>
      <c r="U356" s="337"/>
      <c r="V356" s="337"/>
      <c r="W356" s="337"/>
      <c r="X356" s="338"/>
      <c r="Y356" s="123" t="str">
        <f>IFERROR(IF('01申請書'!$B$27="●",VLOOKUP($T356,資格者コード!$A$2:$Q$73,MATCH(Y$12,資格者コード!$F$1:$Q$1,0)+5,FALSE) &amp; "",""),"")</f>
        <v/>
      </c>
      <c r="Z356" s="124" t="str">
        <f>IFERROR(IF('01申請書'!$B$28="●",VLOOKUP($T356,資格者コード!$A$2:$Q$73,MATCH(Z$12,資格者コード!$F$1:$Q$1,0)+5,FALSE) &amp; "",""),"")</f>
        <v/>
      </c>
      <c r="AA356" s="124" t="str">
        <f>IFERROR(IF('01申請書'!$B$29="●",VLOOKUP($T356,資格者コード!$A$2:$Q$73,MATCH(AA$12,資格者コード!$F$1:$Q$1,0)+5,FALSE) &amp; "",""),"")</f>
        <v/>
      </c>
      <c r="AB356" s="124" t="str">
        <f>IFERROR(IF('01申請書'!$B$30="●",VLOOKUP($T356,資格者コード!$A$2:$Q$73,MATCH(AB$12,資格者コード!$F$1:$Q$1,0)+5,FALSE) &amp; "",""),"")</f>
        <v/>
      </c>
      <c r="AC356" s="125" t="str">
        <f>IFERROR(IF('01申請書'!$B$31="●",VLOOKUP($T356,資格者コード!$A$2:$Q$73,MATCH(AC$12,資格者コード!$F$1:$Q$1,0)+5,FALSE) &amp; "",""),"")</f>
        <v/>
      </c>
      <c r="AD356" s="126" t="str">
        <f>IFERROR(IF('01申請書'!$O$27="○",VLOOKUP($T356,資格者コード!$A$2:$Q$73,MATCH(AD$12,資格者コード!$F$1:$Q$1,0)+5,FALSE) &amp; "",""),"")</f>
        <v/>
      </c>
      <c r="AE356" s="126" t="str">
        <f>IFERROR(IF('01申請書'!$O$28="○",VLOOKUP($T356,資格者コード!$A$2:$Q$73,MATCH(AE$12,資格者コード!$F$1:$Q$1,0)+5,FALSE) &amp; "",""),"")</f>
        <v/>
      </c>
      <c r="AF356" s="123" t="str">
        <f>IFERROR(IF('01申請書'!$B$32="●",VLOOKUP($T356,資格者コード!$A$2:$Q$73,MATCH(AF$12,資格者コード!$F$1:$Q$1,0)+5,FALSE) &amp; "",""),"")</f>
        <v/>
      </c>
      <c r="AG356" s="124" t="str">
        <f>IFERROR(IF('01申請書'!$B$33="●",VLOOKUP($T356,資格者コード!$A$2:$Q$73,MATCH(AG$12,資格者コード!$F$1:$Q$1,0)+5,FALSE) &amp; "",""),"")</f>
        <v/>
      </c>
      <c r="AH356" s="125" t="str">
        <f>IFERROR(IF('01申請書'!$B$34="●",VLOOKUP($T356,資格者コード!$A$2:$Q$73,MATCH(AH$12,資格者コード!$F$1:$Q$1,0)+5,FALSE) &amp; "",""),"")</f>
        <v/>
      </c>
      <c r="AI356" s="126" t="str">
        <f>IFERROR(IF('01申請書'!$O$29="○",VLOOKUP($T356,資格者コード!$A$2:$Q$73,MATCH(AI$12,資格者コード!$F$1:$Q$1,0)+5,FALSE) &amp; "",""),"")</f>
        <v/>
      </c>
      <c r="AJ356" s="126" t="str">
        <f>IFERROR(IF('01申請書'!$O$30="○",VLOOKUP($T356,資格者コード!$A$2:$Q$73,MATCH(AJ$12,資格者コード!$F$1:$Q$1,0)+5,FALSE) &amp; "",""),"")</f>
        <v/>
      </c>
      <c r="AK356" s="339"/>
      <c r="AL356" s="340"/>
      <c r="AM356" s="340"/>
      <c r="AN356" s="340"/>
      <c r="AO356" s="340"/>
      <c r="AP356" s="340"/>
      <c r="AQ356" s="340"/>
      <c r="AR356" s="341"/>
    </row>
    <row r="357" spans="2:45" ht="24.95" customHeight="1">
      <c r="C357" s="331">
        <v>345</v>
      </c>
      <c r="D357" s="332"/>
      <c r="E357" s="333"/>
      <c r="F357" s="334"/>
      <c r="G357" s="334"/>
      <c r="H357" s="334"/>
      <c r="I357" s="334"/>
      <c r="J357" s="334"/>
      <c r="K357" s="334"/>
      <c r="L357" s="334"/>
      <c r="M357" s="334"/>
      <c r="N357" s="334"/>
      <c r="O357" s="334"/>
      <c r="P357" s="334"/>
      <c r="Q357" s="334"/>
      <c r="R357" s="334"/>
      <c r="S357" s="335"/>
      <c r="T357" s="336"/>
      <c r="U357" s="337"/>
      <c r="V357" s="337"/>
      <c r="W357" s="337"/>
      <c r="X357" s="338"/>
      <c r="Y357" s="123" t="str">
        <f>IFERROR(IF('01申請書'!$B$27="●",VLOOKUP($T357,資格者コード!$A$2:$Q$73,MATCH(Y$12,資格者コード!$F$1:$Q$1,0)+5,FALSE) &amp; "",""),"")</f>
        <v/>
      </c>
      <c r="Z357" s="124" t="str">
        <f>IFERROR(IF('01申請書'!$B$28="●",VLOOKUP($T357,資格者コード!$A$2:$Q$73,MATCH(Z$12,資格者コード!$F$1:$Q$1,0)+5,FALSE) &amp; "",""),"")</f>
        <v/>
      </c>
      <c r="AA357" s="124" t="str">
        <f>IFERROR(IF('01申請書'!$B$29="●",VLOOKUP($T357,資格者コード!$A$2:$Q$73,MATCH(AA$12,資格者コード!$F$1:$Q$1,0)+5,FALSE) &amp; "",""),"")</f>
        <v/>
      </c>
      <c r="AB357" s="124" t="str">
        <f>IFERROR(IF('01申請書'!$B$30="●",VLOOKUP($T357,資格者コード!$A$2:$Q$73,MATCH(AB$12,資格者コード!$F$1:$Q$1,0)+5,FALSE) &amp; "",""),"")</f>
        <v/>
      </c>
      <c r="AC357" s="125" t="str">
        <f>IFERROR(IF('01申請書'!$B$31="●",VLOOKUP($T357,資格者コード!$A$2:$Q$73,MATCH(AC$12,資格者コード!$F$1:$Q$1,0)+5,FALSE) &amp; "",""),"")</f>
        <v/>
      </c>
      <c r="AD357" s="126" t="str">
        <f>IFERROR(IF('01申請書'!$O$27="○",VLOOKUP($T357,資格者コード!$A$2:$Q$73,MATCH(AD$12,資格者コード!$F$1:$Q$1,0)+5,FALSE) &amp; "",""),"")</f>
        <v/>
      </c>
      <c r="AE357" s="126" t="str">
        <f>IFERROR(IF('01申請書'!$O$28="○",VLOOKUP($T357,資格者コード!$A$2:$Q$73,MATCH(AE$12,資格者コード!$F$1:$Q$1,0)+5,FALSE) &amp; "",""),"")</f>
        <v/>
      </c>
      <c r="AF357" s="123" t="str">
        <f>IFERROR(IF('01申請書'!$B$32="●",VLOOKUP($T357,資格者コード!$A$2:$Q$73,MATCH(AF$12,資格者コード!$F$1:$Q$1,0)+5,FALSE) &amp; "",""),"")</f>
        <v/>
      </c>
      <c r="AG357" s="124" t="str">
        <f>IFERROR(IF('01申請書'!$B$33="●",VLOOKUP($T357,資格者コード!$A$2:$Q$73,MATCH(AG$12,資格者コード!$F$1:$Q$1,0)+5,FALSE) &amp; "",""),"")</f>
        <v/>
      </c>
      <c r="AH357" s="125" t="str">
        <f>IFERROR(IF('01申請書'!$B$34="●",VLOOKUP($T357,資格者コード!$A$2:$Q$73,MATCH(AH$12,資格者コード!$F$1:$Q$1,0)+5,FALSE) &amp; "",""),"")</f>
        <v/>
      </c>
      <c r="AI357" s="126" t="str">
        <f>IFERROR(IF('01申請書'!$O$29="○",VLOOKUP($T357,資格者コード!$A$2:$Q$73,MATCH(AI$12,資格者コード!$F$1:$Q$1,0)+5,FALSE) &amp; "",""),"")</f>
        <v/>
      </c>
      <c r="AJ357" s="126" t="str">
        <f>IFERROR(IF('01申請書'!$O$30="○",VLOOKUP($T357,資格者コード!$A$2:$Q$73,MATCH(AJ$12,資格者コード!$F$1:$Q$1,0)+5,FALSE) &amp; "",""),"")</f>
        <v/>
      </c>
      <c r="AK357" s="339"/>
      <c r="AL357" s="340"/>
      <c r="AM357" s="340"/>
      <c r="AN357" s="340"/>
      <c r="AO357" s="340"/>
      <c r="AP357" s="340"/>
      <c r="AQ357" s="340"/>
      <c r="AR357" s="341"/>
    </row>
    <row r="358" spans="2:45" ht="24.95" customHeight="1">
      <c r="C358" s="331">
        <v>346</v>
      </c>
      <c r="D358" s="332"/>
      <c r="E358" s="333"/>
      <c r="F358" s="334"/>
      <c r="G358" s="334"/>
      <c r="H358" s="334"/>
      <c r="I358" s="334"/>
      <c r="J358" s="334"/>
      <c r="K358" s="334"/>
      <c r="L358" s="334"/>
      <c r="M358" s="334"/>
      <c r="N358" s="334"/>
      <c r="O358" s="334"/>
      <c r="P358" s="334"/>
      <c r="Q358" s="334"/>
      <c r="R358" s="334"/>
      <c r="S358" s="335"/>
      <c r="T358" s="336"/>
      <c r="U358" s="337"/>
      <c r="V358" s="337"/>
      <c r="W358" s="337"/>
      <c r="X358" s="338"/>
      <c r="Y358" s="123" t="str">
        <f>IFERROR(IF('01申請書'!$B$27="●",VLOOKUP($T358,資格者コード!$A$2:$Q$73,MATCH(Y$12,資格者コード!$F$1:$Q$1,0)+5,FALSE) &amp; "",""),"")</f>
        <v/>
      </c>
      <c r="Z358" s="124" t="str">
        <f>IFERROR(IF('01申請書'!$B$28="●",VLOOKUP($T358,資格者コード!$A$2:$Q$73,MATCH(Z$12,資格者コード!$F$1:$Q$1,0)+5,FALSE) &amp; "",""),"")</f>
        <v/>
      </c>
      <c r="AA358" s="124" t="str">
        <f>IFERROR(IF('01申請書'!$B$29="●",VLOOKUP($T358,資格者コード!$A$2:$Q$73,MATCH(AA$12,資格者コード!$F$1:$Q$1,0)+5,FALSE) &amp; "",""),"")</f>
        <v/>
      </c>
      <c r="AB358" s="124" t="str">
        <f>IFERROR(IF('01申請書'!$B$30="●",VLOOKUP($T358,資格者コード!$A$2:$Q$73,MATCH(AB$12,資格者コード!$F$1:$Q$1,0)+5,FALSE) &amp; "",""),"")</f>
        <v/>
      </c>
      <c r="AC358" s="125" t="str">
        <f>IFERROR(IF('01申請書'!$B$31="●",VLOOKUP($T358,資格者コード!$A$2:$Q$73,MATCH(AC$12,資格者コード!$F$1:$Q$1,0)+5,FALSE) &amp; "",""),"")</f>
        <v/>
      </c>
      <c r="AD358" s="126" t="str">
        <f>IFERROR(IF('01申請書'!$O$27="○",VLOOKUP($T358,資格者コード!$A$2:$Q$73,MATCH(AD$12,資格者コード!$F$1:$Q$1,0)+5,FALSE) &amp; "",""),"")</f>
        <v/>
      </c>
      <c r="AE358" s="126" t="str">
        <f>IFERROR(IF('01申請書'!$O$28="○",VLOOKUP($T358,資格者コード!$A$2:$Q$73,MATCH(AE$12,資格者コード!$F$1:$Q$1,0)+5,FALSE) &amp; "",""),"")</f>
        <v/>
      </c>
      <c r="AF358" s="123" t="str">
        <f>IFERROR(IF('01申請書'!$B$32="●",VLOOKUP($T358,資格者コード!$A$2:$Q$73,MATCH(AF$12,資格者コード!$F$1:$Q$1,0)+5,FALSE) &amp; "",""),"")</f>
        <v/>
      </c>
      <c r="AG358" s="124" t="str">
        <f>IFERROR(IF('01申請書'!$B$33="●",VLOOKUP($T358,資格者コード!$A$2:$Q$73,MATCH(AG$12,資格者コード!$F$1:$Q$1,0)+5,FALSE) &amp; "",""),"")</f>
        <v/>
      </c>
      <c r="AH358" s="125" t="str">
        <f>IFERROR(IF('01申請書'!$B$34="●",VLOOKUP($T358,資格者コード!$A$2:$Q$73,MATCH(AH$12,資格者コード!$F$1:$Q$1,0)+5,FALSE) &amp; "",""),"")</f>
        <v/>
      </c>
      <c r="AI358" s="126" t="str">
        <f>IFERROR(IF('01申請書'!$O$29="○",VLOOKUP($T358,資格者コード!$A$2:$Q$73,MATCH(AI$12,資格者コード!$F$1:$Q$1,0)+5,FALSE) &amp; "",""),"")</f>
        <v/>
      </c>
      <c r="AJ358" s="126" t="str">
        <f>IFERROR(IF('01申請書'!$O$30="○",VLOOKUP($T358,資格者コード!$A$2:$Q$73,MATCH(AJ$12,資格者コード!$F$1:$Q$1,0)+5,FALSE) &amp; "",""),"")</f>
        <v/>
      </c>
      <c r="AK358" s="339"/>
      <c r="AL358" s="340"/>
      <c r="AM358" s="340"/>
      <c r="AN358" s="340"/>
      <c r="AO358" s="340"/>
      <c r="AP358" s="340"/>
      <c r="AQ358" s="340"/>
      <c r="AR358" s="341"/>
    </row>
    <row r="359" spans="2:45" ht="24.95" customHeight="1">
      <c r="C359" s="331">
        <v>347</v>
      </c>
      <c r="D359" s="332"/>
      <c r="E359" s="333"/>
      <c r="F359" s="334"/>
      <c r="G359" s="334"/>
      <c r="H359" s="334"/>
      <c r="I359" s="334"/>
      <c r="J359" s="334"/>
      <c r="K359" s="334"/>
      <c r="L359" s="334"/>
      <c r="M359" s="334"/>
      <c r="N359" s="334"/>
      <c r="O359" s="334"/>
      <c r="P359" s="334"/>
      <c r="Q359" s="334"/>
      <c r="R359" s="334"/>
      <c r="S359" s="335"/>
      <c r="T359" s="336"/>
      <c r="U359" s="337"/>
      <c r="V359" s="337"/>
      <c r="W359" s="337"/>
      <c r="X359" s="338"/>
      <c r="Y359" s="123" t="str">
        <f>IFERROR(IF('01申請書'!$B$27="●",VLOOKUP($T359,資格者コード!$A$2:$Q$73,MATCH(Y$12,資格者コード!$F$1:$Q$1,0)+5,FALSE) &amp; "",""),"")</f>
        <v/>
      </c>
      <c r="Z359" s="124" t="str">
        <f>IFERROR(IF('01申請書'!$B$28="●",VLOOKUP($T359,資格者コード!$A$2:$Q$73,MATCH(Z$12,資格者コード!$F$1:$Q$1,0)+5,FALSE) &amp; "",""),"")</f>
        <v/>
      </c>
      <c r="AA359" s="124" t="str">
        <f>IFERROR(IF('01申請書'!$B$29="●",VLOOKUP($T359,資格者コード!$A$2:$Q$73,MATCH(AA$12,資格者コード!$F$1:$Q$1,0)+5,FALSE) &amp; "",""),"")</f>
        <v/>
      </c>
      <c r="AB359" s="124" t="str">
        <f>IFERROR(IF('01申請書'!$B$30="●",VLOOKUP($T359,資格者コード!$A$2:$Q$73,MATCH(AB$12,資格者コード!$F$1:$Q$1,0)+5,FALSE) &amp; "",""),"")</f>
        <v/>
      </c>
      <c r="AC359" s="125" t="str">
        <f>IFERROR(IF('01申請書'!$B$31="●",VLOOKUP($T359,資格者コード!$A$2:$Q$73,MATCH(AC$12,資格者コード!$F$1:$Q$1,0)+5,FALSE) &amp; "",""),"")</f>
        <v/>
      </c>
      <c r="AD359" s="126" t="str">
        <f>IFERROR(IF('01申請書'!$O$27="○",VLOOKUP($T359,資格者コード!$A$2:$Q$73,MATCH(AD$12,資格者コード!$F$1:$Q$1,0)+5,FALSE) &amp; "",""),"")</f>
        <v/>
      </c>
      <c r="AE359" s="126" t="str">
        <f>IFERROR(IF('01申請書'!$O$28="○",VLOOKUP($T359,資格者コード!$A$2:$Q$73,MATCH(AE$12,資格者コード!$F$1:$Q$1,0)+5,FALSE) &amp; "",""),"")</f>
        <v/>
      </c>
      <c r="AF359" s="123" t="str">
        <f>IFERROR(IF('01申請書'!$B$32="●",VLOOKUP($T359,資格者コード!$A$2:$Q$73,MATCH(AF$12,資格者コード!$F$1:$Q$1,0)+5,FALSE) &amp; "",""),"")</f>
        <v/>
      </c>
      <c r="AG359" s="124" t="str">
        <f>IFERROR(IF('01申請書'!$B$33="●",VLOOKUP($T359,資格者コード!$A$2:$Q$73,MATCH(AG$12,資格者コード!$F$1:$Q$1,0)+5,FALSE) &amp; "",""),"")</f>
        <v/>
      </c>
      <c r="AH359" s="125" t="str">
        <f>IFERROR(IF('01申請書'!$B$34="●",VLOOKUP($T359,資格者コード!$A$2:$Q$73,MATCH(AH$12,資格者コード!$F$1:$Q$1,0)+5,FALSE) &amp; "",""),"")</f>
        <v/>
      </c>
      <c r="AI359" s="126" t="str">
        <f>IFERROR(IF('01申請書'!$O$29="○",VLOOKUP($T359,資格者コード!$A$2:$Q$73,MATCH(AI$12,資格者コード!$F$1:$Q$1,0)+5,FALSE) &amp; "",""),"")</f>
        <v/>
      </c>
      <c r="AJ359" s="126" t="str">
        <f>IFERROR(IF('01申請書'!$O$30="○",VLOOKUP($T359,資格者コード!$A$2:$Q$73,MATCH(AJ$12,資格者コード!$F$1:$Q$1,0)+5,FALSE) &amp; "",""),"")</f>
        <v/>
      </c>
      <c r="AK359" s="339"/>
      <c r="AL359" s="340"/>
      <c r="AM359" s="340"/>
      <c r="AN359" s="340"/>
      <c r="AO359" s="340"/>
      <c r="AP359" s="340"/>
      <c r="AQ359" s="340"/>
      <c r="AR359" s="341"/>
    </row>
    <row r="360" spans="2:45" ht="24.95" customHeight="1">
      <c r="C360" s="331">
        <v>348</v>
      </c>
      <c r="D360" s="332"/>
      <c r="E360" s="333"/>
      <c r="F360" s="334"/>
      <c r="G360" s="334"/>
      <c r="H360" s="334"/>
      <c r="I360" s="334"/>
      <c r="J360" s="334"/>
      <c r="K360" s="334"/>
      <c r="L360" s="334"/>
      <c r="M360" s="334"/>
      <c r="N360" s="334"/>
      <c r="O360" s="334"/>
      <c r="P360" s="334"/>
      <c r="Q360" s="334"/>
      <c r="R360" s="334"/>
      <c r="S360" s="335"/>
      <c r="T360" s="336"/>
      <c r="U360" s="337"/>
      <c r="V360" s="337"/>
      <c r="W360" s="337"/>
      <c r="X360" s="338"/>
      <c r="Y360" s="123" t="str">
        <f>IFERROR(IF('01申請書'!$B$27="●",VLOOKUP($T360,資格者コード!$A$2:$Q$73,MATCH(Y$12,資格者コード!$F$1:$Q$1,0)+5,FALSE) &amp; "",""),"")</f>
        <v/>
      </c>
      <c r="Z360" s="124" t="str">
        <f>IFERROR(IF('01申請書'!$B$28="●",VLOOKUP($T360,資格者コード!$A$2:$Q$73,MATCH(Z$12,資格者コード!$F$1:$Q$1,0)+5,FALSE) &amp; "",""),"")</f>
        <v/>
      </c>
      <c r="AA360" s="124" t="str">
        <f>IFERROR(IF('01申請書'!$B$29="●",VLOOKUP($T360,資格者コード!$A$2:$Q$73,MATCH(AA$12,資格者コード!$F$1:$Q$1,0)+5,FALSE) &amp; "",""),"")</f>
        <v/>
      </c>
      <c r="AB360" s="124" t="str">
        <f>IFERROR(IF('01申請書'!$B$30="●",VLOOKUP($T360,資格者コード!$A$2:$Q$73,MATCH(AB$12,資格者コード!$F$1:$Q$1,0)+5,FALSE) &amp; "",""),"")</f>
        <v/>
      </c>
      <c r="AC360" s="125" t="str">
        <f>IFERROR(IF('01申請書'!$B$31="●",VLOOKUP($T360,資格者コード!$A$2:$Q$73,MATCH(AC$12,資格者コード!$F$1:$Q$1,0)+5,FALSE) &amp; "",""),"")</f>
        <v/>
      </c>
      <c r="AD360" s="126" t="str">
        <f>IFERROR(IF('01申請書'!$O$27="○",VLOOKUP($T360,資格者コード!$A$2:$Q$73,MATCH(AD$12,資格者コード!$F$1:$Q$1,0)+5,FALSE) &amp; "",""),"")</f>
        <v/>
      </c>
      <c r="AE360" s="126" t="str">
        <f>IFERROR(IF('01申請書'!$O$28="○",VLOOKUP($T360,資格者コード!$A$2:$Q$73,MATCH(AE$12,資格者コード!$F$1:$Q$1,0)+5,FALSE) &amp; "",""),"")</f>
        <v/>
      </c>
      <c r="AF360" s="123" t="str">
        <f>IFERROR(IF('01申請書'!$B$32="●",VLOOKUP($T360,資格者コード!$A$2:$Q$73,MATCH(AF$12,資格者コード!$F$1:$Q$1,0)+5,FALSE) &amp; "",""),"")</f>
        <v/>
      </c>
      <c r="AG360" s="124" t="str">
        <f>IFERROR(IF('01申請書'!$B$33="●",VLOOKUP($T360,資格者コード!$A$2:$Q$73,MATCH(AG$12,資格者コード!$F$1:$Q$1,0)+5,FALSE) &amp; "",""),"")</f>
        <v/>
      </c>
      <c r="AH360" s="125" t="str">
        <f>IFERROR(IF('01申請書'!$B$34="●",VLOOKUP($T360,資格者コード!$A$2:$Q$73,MATCH(AH$12,資格者コード!$F$1:$Q$1,0)+5,FALSE) &amp; "",""),"")</f>
        <v/>
      </c>
      <c r="AI360" s="126" t="str">
        <f>IFERROR(IF('01申請書'!$O$29="○",VLOOKUP($T360,資格者コード!$A$2:$Q$73,MATCH(AI$12,資格者コード!$F$1:$Q$1,0)+5,FALSE) &amp; "",""),"")</f>
        <v/>
      </c>
      <c r="AJ360" s="126" t="str">
        <f>IFERROR(IF('01申請書'!$O$30="○",VLOOKUP($T360,資格者コード!$A$2:$Q$73,MATCH(AJ$12,資格者コード!$F$1:$Q$1,0)+5,FALSE) &amp; "",""),"")</f>
        <v/>
      </c>
      <c r="AK360" s="339"/>
      <c r="AL360" s="340"/>
      <c r="AM360" s="340"/>
      <c r="AN360" s="340"/>
      <c r="AO360" s="340"/>
      <c r="AP360" s="340"/>
      <c r="AQ360" s="340"/>
      <c r="AR360" s="341"/>
    </row>
    <row r="361" spans="2:45" ht="24.95" customHeight="1">
      <c r="C361" s="331">
        <v>349</v>
      </c>
      <c r="D361" s="332"/>
      <c r="E361" s="333"/>
      <c r="F361" s="334"/>
      <c r="G361" s="334"/>
      <c r="H361" s="334"/>
      <c r="I361" s="334"/>
      <c r="J361" s="334"/>
      <c r="K361" s="334"/>
      <c r="L361" s="334"/>
      <c r="M361" s="334"/>
      <c r="N361" s="334"/>
      <c r="O361" s="334"/>
      <c r="P361" s="334"/>
      <c r="Q361" s="334"/>
      <c r="R361" s="334"/>
      <c r="S361" s="335"/>
      <c r="T361" s="336"/>
      <c r="U361" s="337"/>
      <c r="V361" s="337"/>
      <c r="W361" s="337"/>
      <c r="X361" s="338"/>
      <c r="Y361" s="123" t="str">
        <f>IFERROR(IF('01申請書'!$B$27="●",VLOOKUP($T361,資格者コード!$A$2:$Q$73,MATCH(Y$12,資格者コード!$F$1:$Q$1,0)+5,FALSE) &amp; "",""),"")</f>
        <v/>
      </c>
      <c r="Z361" s="124" t="str">
        <f>IFERROR(IF('01申請書'!$B$28="●",VLOOKUP($T361,資格者コード!$A$2:$Q$73,MATCH(Z$12,資格者コード!$F$1:$Q$1,0)+5,FALSE) &amp; "",""),"")</f>
        <v/>
      </c>
      <c r="AA361" s="124" t="str">
        <f>IFERROR(IF('01申請書'!$B$29="●",VLOOKUP($T361,資格者コード!$A$2:$Q$73,MATCH(AA$12,資格者コード!$F$1:$Q$1,0)+5,FALSE) &amp; "",""),"")</f>
        <v/>
      </c>
      <c r="AB361" s="124" t="str">
        <f>IFERROR(IF('01申請書'!$B$30="●",VLOOKUP($T361,資格者コード!$A$2:$Q$73,MATCH(AB$12,資格者コード!$F$1:$Q$1,0)+5,FALSE) &amp; "",""),"")</f>
        <v/>
      </c>
      <c r="AC361" s="125" t="str">
        <f>IFERROR(IF('01申請書'!$B$31="●",VLOOKUP($T361,資格者コード!$A$2:$Q$73,MATCH(AC$12,資格者コード!$F$1:$Q$1,0)+5,FALSE) &amp; "",""),"")</f>
        <v/>
      </c>
      <c r="AD361" s="126" t="str">
        <f>IFERROR(IF('01申請書'!$O$27="○",VLOOKUP($T361,資格者コード!$A$2:$Q$73,MATCH(AD$12,資格者コード!$F$1:$Q$1,0)+5,FALSE) &amp; "",""),"")</f>
        <v/>
      </c>
      <c r="AE361" s="126" t="str">
        <f>IFERROR(IF('01申請書'!$O$28="○",VLOOKUP($T361,資格者コード!$A$2:$Q$73,MATCH(AE$12,資格者コード!$F$1:$Q$1,0)+5,FALSE) &amp; "",""),"")</f>
        <v/>
      </c>
      <c r="AF361" s="123" t="str">
        <f>IFERROR(IF('01申請書'!$B$32="●",VLOOKUP($T361,資格者コード!$A$2:$Q$73,MATCH(AF$12,資格者コード!$F$1:$Q$1,0)+5,FALSE) &amp; "",""),"")</f>
        <v/>
      </c>
      <c r="AG361" s="124" t="str">
        <f>IFERROR(IF('01申請書'!$B$33="●",VLOOKUP($T361,資格者コード!$A$2:$Q$73,MATCH(AG$12,資格者コード!$F$1:$Q$1,0)+5,FALSE) &amp; "",""),"")</f>
        <v/>
      </c>
      <c r="AH361" s="125" t="str">
        <f>IFERROR(IF('01申請書'!$B$34="●",VLOOKUP($T361,資格者コード!$A$2:$Q$73,MATCH(AH$12,資格者コード!$F$1:$Q$1,0)+5,FALSE) &amp; "",""),"")</f>
        <v/>
      </c>
      <c r="AI361" s="126" t="str">
        <f>IFERROR(IF('01申請書'!$O$29="○",VLOOKUP($T361,資格者コード!$A$2:$Q$73,MATCH(AI$12,資格者コード!$F$1:$Q$1,0)+5,FALSE) &amp; "",""),"")</f>
        <v/>
      </c>
      <c r="AJ361" s="126" t="str">
        <f>IFERROR(IF('01申請書'!$O$30="○",VLOOKUP($T361,資格者コード!$A$2:$Q$73,MATCH(AJ$12,資格者コード!$F$1:$Q$1,0)+5,FALSE) &amp; "",""),"")</f>
        <v/>
      </c>
      <c r="AK361" s="339"/>
      <c r="AL361" s="340"/>
      <c r="AM361" s="340"/>
      <c r="AN361" s="340"/>
      <c r="AO361" s="340"/>
      <c r="AP361" s="340"/>
      <c r="AQ361" s="340"/>
      <c r="AR361" s="341"/>
    </row>
    <row r="362" spans="2:45" ht="24.95" customHeight="1">
      <c r="C362" s="331">
        <v>350</v>
      </c>
      <c r="D362" s="332"/>
      <c r="E362" s="333"/>
      <c r="F362" s="334"/>
      <c r="G362" s="334"/>
      <c r="H362" s="334"/>
      <c r="I362" s="334"/>
      <c r="J362" s="334"/>
      <c r="K362" s="334"/>
      <c r="L362" s="334"/>
      <c r="M362" s="334"/>
      <c r="N362" s="334"/>
      <c r="O362" s="334"/>
      <c r="P362" s="334"/>
      <c r="Q362" s="334"/>
      <c r="R362" s="334"/>
      <c r="S362" s="335"/>
      <c r="T362" s="336"/>
      <c r="U362" s="337"/>
      <c r="V362" s="337"/>
      <c r="W362" s="337"/>
      <c r="X362" s="338"/>
      <c r="Y362" s="123" t="str">
        <f>IFERROR(IF('01申請書'!$B$27="●",VLOOKUP($T362,資格者コード!$A$2:$Q$73,MATCH(Y$12,資格者コード!$F$1:$Q$1,0)+5,FALSE) &amp; "",""),"")</f>
        <v/>
      </c>
      <c r="Z362" s="124" t="str">
        <f>IFERROR(IF('01申請書'!$B$28="●",VLOOKUP($T362,資格者コード!$A$2:$Q$73,MATCH(Z$12,資格者コード!$F$1:$Q$1,0)+5,FALSE) &amp; "",""),"")</f>
        <v/>
      </c>
      <c r="AA362" s="124" t="str">
        <f>IFERROR(IF('01申請書'!$B$29="●",VLOOKUP($T362,資格者コード!$A$2:$Q$73,MATCH(AA$12,資格者コード!$F$1:$Q$1,0)+5,FALSE) &amp; "",""),"")</f>
        <v/>
      </c>
      <c r="AB362" s="124" t="str">
        <f>IFERROR(IF('01申請書'!$B$30="●",VLOOKUP($T362,資格者コード!$A$2:$Q$73,MATCH(AB$12,資格者コード!$F$1:$Q$1,0)+5,FALSE) &amp; "",""),"")</f>
        <v/>
      </c>
      <c r="AC362" s="125" t="str">
        <f>IFERROR(IF('01申請書'!$B$31="●",VLOOKUP($T362,資格者コード!$A$2:$Q$73,MATCH(AC$12,資格者コード!$F$1:$Q$1,0)+5,FALSE) &amp; "",""),"")</f>
        <v/>
      </c>
      <c r="AD362" s="126" t="str">
        <f>IFERROR(IF('01申請書'!$O$27="○",VLOOKUP($T362,資格者コード!$A$2:$Q$73,MATCH(AD$12,資格者コード!$F$1:$Q$1,0)+5,FALSE) &amp; "",""),"")</f>
        <v/>
      </c>
      <c r="AE362" s="126" t="str">
        <f>IFERROR(IF('01申請書'!$O$28="○",VLOOKUP($T362,資格者コード!$A$2:$Q$73,MATCH(AE$12,資格者コード!$F$1:$Q$1,0)+5,FALSE) &amp; "",""),"")</f>
        <v/>
      </c>
      <c r="AF362" s="123" t="str">
        <f>IFERROR(IF('01申請書'!$B$32="●",VLOOKUP($T362,資格者コード!$A$2:$Q$73,MATCH(AF$12,資格者コード!$F$1:$Q$1,0)+5,FALSE) &amp; "",""),"")</f>
        <v/>
      </c>
      <c r="AG362" s="124" t="str">
        <f>IFERROR(IF('01申請書'!$B$33="●",VLOOKUP($T362,資格者コード!$A$2:$Q$73,MATCH(AG$12,資格者コード!$F$1:$Q$1,0)+5,FALSE) &amp; "",""),"")</f>
        <v/>
      </c>
      <c r="AH362" s="125" t="str">
        <f>IFERROR(IF('01申請書'!$B$34="●",VLOOKUP($T362,資格者コード!$A$2:$Q$73,MATCH(AH$12,資格者コード!$F$1:$Q$1,0)+5,FALSE) &amp; "",""),"")</f>
        <v/>
      </c>
      <c r="AI362" s="126" t="str">
        <f>IFERROR(IF('01申請書'!$O$29="○",VLOOKUP($T362,資格者コード!$A$2:$Q$73,MATCH(AI$12,資格者コード!$F$1:$Q$1,0)+5,FALSE) &amp; "",""),"")</f>
        <v/>
      </c>
      <c r="AJ362" s="126" t="str">
        <f>IFERROR(IF('01申請書'!$O$30="○",VLOOKUP($T362,資格者コード!$A$2:$Q$73,MATCH(AJ$12,資格者コード!$F$1:$Q$1,0)+5,FALSE) &amp; "",""),"")</f>
        <v/>
      </c>
      <c r="AK362" s="339"/>
      <c r="AL362" s="340"/>
      <c r="AM362" s="340"/>
      <c r="AN362" s="340"/>
      <c r="AO362" s="340"/>
      <c r="AP362" s="340"/>
      <c r="AQ362" s="340"/>
      <c r="AR362" s="341"/>
    </row>
    <row r="363" spans="2:45" ht="24.95" customHeight="1">
      <c r="C363" s="331">
        <v>351</v>
      </c>
      <c r="D363" s="332"/>
      <c r="E363" s="333"/>
      <c r="F363" s="334"/>
      <c r="G363" s="334"/>
      <c r="H363" s="334"/>
      <c r="I363" s="334"/>
      <c r="J363" s="334"/>
      <c r="K363" s="334"/>
      <c r="L363" s="334"/>
      <c r="M363" s="334"/>
      <c r="N363" s="334"/>
      <c r="O363" s="334"/>
      <c r="P363" s="334"/>
      <c r="Q363" s="334"/>
      <c r="R363" s="334"/>
      <c r="S363" s="335"/>
      <c r="T363" s="336"/>
      <c r="U363" s="337"/>
      <c r="V363" s="337"/>
      <c r="W363" s="337"/>
      <c r="X363" s="338"/>
      <c r="Y363" s="123" t="str">
        <f>IFERROR(IF('01申請書'!$B$27="●",VLOOKUP($T363,資格者コード!$A$2:$Q$73,MATCH(Y$12,資格者コード!$F$1:$Q$1,0)+5,FALSE) &amp; "",""),"")</f>
        <v/>
      </c>
      <c r="Z363" s="124" t="str">
        <f>IFERROR(IF('01申請書'!$B$28="●",VLOOKUP($T363,資格者コード!$A$2:$Q$73,MATCH(Z$12,資格者コード!$F$1:$Q$1,0)+5,FALSE) &amp; "",""),"")</f>
        <v/>
      </c>
      <c r="AA363" s="124" t="str">
        <f>IFERROR(IF('01申請書'!$B$29="●",VLOOKUP($T363,資格者コード!$A$2:$Q$73,MATCH(AA$12,資格者コード!$F$1:$Q$1,0)+5,FALSE) &amp; "",""),"")</f>
        <v/>
      </c>
      <c r="AB363" s="124" t="str">
        <f>IFERROR(IF('01申請書'!$B$30="●",VLOOKUP($T363,資格者コード!$A$2:$Q$73,MATCH(AB$12,資格者コード!$F$1:$Q$1,0)+5,FALSE) &amp; "",""),"")</f>
        <v/>
      </c>
      <c r="AC363" s="125" t="str">
        <f>IFERROR(IF('01申請書'!$B$31="●",VLOOKUP($T363,資格者コード!$A$2:$Q$73,MATCH(AC$12,資格者コード!$F$1:$Q$1,0)+5,FALSE) &amp; "",""),"")</f>
        <v/>
      </c>
      <c r="AD363" s="126" t="str">
        <f>IFERROR(IF('01申請書'!$O$27="○",VLOOKUP($T363,資格者コード!$A$2:$Q$73,MATCH(AD$12,資格者コード!$F$1:$Q$1,0)+5,FALSE) &amp; "",""),"")</f>
        <v/>
      </c>
      <c r="AE363" s="126" t="str">
        <f>IFERROR(IF('01申請書'!$O$28="○",VLOOKUP($T363,資格者コード!$A$2:$Q$73,MATCH(AE$12,資格者コード!$F$1:$Q$1,0)+5,FALSE) &amp; "",""),"")</f>
        <v/>
      </c>
      <c r="AF363" s="123" t="str">
        <f>IFERROR(IF('01申請書'!$B$32="●",VLOOKUP($T363,資格者コード!$A$2:$Q$73,MATCH(AF$12,資格者コード!$F$1:$Q$1,0)+5,FALSE) &amp; "",""),"")</f>
        <v/>
      </c>
      <c r="AG363" s="124" t="str">
        <f>IFERROR(IF('01申請書'!$B$33="●",VLOOKUP($T363,資格者コード!$A$2:$Q$73,MATCH(AG$12,資格者コード!$F$1:$Q$1,0)+5,FALSE) &amp; "",""),"")</f>
        <v/>
      </c>
      <c r="AH363" s="125" t="str">
        <f>IFERROR(IF('01申請書'!$B$34="●",VLOOKUP($T363,資格者コード!$A$2:$Q$73,MATCH(AH$12,資格者コード!$F$1:$Q$1,0)+5,FALSE) &amp; "",""),"")</f>
        <v/>
      </c>
      <c r="AI363" s="126" t="str">
        <f>IFERROR(IF('01申請書'!$O$29="○",VLOOKUP($T363,資格者コード!$A$2:$Q$73,MATCH(AI$12,資格者コード!$F$1:$Q$1,0)+5,FALSE) &amp; "",""),"")</f>
        <v/>
      </c>
      <c r="AJ363" s="126" t="str">
        <f>IFERROR(IF('01申請書'!$O$30="○",VLOOKUP($T363,資格者コード!$A$2:$Q$73,MATCH(AJ$12,資格者コード!$F$1:$Q$1,0)+5,FALSE) &amp; "",""),"")</f>
        <v/>
      </c>
      <c r="AK363" s="339"/>
      <c r="AL363" s="340"/>
      <c r="AM363" s="340"/>
      <c r="AN363" s="340"/>
      <c r="AO363" s="340"/>
      <c r="AP363" s="340"/>
      <c r="AQ363" s="340"/>
      <c r="AR363" s="341"/>
    </row>
    <row r="364" spans="2:45" ht="24.95" customHeight="1">
      <c r="C364" s="331">
        <v>352</v>
      </c>
      <c r="D364" s="332"/>
      <c r="E364" s="333"/>
      <c r="F364" s="334"/>
      <c r="G364" s="334"/>
      <c r="H364" s="334"/>
      <c r="I364" s="334"/>
      <c r="J364" s="334"/>
      <c r="K364" s="334"/>
      <c r="L364" s="334"/>
      <c r="M364" s="334"/>
      <c r="N364" s="334"/>
      <c r="O364" s="334"/>
      <c r="P364" s="334"/>
      <c r="Q364" s="334"/>
      <c r="R364" s="334"/>
      <c r="S364" s="335"/>
      <c r="T364" s="336"/>
      <c r="U364" s="337"/>
      <c r="V364" s="337"/>
      <c r="W364" s="337"/>
      <c r="X364" s="338"/>
      <c r="Y364" s="123" t="str">
        <f>IFERROR(IF('01申請書'!$B$27="●",VLOOKUP($T364,資格者コード!$A$2:$Q$73,MATCH(Y$12,資格者コード!$F$1:$Q$1,0)+5,FALSE) &amp; "",""),"")</f>
        <v/>
      </c>
      <c r="Z364" s="124" t="str">
        <f>IFERROR(IF('01申請書'!$B$28="●",VLOOKUP($T364,資格者コード!$A$2:$Q$73,MATCH(Z$12,資格者コード!$F$1:$Q$1,0)+5,FALSE) &amp; "",""),"")</f>
        <v/>
      </c>
      <c r="AA364" s="124" t="str">
        <f>IFERROR(IF('01申請書'!$B$29="●",VLOOKUP($T364,資格者コード!$A$2:$Q$73,MATCH(AA$12,資格者コード!$F$1:$Q$1,0)+5,FALSE) &amp; "",""),"")</f>
        <v/>
      </c>
      <c r="AB364" s="124" t="str">
        <f>IFERROR(IF('01申請書'!$B$30="●",VLOOKUP($T364,資格者コード!$A$2:$Q$73,MATCH(AB$12,資格者コード!$F$1:$Q$1,0)+5,FALSE) &amp; "",""),"")</f>
        <v/>
      </c>
      <c r="AC364" s="125" t="str">
        <f>IFERROR(IF('01申請書'!$B$31="●",VLOOKUP($T364,資格者コード!$A$2:$Q$73,MATCH(AC$12,資格者コード!$F$1:$Q$1,0)+5,FALSE) &amp; "",""),"")</f>
        <v/>
      </c>
      <c r="AD364" s="126" t="str">
        <f>IFERROR(IF('01申請書'!$O$27="○",VLOOKUP($T364,資格者コード!$A$2:$Q$73,MATCH(AD$12,資格者コード!$F$1:$Q$1,0)+5,FALSE) &amp; "",""),"")</f>
        <v/>
      </c>
      <c r="AE364" s="126" t="str">
        <f>IFERROR(IF('01申請書'!$O$28="○",VLOOKUP($T364,資格者コード!$A$2:$Q$73,MATCH(AE$12,資格者コード!$F$1:$Q$1,0)+5,FALSE) &amp; "",""),"")</f>
        <v/>
      </c>
      <c r="AF364" s="123" t="str">
        <f>IFERROR(IF('01申請書'!$B$32="●",VLOOKUP($T364,資格者コード!$A$2:$Q$73,MATCH(AF$12,資格者コード!$F$1:$Q$1,0)+5,FALSE) &amp; "",""),"")</f>
        <v/>
      </c>
      <c r="AG364" s="124" t="str">
        <f>IFERROR(IF('01申請書'!$B$33="●",VLOOKUP($T364,資格者コード!$A$2:$Q$73,MATCH(AG$12,資格者コード!$F$1:$Q$1,0)+5,FALSE) &amp; "",""),"")</f>
        <v/>
      </c>
      <c r="AH364" s="125" t="str">
        <f>IFERROR(IF('01申請書'!$B$34="●",VLOOKUP($T364,資格者コード!$A$2:$Q$73,MATCH(AH$12,資格者コード!$F$1:$Q$1,0)+5,FALSE) &amp; "",""),"")</f>
        <v/>
      </c>
      <c r="AI364" s="126" t="str">
        <f>IFERROR(IF('01申請書'!$O$29="○",VLOOKUP($T364,資格者コード!$A$2:$Q$73,MATCH(AI$12,資格者コード!$F$1:$Q$1,0)+5,FALSE) &amp; "",""),"")</f>
        <v/>
      </c>
      <c r="AJ364" s="126" t="str">
        <f>IFERROR(IF('01申請書'!$O$30="○",VLOOKUP($T364,資格者コード!$A$2:$Q$73,MATCH(AJ$12,資格者コード!$F$1:$Q$1,0)+5,FALSE) &amp; "",""),"")</f>
        <v/>
      </c>
      <c r="AK364" s="339"/>
      <c r="AL364" s="340"/>
      <c r="AM364" s="340"/>
      <c r="AN364" s="340"/>
      <c r="AO364" s="340"/>
      <c r="AP364" s="340"/>
      <c r="AQ364" s="340"/>
      <c r="AR364" s="341"/>
    </row>
    <row r="365" spans="2:45" ht="24.95" customHeight="1">
      <c r="C365" s="331">
        <v>353</v>
      </c>
      <c r="D365" s="332"/>
      <c r="E365" s="333"/>
      <c r="F365" s="334"/>
      <c r="G365" s="334"/>
      <c r="H365" s="334"/>
      <c r="I365" s="334"/>
      <c r="J365" s="334"/>
      <c r="K365" s="334"/>
      <c r="L365" s="334"/>
      <c r="M365" s="334"/>
      <c r="N365" s="334"/>
      <c r="O365" s="334"/>
      <c r="P365" s="334"/>
      <c r="Q365" s="334"/>
      <c r="R365" s="334"/>
      <c r="S365" s="335"/>
      <c r="T365" s="336"/>
      <c r="U365" s="337"/>
      <c r="V365" s="337"/>
      <c r="W365" s="337"/>
      <c r="X365" s="338"/>
      <c r="Y365" s="123" t="str">
        <f>IFERROR(IF('01申請書'!$B$27="●",VLOOKUP($T365,資格者コード!$A$2:$Q$73,MATCH(Y$12,資格者コード!$F$1:$Q$1,0)+5,FALSE) &amp; "",""),"")</f>
        <v/>
      </c>
      <c r="Z365" s="124" t="str">
        <f>IFERROR(IF('01申請書'!$B$28="●",VLOOKUP($T365,資格者コード!$A$2:$Q$73,MATCH(Z$12,資格者コード!$F$1:$Q$1,0)+5,FALSE) &amp; "",""),"")</f>
        <v/>
      </c>
      <c r="AA365" s="124" t="str">
        <f>IFERROR(IF('01申請書'!$B$29="●",VLOOKUP($T365,資格者コード!$A$2:$Q$73,MATCH(AA$12,資格者コード!$F$1:$Q$1,0)+5,FALSE) &amp; "",""),"")</f>
        <v/>
      </c>
      <c r="AB365" s="124" t="str">
        <f>IFERROR(IF('01申請書'!$B$30="●",VLOOKUP($T365,資格者コード!$A$2:$Q$73,MATCH(AB$12,資格者コード!$F$1:$Q$1,0)+5,FALSE) &amp; "",""),"")</f>
        <v/>
      </c>
      <c r="AC365" s="125" t="str">
        <f>IFERROR(IF('01申請書'!$B$31="●",VLOOKUP($T365,資格者コード!$A$2:$Q$73,MATCH(AC$12,資格者コード!$F$1:$Q$1,0)+5,FALSE) &amp; "",""),"")</f>
        <v/>
      </c>
      <c r="AD365" s="126" t="str">
        <f>IFERROR(IF('01申請書'!$O$27="○",VLOOKUP($T365,資格者コード!$A$2:$Q$73,MATCH(AD$12,資格者コード!$F$1:$Q$1,0)+5,FALSE) &amp; "",""),"")</f>
        <v/>
      </c>
      <c r="AE365" s="126" t="str">
        <f>IFERROR(IF('01申請書'!$O$28="○",VLOOKUP($T365,資格者コード!$A$2:$Q$73,MATCH(AE$12,資格者コード!$F$1:$Q$1,0)+5,FALSE) &amp; "",""),"")</f>
        <v/>
      </c>
      <c r="AF365" s="123" t="str">
        <f>IFERROR(IF('01申請書'!$B$32="●",VLOOKUP($T365,資格者コード!$A$2:$Q$73,MATCH(AF$12,資格者コード!$F$1:$Q$1,0)+5,FALSE) &amp; "",""),"")</f>
        <v/>
      </c>
      <c r="AG365" s="124" t="str">
        <f>IFERROR(IF('01申請書'!$B$33="●",VLOOKUP($T365,資格者コード!$A$2:$Q$73,MATCH(AG$12,資格者コード!$F$1:$Q$1,0)+5,FALSE) &amp; "",""),"")</f>
        <v/>
      </c>
      <c r="AH365" s="125" t="str">
        <f>IFERROR(IF('01申請書'!$B$34="●",VLOOKUP($T365,資格者コード!$A$2:$Q$73,MATCH(AH$12,資格者コード!$F$1:$Q$1,0)+5,FALSE) &amp; "",""),"")</f>
        <v/>
      </c>
      <c r="AI365" s="126" t="str">
        <f>IFERROR(IF('01申請書'!$O$29="○",VLOOKUP($T365,資格者コード!$A$2:$Q$73,MATCH(AI$12,資格者コード!$F$1:$Q$1,0)+5,FALSE) &amp; "",""),"")</f>
        <v/>
      </c>
      <c r="AJ365" s="126" t="str">
        <f>IFERROR(IF('01申請書'!$O$30="○",VLOOKUP($T365,資格者コード!$A$2:$Q$73,MATCH(AJ$12,資格者コード!$F$1:$Q$1,0)+5,FALSE) &amp; "",""),"")</f>
        <v/>
      </c>
      <c r="AK365" s="339"/>
      <c r="AL365" s="340"/>
      <c r="AM365" s="340"/>
      <c r="AN365" s="340"/>
      <c r="AO365" s="340"/>
      <c r="AP365" s="340"/>
      <c r="AQ365" s="340"/>
      <c r="AR365" s="341"/>
    </row>
    <row r="366" spans="2:45" ht="24.95" customHeight="1">
      <c r="C366" s="331">
        <v>354</v>
      </c>
      <c r="D366" s="332"/>
      <c r="E366" s="333"/>
      <c r="F366" s="334"/>
      <c r="G366" s="334"/>
      <c r="H366" s="334"/>
      <c r="I366" s="334"/>
      <c r="J366" s="334"/>
      <c r="K366" s="334"/>
      <c r="L366" s="334"/>
      <c r="M366" s="334"/>
      <c r="N366" s="334"/>
      <c r="O366" s="334"/>
      <c r="P366" s="334"/>
      <c r="Q366" s="334"/>
      <c r="R366" s="334"/>
      <c r="S366" s="335"/>
      <c r="T366" s="336"/>
      <c r="U366" s="337"/>
      <c r="V366" s="337"/>
      <c r="W366" s="337"/>
      <c r="X366" s="338"/>
      <c r="Y366" s="123" t="str">
        <f>IFERROR(IF('01申請書'!$B$27="●",VLOOKUP($T366,資格者コード!$A$2:$Q$73,MATCH(Y$12,資格者コード!$F$1:$Q$1,0)+5,FALSE) &amp; "",""),"")</f>
        <v/>
      </c>
      <c r="Z366" s="124" t="str">
        <f>IFERROR(IF('01申請書'!$B$28="●",VLOOKUP($T366,資格者コード!$A$2:$Q$73,MATCH(Z$12,資格者コード!$F$1:$Q$1,0)+5,FALSE) &amp; "",""),"")</f>
        <v/>
      </c>
      <c r="AA366" s="124" t="str">
        <f>IFERROR(IF('01申請書'!$B$29="●",VLOOKUP($T366,資格者コード!$A$2:$Q$73,MATCH(AA$12,資格者コード!$F$1:$Q$1,0)+5,FALSE) &amp; "",""),"")</f>
        <v/>
      </c>
      <c r="AB366" s="124" t="str">
        <f>IFERROR(IF('01申請書'!$B$30="●",VLOOKUP($T366,資格者コード!$A$2:$Q$73,MATCH(AB$12,資格者コード!$F$1:$Q$1,0)+5,FALSE) &amp; "",""),"")</f>
        <v/>
      </c>
      <c r="AC366" s="125" t="str">
        <f>IFERROR(IF('01申請書'!$B$31="●",VLOOKUP($T366,資格者コード!$A$2:$Q$73,MATCH(AC$12,資格者コード!$F$1:$Q$1,0)+5,FALSE) &amp; "",""),"")</f>
        <v/>
      </c>
      <c r="AD366" s="126" t="str">
        <f>IFERROR(IF('01申請書'!$O$27="○",VLOOKUP($T366,資格者コード!$A$2:$Q$73,MATCH(AD$12,資格者コード!$F$1:$Q$1,0)+5,FALSE) &amp; "",""),"")</f>
        <v/>
      </c>
      <c r="AE366" s="126" t="str">
        <f>IFERROR(IF('01申請書'!$O$28="○",VLOOKUP($T366,資格者コード!$A$2:$Q$73,MATCH(AE$12,資格者コード!$F$1:$Q$1,0)+5,FALSE) &amp; "",""),"")</f>
        <v/>
      </c>
      <c r="AF366" s="123" t="str">
        <f>IFERROR(IF('01申請書'!$B$32="●",VLOOKUP($T366,資格者コード!$A$2:$Q$73,MATCH(AF$12,資格者コード!$F$1:$Q$1,0)+5,FALSE) &amp; "",""),"")</f>
        <v/>
      </c>
      <c r="AG366" s="124" t="str">
        <f>IFERROR(IF('01申請書'!$B$33="●",VLOOKUP($T366,資格者コード!$A$2:$Q$73,MATCH(AG$12,資格者コード!$F$1:$Q$1,0)+5,FALSE) &amp; "",""),"")</f>
        <v/>
      </c>
      <c r="AH366" s="125" t="str">
        <f>IFERROR(IF('01申請書'!$B$34="●",VLOOKUP($T366,資格者コード!$A$2:$Q$73,MATCH(AH$12,資格者コード!$F$1:$Q$1,0)+5,FALSE) &amp; "",""),"")</f>
        <v/>
      </c>
      <c r="AI366" s="126" t="str">
        <f>IFERROR(IF('01申請書'!$O$29="○",VLOOKUP($T366,資格者コード!$A$2:$Q$73,MATCH(AI$12,資格者コード!$F$1:$Q$1,0)+5,FALSE) &amp; "",""),"")</f>
        <v/>
      </c>
      <c r="AJ366" s="126" t="str">
        <f>IFERROR(IF('01申請書'!$O$30="○",VLOOKUP($T366,資格者コード!$A$2:$Q$73,MATCH(AJ$12,資格者コード!$F$1:$Q$1,0)+5,FALSE) &amp; "",""),"")</f>
        <v/>
      </c>
      <c r="AK366" s="339"/>
      <c r="AL366" s="340"/>
      <c r="AM366" s="340"/>
      <c r="AN366" s="340"/>
      <c r="AO366" s="340"/>
      <c r="AP366" s="340"/>
      <c r="AQ366" s="340"/>
      <c r="AR366" s="341"/>
    </row>
    <row r="367" spans="2:45" ht="24.95" customHeight="1">
      <c r="C367" s="331">
        <v>355</v>
      </c>
      <c r="D367" s="332"/>
      <c r="E367" s="333"/>
      <c r="F367" s="334"/>
      <c r="G367" s="334"/>
      <c r="H367" s="334"/>
      <c r="I367" s="334"/>
      <c r="J367" s="334"/>
      <c r="K367" s="334"/>
      <c r="L367" s="334"/>
      <c r="M367" s="334"/>
      <c r="N367" s="334"/>
      <c r="O367" s="334"/>
      <c r="P367" s="334"/>
      <c r="Q367" s="334"/>
      <c r="R367" s="334"/>
      <c r="S367" s="335"/>
      <c r="T367" s="336"/>
      <c r="U367" s="337"/>
      <c r="V367" s="337"/>
      <c r="W367" s="337"/>
      <c r="X367" s="338"/>
      <c r="Y367" s="123" t="str">
        <f>IFERROR(IF('01申請書'!$B$27="●",VLOOKUP($T367,資格者コード!$A$2:$Q$73,MATCH(Y$12,資格者コード!$F$1:$Q$1,0)+5,FALSE) &amp; "",""),"")</f>
        <v/>
      </c>
      <c r="Z367" s="124" t="str">
        <f>IFERROR(IF('01申請書'!$B$28="●",VLOOKUP($T367,資格者コード!$A$2:$Q$73,MATCH(Z$12,資格者コード!$F$1:$Q$1,0)+5,FALSE) &amp; "",""),"")</f>
        <v/>
      </c>
      <c r="AA367" s="124" t="str">
        <f>IFERROR(IF('01申請書'!$B$29="●",VLOOKUP($T367,資格者コード!$A$2:$Q$73,MATCH(AA$12,資格者コード!$F$1:$Q$1,0)+5,FALSE) &amp; "",""),"")</f>
        <v/>
      </c>
      <c r="AB367" s="124" t="str">
        <f>IFERROR(IF('01申請書'!$B$30="●",VLOOKUP($T367,資格者コード!$A$2:$Q$73,MATCH(AB$12,資格者コード!$F$1:$Q$1,0)+5,FALSE) &amp; "",""),"")</f>
        <v/>
      </c>
      <c r="AC367" s="125" t="str">
        <f>IFERROR(IF('01申請書'!$B$31="●",VLOOKUP($T367,資格者コード!$A$2:$Q$73,MATCH(AC$12,資格者コード!$F$1:$Q$1,0)+5,FALSE) &amp; "",""),"")</f>
        <v/>
      </c>
      <c r="AD367" s="126" t="str">
        <f>IFERROR(IF('01申請書'!$O$27="○",VLOOKUP($T367,資格者コード!$A$2:$Q$73,MATCH(AD$12,資格者コード!$F$1:$Q$1,0)+5,FALSE) &amp; "",""),"")</f>
        <v/>
      </c>
      <c r="AE367" s="126" t="str">
        <f>IFERROR(IF('01申請書'!$O$28="○",VLOOKUP($T367,資格者コード!$A$2:$Q$73,MATCH(AE$12,資格者コード!$F$1:$Q$1,0)+5,FALSE) &amp; "",""),"")</f>
        <v/>
      </c>
      <c r="AF367" s="123" t="str">
        <f>IFERROR(IF('01申請書'!$B$32="●",VLOOKUP($T367,資格者コード!$A$2:$Q$73,MATCH(AF$12,資格者コード!$F$1:$Q$1,0)+5,FALSE) &amp; "",""),"")</f>
        <v/>
      </c>
      <c r="AG367" s="124" t="str">
        <f>IFERROR(IF('01申請書'!$B$33="●",VLOOKUP($T367,資格者コード!$A$2:$Q$73,MATCH(AG$12,資格者コード!$F$1:$Q$1,0)+5,FALSE) &amp; "",""),"")</f>
        <v/>
      </c>
      <c r="AH367" s="125" t="str">
        <f>IFERROR(IF('01申請書'!$B$34="●",VLOOKUP($T367,資格者コード!$A$2:$Q$73,MATCH(AH$12,資格者コード!$F$1:$Q$1,0)+5,FALSE) &amp; "",""),"")</f>
        <v/>
      </c>
      <c r="AI367" s="126" t="str">
        <f>IFERROR(IF('01申請書'!$O$29="○",VLOOKUP($T367,資格者コード!$A$2:$Q$73,MATCH(AI$12,資格者コード!$F$1:$Q$1,0)+5,FALSE) &amp; "",""),"")</f>
        <v/>
      </c>
      <c r="AJ367" s="126" t="str">
        <f>IFERROR(IF('01申請書'!$O$30="○",VLOOKUP($T367,資格者コード!$A$2:$Q$73,MATCH(AJ$12,資格者コード!$F$1:$Q$1,0)+5,FALSE) &amp; "",""),"")</f>
        <v/>
      </c>
      <c r="AK367" s="339"/>
      <c r="AL367" s="340"/>
      <c r="AM367" s="340"/>
      <c r="AN367" s="340"/>
      <c r="AO367" s="340"/>
      <c r="AP367" s="340"/>
      <c r="AQ367" s="340"/>
      <c r="AR367" s="341"/>
    </row>
    <row r="368" spans="2:45" ht="24.95" customHeight="1">
      <c r="B368" s="127" t="s">
        <v>174</v>
      </c>
      <c r="C368" s="331">
        <v>356</v>
      </c>
      <c r="D368" s="332"/>
      <c r="E368" s="333"/>
      <c r="F368" s="334"/>
      <c r="G368" s="334"/>
      <c r="H368" s="334"/>
      <c r="I368" s="334"/>
      <c r="J368" s="334"/>
      <c r="K368" s="334"/>
      <c r="L368" s="334"/>
      <c r="M368" s="334"/>
      <c r="N368" s="334"/>
      <c r="O368" s="334"/>
      <c r="P368" s="334"/>
      <c r="Q368" s="334"/>
      <c r="R368" s="334"/>
      <c r="S368" s="335"/>
      <c r="T368" s="336"/>
      <c r="U368" s="337"/>
      <c r="V368" s="337"/>
      <c r="W368" s="337"/>
      <c r="X368" s="338"/>
      <c r="Y368" s="123" t="str">
        <f>IFERROR(IF('01申請書'!$B$27="●",VLOOKUP($T368,資格者コード!$A$2:$Q$73,MATCH(Y$12,資格者コード!$F$1:$Q$1,0)+5,FALSE) &amp; "",""),"")</f>
        <v/>
      </c>
      <c r="Z368" s="124" t="str">
        <f>IFERROR(IF('01申請書'!$B$28="●",VLOOKUP($T368,資格者コード!$A$2:$Q$73,MATCH(Z$12,資格者コード!$F$1:$Q$1,0)+5,FALSE) &amp; "",""),"")</f>
        <v/>
      </c>
      <c r="AA368" s="124" t="str">
        <f>IFERROR(IF('01申請書'!$B$29="●",VLOOKUP($T368,資格者コード!$A$2:$Q$73,MATCH(AA$12,資格者コード!$F$1:$Q$1,0)+5,FALSE) &amp; "",""),"")</f>
        <v/>
      </c>
      <c r="AB368" s="124" t="str">
        <f>IFERROR(IF('01申請書'!$B$30="●",VLOOKUP($T368,資格者コード!$A$2:$Q$73,MATCH(AB$12,資格者コード!$F$1:$Q$1,0)+5,FALSE) &amp; "",""),"")</f>
        <v/>
      </c>
      <c r="AC368" s="125" t="str">
        <f>IFERROR(IF('01申請書'!$B$31="●",VLOOKUP($T368,資格者コード!$A$2:$Q$73,MATCH(AC$12,資格者コード!$F$1:$Q$1,0)+5,FALSE) &amp; "",""),"")</f>
        <v/>
      </c>
      <c r="AD368" s="126" t="str">
        <f>IFERROR(IF('01申請書'!$O$27="○",VLOOKUP($T368,資格者コード!$A$2:$Q$73,MATCH(AD$12,資格者コード!$F$1:$Q$1,0)+5,FALSE) &amp; "",""),"")</f>
        <v/>
      </c>
      <c r="AE368" s="126" t="str">
        <f>IFERROR(IF('01申請書'!$O$28="○",VLOOKUP($T368,資格者コード!$A$2:$Q$73,MATCH(AE$12,資格者コード!$F$1:$Q$1,0)+5,FALSE) &amp; "",""),"")</f>
        <v/>
      </c>
      <c r="AF368" s="123" t="str">
        <f>IFERROR(IF('01申請書'!$B$32="●",VLOOKUP($T368,資格者コード!$A$2:$Q$73,MATCH(AF$12,資格者コード!$F$1:$Q$1,0)+5,FALSE) &amp; "",""),"")</f>
        <v/>
      </c>
      <c r="AG368" s="124" t="str">
        <f>IFERROR(IF('01申請書'!$B$33="●",VLOOKUP($T368,資格者コード!$A$2:$Q$73,MATCH(AG$12,資格者コード!$F$1:$Q$1,0)+5,FALSE) &amp; "",""),"")</f>
        <v/>
      </c>
      <c r="AH368" s="125" t="str">
        <f>IFERROR(IF('01申請書'!$B$34="●",VLOOKUP($T368,資格者コード!$A$2:$Q$73,MATCH(AH$12,資格者コード!$F$1:$Q$1,0)+5,FALSE) &amp; "",""),"")</f>
        <v/>
      </c>
      <c r="AI368" s="126" t="str">
        <f>IFERROR(IF('01申請書'!$O$29="○",VLOOKUP($T368,資格者コード!$A$2:$Q$73,MATCH(AI$12,資格者コード!$F$1:$Q$1,0)+5,FALSE) &amp; "",""),"")</f>
        <v/>
      </c>
      <c r="AJ368" s="126" t="str">
        <f>IFERROR(IF('01申請書'!$O$30="○",VLOOKUP($T368,資格者コード!$A$2:$Q$73,MATCH(AJ$12,資格者コード!$F$1:$Q$1,0)+5,FALSE) &amp; "",""),"")</f>
        <v/>
      </c>
      <c r="AK368" s="339"/>
      <c r="AL368" s="340"/>
      <c r="AM368" s="340"/>
      <c r="AN368" s="340"/>
      <c r="AO368" s="340"/>
      <c r="AP368" s="340"/>
      <c r="AQ368" s="340"/>
      <c r="AR368" s="341"/>
      <c r="AS368" s="127"/>
    </row>
    <row r="369" spans="2:45" ht="24.95" customHeight="1">
      <c r="C369" s="331">
        <v>357</v>
      </c>
      <c r="D369" s="332"/>
      <c r="E369" s="333"/>
      <c r="F369" s="334"/>
      <c r="G369" s="334"/>
      <c r="H369" s="334"/>
      <c r="I369" s="334"/>
      <c r="J369" s="334"/>
      <c r="K369" s="334"/>
      <c r="L369" s="334"/>
      <c r="M369" s="334"/>
      <c r="N369" s="334"/>
      <c r="O369" s="334"/>
      <c r="P369" s="334"/>
      <c r="Q369" s="334"/>
      <c r="R369" s="334"/>
      <c r="S369" s="335"/>
      <c r="T369" s="336"/>
      <c r="U369" s="337"/>
      <c r="V369" s="337"/>
      <c r="W369" s="337"/>
      <c r="X369" s="338"/>
      <c r="Y369" s="123" t="str">
        <f>IFERROR(IF('01申請書'!$B$27="●",VLOOKUP($T369,資格者コード!$A$2:$Q$73,MATCH(Y$12,資格者コード!$F$1:$Q$1,0)+5,FALSE) &amp; "",""),"")</f>
        <v/>
      </c>
      <c r="Z369" s="124" t="str">
        <f>IFERROR(IF('01申請書'!$B$28="●",VLOOKUP($T369,資格者コード!$A$2:$Q$73,MATCH(Z$12,資格者コード!$F$1:$Q$1,0)+5,FALSE) &amp; "",""),"")</f>
        <v/>
      </c>
      <c r="AA369" s="124" t="str">
        <f>IFERROR(IF('01申請書'!$B$29="●",VLOOKUP($T369,資格者コード!$A$2:$Q$73,MATCH(AA$12,資格者コード!$F$1:$Q$1,0)+5,FALSE) &amp; "",""),"")</f>
        <v/>
      </c>
      <c r="AB369" s="124" t="str">
        <f>IFERROR(IF('01申請書'!$B$30="●",VLOOKUP($T369,資格者コード!$A$2:$Q$73,MATCH(AB$12,資格者コード!$F$1:$Q$1,0)+5,FALSE) &amp; "",""),"")</f>
        <v/>
      </c>
      <c r="AC369" s="125" t="str">
        <f>IFERROR(IF('01申請書'!$B$31="●",VLOOKUP($T369,資格者コード!$A$2:$Q$73,MATCH(AC$12,資格者コード!$F$1:$Q$1,0)+5,FALSE) &amp; "",""),"")</f>
        <v/>
      </c>
      <c r="AD369" s="126" t="str">
        <f>IFERROR(IF('01申請書'!$O$27="○",VLOOKUP($T369,資格者コード!$A$2:$Q$73,MATCH(AD$12,資格者コード!$F$1:$Q$1,0)+5,FALSE) &amp; "",""),"")</f>
        <v/>
      </c>
      <c r="AE369" s="126" t="str">
        <f>IFERROR(IF('01申請書'!$O$28="○",VLOOKUP($T369,資格者コード!$A$2:$Q$73,MATCH(AE$12,資格者コード!$F$1:$Q$1,0)+5,FALSE) &amp; "",""),"")</f>
        <v/>
      </c>
      <c r="AF369" s="123" t="str">
        <f>IFERROR(IF('01申請書'!$B$32="●",VLOOKUP($T369,資格者コード!$A$2:$Q$73,MATCH(AF$12,資格者コード!$F$1:$Q$1,0)+5,FALSE) &amp; "",""),"")</f>
        <v/>
      </c>
      <c r="AG369" s="124" t="str">
        <f>IFERROR(IF('01申請書'!$B$33="●",VLOOKUP($T369,資格者コード!$A$2:$Q$73,MATCH(AG$12,資格者コード!$F$1:$Q$1,0)+5,FALSE) &amp; "",""),"")</f>
        <v/>
      </c>
      <c r="AH369" s="125" t="str">
        <f>IFERROR(IF('01申請書'!$B$34="●",VLOOKUP($T369,資格者コード!$A$2:$Q$73,MATCH(AH$12,資格者コード!$F$1:$Q$1,0)+5,FALSE) &amp; "",""),"")</f>
        <v/>
      </c>
      <c r="AI369" s="126" t="str">
        <f>IFERROR(IF('01申請書'!$O$29="○",VLOOKUP($T369,資格者コード!$A$2:$Q$73,MATCH(AI$12,資格者コード!$F$1:$Q$1,0)+5,FALSE) &amp; "",""),"")</f>
        <v/>
      </c>
      <c r="AJ369" s="126" t="str">
        <f>IFERROR(IF('01申請書'!$O$30="○",VLOOKUP($T369,資格者コード!$A$2:$Q$73,MATCH(AJ$12,資格者コード!$F$1:$Q$1,0)+5,FALSE) &amp; "",""),"")</f>
        <v/>
      </c>
      <c r="AK369" s="339"/>
      <c r="AL369" s="340"/>
      <c r="AM369" s="340"/>
      <c r="AN369" s="340"/>
      <c r="AO369" s="340"/>
      <c r="AP369" s="340"/>
      <c r="AQ369" s="340"/>
      <c r="AR369" s="341"/>
    </row>
    <row r="370" spans="2:45" ht="24.95" customHeight="1">
      <c r="C370" s="331">
        <v>358</v>
      </c>
      <c r="D370" s="332"/>
      <c r="E370" s="333"/>
      <c r="F370" s="334"/>
      <c r="G370" s="334"/>
      <c r="H370" s="334"/>
      <c r="I370" s="334"/>
      <c r="J370" s="334"/>
      <c r="K370" s="334"/>
      <c r="L370" s="334"/>
      <c r="M370" s="334"/>
      <c r="N370" s="334"/>
      <c r="O370" s="334"/>
      <c r="P370" s="334"/>
      <c r="Q370" s="334"/>
      <c r="R370" s="334"/>
      <c r="S370" s="335"/>
      <c r="T370" s="336"/>
      <c r="U370" s="337"/>
      <c r="V370" s="337"/>
      <c r="W370" s="337"/>
      <c r="X370" s="338"/>
      <c r="Y370" s="123" t="str">
        <f>IFERROR(IF('01申請書'!$B$27="●",VLOOKUP($T370,資格者コード!$A$2:$Q$73,MATCH(Y$12,資格者コード!$F$1:$Q$1,0)+5,FALSE) &amp; "",""),"")</f>
        <v/>
      </c>
      <c r="Z370" s="124" t="str">
        <f>IFERROR(IF('01申請書'!$B$28="●",VLOOKUP($T370,資格者コード!$A$2:$Q$73,MATCH(Z$12,資格者コード!$F$1:$Q$1,0)+5,FALSE) &amp; "",""),"")</f>
        <v/>
      </c>
      <c r="AA370" s="124" t="str">
        <f>IFERROR(IF('01申請書'!$B$29="●",VLOOKUP($T370,資格者コード!$A$2:$Q$73,MATCH(AA$12,資格者コード!$F$1:$Q$1,0)+5,FALSE) &amp; "",""),"")</f>
        <v/>
      </c>
      <c r="AB370" s="124" t="str">
        <f>IFERROR(IF('01申請書'!$B$30="●",VLOOKUP($T370,資格者コード!$A$2:$Q$73,MATCH(AB$12,資格者コード!$F$1:$Q$1,0)+5,FALSE) &amp; "",""),"")</f>
        <v/>
      </c>
      <c r="AC370" s="125" t="str">
        <f>IFERROR(IF('01申請書'!$B$31="●",VLOOKUP($T370,資格者コード!$A$2:$Q$73,MATCH(AC$12,資格者コード!$F$1:$Q$1,0)+5,FALSE) &amp; "",""),"")</f>
        <v/>
      </c>
      <c r="AD370" s="126" t="str">
        <f>IFERROR(IF('01申請書'!$O$27="○",VLOOKUP($T370,資格者コード!$A$2:$Q$73,MATCH(AD$12,資格者コード!$F$1:$Q$1,0)+5,FALSE) &amp; "",""),"")</f>
        <v/>
      </c>
      <c r="AE370" s="126" t="str">
        <f>IFERROR(IF('01申請書'!$O$28="○",VLOOKUP($T370,資格者コード!$A$2:$Q$73,MATCH(AE$12,資格者コード!$F$1:$Q$1,0)+5,FALSE) &amp; "",""),"")</f>
        <v/>
      </c>
      <c r="AF370" s="123" t="str">
        <f>IFERROR(IF('01申請書'!$B$32="●",VLOOKUP($T370,資格者コード!$A$2:$Q$73,MATCH(AF$12,資格者コード!$F$1:$Q$1,0)+5,FALSE) &amp; "",""),"")</f>
        <v/>
      </c>
      <c r="AG370" s="124" t="str">
        <f>IFERROR(IF('01申請書'!$B$33="●",VLOOKUP($T370,資格者コード!$A$2:$Q$73,MATCH(AG$12,資格者コード!$F$1:$Q$1,0)+5,FALSE) &amp; "",""),"")</f>
        <v/>
      </c>
      <c r="AH370" s="125" t="str">
        <f>IFERROR(IF('01申請書'!$B$34="●",VLOOKUP($T370,資格者コード!$A$2:$Q$73,MATCH(AH$12,資格者コード!$F$1:$Q$1,0)+5,FALSE) &amp; "",""),"")</f>
        <v/>
      </c>
      <c r="AI370" s="126" t="str">
        <f>IFERROR(IF('01申請書'!$O$29="○",VLOOKUP($T370,資格者コード!$A$2:$Q$73,MATCH(AI$12,資格者コード!$F$1:$Q$1,0)+5,FALSE) &amp; "",""),"")</f>
        <v/>
      </c>
      <c r="AJ370" s="126" t="str">
        <f>IFERROR(IF('01申請書'!$O$30="○",VLOOKUP($T370,資格者コード!$A$2:$Q$73,MATCH(AJ$12,資格者コード!$F$1:$Q$1,0)+5,FALSE) &amp; "",""),"")</f>
        <v/>
      </c>
      <c r="AK370" s="339"/>
      <c r="AL370" s="340"/>
      <c r="AM370" s="340"/>
      <c r="AN370" s="340"/>
      <c r="AO370" s="340"/>
      <c r="AP370" s="340"/>
      <c r="AQ370" s="340"/>
      <c r="AR370" s="341"/>
    </row>
    <row r="371" spans="2:45" ht="24.95" customHeight="1">
      <c r="C371" s="331">
        <v>359</v>
      </c>
      <c r="D371" s="332"/>
      <c r="E371" s="333"/>
      <c r="F371" s="334"/>
      <c r="G371" s="334"/>
      <c r="H371" s="334"/>
      <c r="I371" s="334"/>
      <c r="J371" s="334"/>
      <c r="K371" s="334"/>
      <c r="L371" s="334"/>
      <c r="M371" s="334"/>
      <c r="N371" s="334"/>
      <c r="O371" s="334"/>
      <c r="P371" s="334"/>
      <c r="Q371" s="334"/>
      <c r="R371" s="334"/>
      <c r="S371" s="335"/>
      <c r="T371" s="336"/>
      <c r="U371" s="337"/>
      <c r="V371" s="337"/>
      <c r="W371" s="337"/>
      <c r="X371" s="338"/>
      <c r="Y371" s="123" t="str">
        <f>IFERROR(IF('01申請書'!$B$27="●",VLOOKUP($T371,資格者コード!$A$2:$Q$73,MATCH(Y$12,資格者コード!$F$1:$Q$1,0)+5,FALSE) &amp; "",""),"")</f>
        <v/>
      </c>
      <c r="Z371" s="124" t="str">
        <f>IFERROR(IF('01申請書'!$B$28="●",VLOOKUP($T371,資格者コード!$A$2:$Q$73,MATCH(Z$12,資格者コード!$F$1:$Q$1,0)+5,FALSE) &amp; "",""),"")</f>
        <v/>
      </c>
      <c r="AA371" s="124" t="str">
        <f>IFERROR(IF('01申請書'!$B$29="●",VLOOKUP($T371,資格者コード!$A$2:$Q$73,MATCH(AA$12,資格者コード!$F$1:$Q$1,0)+5,FALSE) &amp; "",""),"")</f>
        <v/>
      </c>
      <c r="AB371" s="124" t="str">
        <f>IFERROR(IF('01申請書'!$B$30="●",VLOOKUP($T371,資格者コード!$A$2:$Q$73,MATCH(AB$12,資格者コード!$F$1:$Q$1,0)+5,FALSE) &amp; "",""),"")</f>
        <v/>
      </c>
      <c r="AC371" s="125" t="str">
        <f>IFERROR(IF('01申請書'!$B$31="●",VLOOKUP($T371,資格者コード!$A$2:$Q$73,MATCH(AC$12,資格者コード!$F$1:$Q$1,0)+5,FALSE) &amp; "",""),"")</f>
        <v/>
      </c>
      <c r="AD371" s="126" t="str">
        <f>IFERROR(IF('01申請書'!$O$27="○",VLOOKUP($T371,資格者コード!$A$2:$Q$73,MATCH(AD$12,資格者コード!$F$1:$Q$1,0)+5,FALSE) &amp; "",""),"")</f>
        <v/>
      </c>
      <c r="AE371" s="126" t="str">
        <f>IFERROR(IF('01申請書'!$O$28="○",VLOOKUP($T371,資格者コード!$A$2:$Q$73,MATCH(AE$12,資格者コード!$F$1:$Q$1,0)+5,FALSE) &amp; "",""),"")</f>
        <v/>
      </c>
      <c r="AF371" s="123" t="str">
        <f>IFERROR(IF('01申請書'!$B$32="●",VLOOKUP($T371,資格者コード!$A$2:$Q$73,MATCH(AF$12,資格者コード!$F$1:$Q$1,0)+5,FALSE) &amp; "",""),"")</f>
        <v/>
      </c>
      <c r="AG371" s="124" t="str">
        <f>IFERROR(IF('01申請書'!$B$33="●",VLOOKUP($T371,資格者コード!$A$2:$Q$73,MATCH(AG$12,資格者コード!$F$1:$Q$1,0)+5,FALSE) &amp; "",""),"")</f>
        <v/>
      </c>
      <c r="AH371" s="125" t="str">
        <f>IFERROR(IF('01申請書'!$B$34="●",VLOOKUP($T371,資格者コード!$A$2:$Q$73,MATCH(AH$12,資格者コード!$F$1:$Q$1,0)+5,FALSE) &amp; "",""),"")</f>
        <v/>
      </c>
      <c r="AI371" s="126" t="str">
        <f>IFERROR(IF('01申請書'!$O$29="○",VLOOKUP($T371,資格者コード!$A$2:$Q$73,MATCH(AI$12,資格者コード!$F$1:$Q$1,0)+5,FALSE) &amp; "",""),"")</f>
        <v/>
      </c>
      <c r="AJ371" s="126" t="str">
        <f>IFERROR(IF('01申請書'!$O$30="○",VLOOKUP($T371,資格者コード!$A$2:$Q$73,MATCH(AJ$12,資格者コード!$F$1:$Q$1,0)+5,FALSE) &amp; "",""),"")</f>
        <v/>
      </c>
      <c r="AK371" s="339"/>
      <c r="AL371" s="340"/>
      <c r="AM371" s="340"/>
      <c r="AN371" s="340"/>
      <c r="AO371" s="340"/>
      <c r="AP371" s="340"/>
      <c r="AQ371" s="340"/>
      <c r="AR371" s="341"/>
    </row>
    <row r="372" spans="2:45" ht="24.95" customHeight="1">
      <c r="C372" s="331">
        <v>360</v>
      </c>
      <c r="D372" s="332"/>
      <c r="E372" s="333"/>
      <c r="F372" s="334"/>
      <c r="G372" s="334"/>
      <c r="H372" s="334"/>
      <c r="I372" s="334"/>
      <c r="J372" s="334"/>
      <c r="K372" s="334"/>
      <c r="L372" s="334"/>
      <c r="M372" s="334"/>
      <c r="N372" s="334"/>
      <c r="O372" s="334"/>
      <c r="P372" s="334"/>
      <c r="Q372" s="334"/>
      <c r="R372" s="334"/>
      <c r="S372" s="335"/>
      <c r="T372" s="336"/>
      <c r="U372" s="337"/>
      <c r="V372" s="337"/>
      <c r="W372" s="337"/>
      <c r="X372" s="338"/>
      <c r="Y372" s="123" t="str">
        <f>IFERROR(IF('01申請書'!$B$27="●",VLOOKUP($T372,資格者コード!$A$2:$Q$73,MATCH(Y$12,資格者コード!$F$1:$Q$1,0)+5,FALSE) &amp; "",""),"")</f>
        <v/>
      </c>
      <c r="Z372" s="124" t="str">
        <f>IFERROR(IF('01申請書'!$B$28="●",VLOOKUP($T372,資格者コード!$A$2:$Q$73,MATCH(Z$12,資格者コード!$F$1:$Q$1,0)+5,FALSE) &amp; "",""),"")</f>
        <v/>
      </c>
      <c r="AA372" s="124" t="str">
        <f>IFERROR(IF('01申請書'!$B$29="●",VLOOKUP($T372,資格者コード!$A$2:$Q$73,MATCH(AA$12,資格者コード!$F$1:$Q$1,0)+5,FALSE) &amp; "",""),"")</f>
        <v/>
      </c>
      <c r="AB372" s="124" t="str">
        <f>IFERROR(IF('01申請書'!$B$30="●",VLOOKUP($T372,資格者コード!$A$2:$Q$73,MATCH(AB$12,資格者コード!$F$1:$Q$1,0)+5,FALSE) &amp; "",""),"")</f>
        <v/>
      </c>
      <c r="AC372" s="125" t="str">
        <f>IFERROR(IF('01申請書'!$B$31="●",VLOOKUP($T372,資格者コード!$A$2:$Q$73,MATCH(AC$12,資格者コード!$F$1:$Q$1,0)+5,FALSE) &amp; "",""),"")</f>
        <v/>
      </c>
      <c r="AD372" s="126" t="str">
        <f>IFERROR(IF('01申請書'!$O$27="○",VLOOKUP($T372,資格者コード!$A$2:$Q$73,MATCH(AD$12,資格者コード!$F$1:$Q$1,0)+5,FALSE) &amp; "",""),"")</f>
        <v/>
      </c>
      <c r="AE372" s="126" t="str">
        <f>IFERROR(IF('01申請書'!$O$28="○",VLOOKUP($T372,資格者コード!$A$2:$Q$73,MATCH(AE$12,資格者コード!$F$1:$Q$1,0)+5,FALSE) &amp; "",""),"")</f>
        <v/>
      </c>
      <c r="AF372" s="123" t="str">
        <f>IFERROR(IF('01申請書'!$B$32="●",VLOOKUP($T372,資格者コード!$A$2:$Q$73,MATCH(AF$12,資格者コード!$F$1:$Q$1,0)+5,FALSE) &amp; "",""),"")</f>
        <v/>
      </c>
      <c r="AG372" s="124" t="str">
        <f>IFERROR(IF('01申請書'!$B$33="●",VLOOKUP($T372,資格者コード!$A$2:$Q$73,MATCH(AG$12,資格者コード!$F$1:$Q$1,0)+5,FALSE) &amp; "",""),"")</f>
        <v/>
      </c>
      <c r="AH372" s="125" t="str">
        <f>IFERROR(IF('01申請書'!$B$34="●",VLOOKUP($T372,資格者コード!$A$2:$Q$73,MATCH(AH$12,資格者コード!$F$1:$Q$1,0)+5,FALSE) &amp; "",""),"")</f>
        <v/>
      </c>
      <c r="AI372" s="126" t="str">
        <f>IFERROR(IF('01申請書'!$O$29="○",VLOOKUP($T372,資格者コード!$A$2:$Q$73,MATCH(AI$12,資格者コード!$F$1:$Q$1,0)+5,FALSE) &amp; "",""),"")</f>
        <v/>
      </c>
      <c r="AJ372" s="126" t="str">
        <f>IFERROR(IF('01申請書'!$O$30="○",VLOOKUP($T372,資格者コード!$A$2:$Q$73,MATCH(AJ$12,資格者コード!$F$1:$Q$1,0)+5,FALSE) &amp; "",""),"")</f>
        <v/>
      </c>
      <c r="AK372" s="339"/>
      <c r="AL372" s="340"/>
      <c r="AM372" s="340"/>
      <c r="AN372" s="340"/>
      <c r="AO372" s="340"/>
      <c r="AP372" s="340"/>
      <c r="AQ372" s="340"/>
      <c r="AR372" s="341"/>
    </row>
    <row r="373" spans="2:45" ht="24.95" customHeight="1">
      <c r="C373" s="331">
        <v>361</v>
      </c>
      <c r="D373" s="332"/>
      <c r="E373" s="333"/>
      <c r="F373" s="334"/>
      <c r="G373" s="334"/>
      <c r="H373" s="334"/>
      <c r="I373" s="334"/>
      <c r="J373" s="334"/>
      <c r="K373" s="334"/>
      <c r="L373" s="334"/>
      <c r="M373" s="334"/>
      <c r="N373" s="334"/>
      <c r="O373" s="334"/>
      <c r="P373" s="334"/>
      <c r="Q373" s="334"/>
      <c r="R373" s="334"/>
      <c r="S373" s="335"/>
      <c r="T373" s="336"/>
      <c r="U373" s="337"/>
      <c r="V373" s="337"/>
      <c r="W373" s="337"/>
      <c r="X373" s="338"/>
      <c r="Y373" s="123" t="str">
        <f>IFERROR(IF('01申請書'!$B$27="●",VLOOKUP($T373,資格者コード!$A$2:$Q$73,MATCH(Y$12,資格者コード!$F$1:$Q$1,0)+5,FALSE) &amp; "",""),"")</f>
        <v/>
      </c>
      <c r="Z373" s="124" t="str">
        <f>IFERROR(IF('01申請書'!$B$28="●",VLOOKUP($T373,資格者コード!$A$2:$Q$73,MATCH(Z$12,資格者コード!$F$1:$Q$1,0)+5,FALSE) &amp; "",""),"")</f>
        <v/>
      </c>
      <c r="AA373" s="124" t="str">
        <f>IFERROR(IF('01申請書'!$B$29="●",VLOOKUP($T373,資格者コード!$A$2:$Q$73,MATCH(AA$12,資格者コード!$F$1:$Q$1,0)+5,FALSE) &amp; "",""),"")</f>
        <v/>
      </c>
      <c r="AB373" s="124" t="str">
        <f>IFERROR(IF('01申請書'!$B$30="●",VLOOKUP($T373,資格者コード!$A$2:$Q$73,MATCH(AB$12,資格者コード!$F$1:$Q$1,0)+5,FALSE) &amp; "",""),"")</f>
        <v/>
      </c>
      <c r="AC373" s="125" t="str">
        <f>IFERROR(IF('01申請書'!$B$31="●",VLOOKUP($T373,資格者コード!$A$2:$Q$73,MATCH(AC$12,資格者コード!$F$1:$Q$1,0)+5,FALSE) &amp; "",""),"")</f>
        <v/>
      </c>
      <c r="AD373" s="126" t="str">
        <f>IFERROR(IF('01申請書'!$O$27="○",VLOOKUP($T373,資格者コード!$A$2:$Q$73,MATCH(AD$12,資格者コード!$F$1:$Q$1,0)+5,FALSE) &amp; "",""),"")</f>
        <v/>
      </c>
      <c r="AE373" s="126" t="str">
        <f>IFERROR(IF('01申請書'!$O$28="○",VLOOKUP($T373,資格者コード!$A$2:$Q$73,MATCH(AE$12,資格者コード!$F$1:$Q$1,0)+5,FALSE) &amp; "",""),"")</f>
        <v/>
      </c>
      <c r="AF373" s="123" t="str">
        <f>IFERROR(IF('01申請書'!$B$32="●",VLOOKUP($T373,資格者コード!$A$2:$Q$73,MATCH(AF$12,資格者コード!$F$1:$Q$1,0)+5,FALSE) &amp; "",""),"")</f>
        <v/>
      </c>
      <c r="AG373" s="124" t="str">
        <f>IFERROR(IF('01申請書'!$B$33="●",VLOOKUP($T373,資格者コード!$A$2:$Q$73,MATCH(AG$12,資格者コード!$F$1:$Q$1,0)+5,FALSE) &amp; "",""),"")</f>
        <v/>
      </c>
      <c r="AH373" s="125" t="str">
        <f>IFERROR(IF('01申請書'!$B$34="●",VLOOKUP($T373,資格者コード!$A$2:$Q$73,MATCH(AH$12,資格者コード!$F$1:$Q$1,0)+5,FALSE) &amp; "",""),"")</f>
        <v/>
      </c>
      <c r="AI373" s="126" t="str">
        <f>IFERROR(IF('01申請書'!$O$29="○",VLOOKUP($T373,資格者コード!$A$2:$Q$73,MATCH(AI$12,資格者コード!$F$1:$Q$1,0)+5,FALSE) &amp; "",""),"")</f>
        <v/>
      </c>
      <c r="AJ373" s="126" t="str">
        <f>IFERROR(IF('01申請書'!$O$30="○",VLOOKUP($T373,資格者コード!$A$2:$Q$73,MATCH(AJ$12,資格者コード!$F$1:$Q$1,0)+5,FALSE) &amp; "",""),"")</f>
        <v/>
      </c>
      <c r="AK373" s="339"/>
      <c r="AL373" s="340"/>
      <c r="AM373" s="340"/>
      <c r="AN373" s="340"/>
      <c r="AO373" s="340"/>
      <c r="AP373" s="340"/>
      <c r="AQ373" s="340"/>
      <c r="AR373" s="341"/>
    </row>
    <row r="374" spans="2:45" ht="24.95" customHeight="1">
      <c r="C374" s="331">
        <v>362</v>
      </c>
      <c r="D374" s="332"/>
      <c r="E374" s="333"/>
      <c r="F374" s="334"/>
      <c r="G374" s="334"/>
      <c r="H374" s="334"/>
      <c r="I374" s="334"/>
      <c r="J374" s="334"/>
      <c r="K374" s="334"/>
      <c r="L374" s="334"/>
      <c r="M374" s="334"/>
      <c r="N374" s="334"/>
      <c r="O374" s="334"/>
      <c r="P374" s="334"/>
      <c r="Q374" s="334"/>
      <c r="R374" s="334"/>
      <c r="S374" s="335"/>
      <c r="T374" s="336"/>
      <c r="U374" s="337"/>
      <c r="V374" s="337"/>
      <c r="W374" s="337"/>
      <c r="X374" s="338"/>
      <c r="Y374" s="123" t="str">
        <f>IFERROR(IF('01申請書'!$B$27="●",VLOOKUP($T374,資格者コード!$A$2:$Q$73,MATCH(Y$12,資格者コード!$F$1:$Q$1,0)+5,FALSE) &amp; "",""),"")</f>
        <v/>
      </c>
      <c r="Z374" s="124" t="str">
        <f>IFERROR(IF('01申請書'!$B$28="●",VLOOKUP($T374,資格者コード!$A$2:$Q$73,MATCH(Z$12,資格者コード!$F$1:$Q$1,0)+5,FALSE) &amp; "",""),"")</f>
        <v/>
      </c>
      <c r="AA374" s="124" t="str">
        <f>IFERROR(IF('01申請書'!$B$29="●",VLOOKUP($T374,資格者コード!$A$2:$Q$73,MATCH(AA$12,資格者コード!$F$1:$Q$1,0)+5,FALSE) &amp; "",""),"")</f>
        <v/>
      </c>
      <c r="AB374" s="124" t="str">
        <f>IFERROR(IF('01申請書'!$B$30="●",VLOOKUP($T374,資格者コード!$A$2:$Q$73,MATCH(AB$12,資格者コード!$F$1:$Q$1,0)+5,FALSE) &amp; "",""),"")</f>
        <v/>
      </c>
      <c r="AC374" s="125" t="str">
        <f>IFERROR(IF('01申請書'!$B$31="●",VLOOKUP($T374,資格者コード!$A$2:$Q$73,MATCH(AC$12,資格者コード!$F$1:$Q$1,0)+5,FALSE) &amp; "",""),"")</f>
        <v/>
      </c>
      <c r="AD374" s="126" t="str">
        <f>IFERROR(IF('01申請書'!$O$27="○",VLOOKUP($T374,資格者コード!$A$2:$Q$73,MATCH(AD$12,資格者コード!$F$1:$Q$1,0)+5,FALSE) &amp; "",""),"")</f>
        <v/>
      </c>
      <c r="AE374" s="126" t="str">
        <f>IFERROR(IF('01申請書'!$O$28="○",VLOOKUP($T374,資格者コード!$A$2:$Q$73,MATCH(AE$12,資格者コード!$F$1:$Q$1,0)+5,FALSE) &amp; "",""),"")</f>
        <v/>
      </c>
      <c r="AF374" s="123" t="str">
        <f>IFERROR(IF('01申請書'!$B$32="●",VLOOKUP($T374,資格者コード!$A$2:$Q$73,MATCH(AF$12,資格者コード!$F$1:$Q$1,0)+5,FALSE) &amp; "",""),"")</f>
        <v/>
      </c>
      <c r="AG374" s="124" t="str">
        <f>IFERROR(IF('01申請書'!$B$33="●",VLOOKUP($T374,資格者コード!$A$2:$Q$73,MATCH(AG$12,資格者コード!$F$1:$Q$1,0)+5,FALSE) &amp; "",""),"")</f>
        <v/>
      </c>
      <c r="AH374" s="125" t="str">
        <f>IFERROR(IF('01申請書'!$B$34="●",VLOOKUP($T374,資格者コード!$A$2:$Q$73,MATCH(AH$12,資格者コード!$F$1:$Q$1,0)+5,FALSE) &amp; "",""),"")</f>
        <v/>
      </c>
      <c r="AI374" s="126" t="str">
        <f>IFERROR(IF('01申請書'!$O$29="○",VLOOKUP($T374,資格者コード!$A$2:$Q$73,MATCH(AI$12,資格者コード!$F$1:$Q$1,0)+5,FALSE) &amp; "",""),"")</f>
        <v/>
      </c>
      <c r="AJ374" s="126" t="str">
        <f>IFERROR(IF('01申請書'!$O$30="○",VLOOKUP($T374,資格者コード!$A$2:$Q$73,MATCH(AJ$12,資格者コード!$F$1:$Q$1,0)+5,FALSE) &amp; "",""),"")</f>
        <v/>
      </c>
      <c r="AK374" s="339"/>
      <c r="AL374" s="340"/>
      <c r="AM374" s="340"/>
      <c r="AN374" s="340"/>
      <c r="AO374" s="340"/>
      <c r="AP374" s="340"/>
      <c r="AQ374" s="340"/>
      <c r="AR374" s="341"/>
    </row>
    <row r="375" spans="2:45" ht="24.95" customHeight="1">
      <c r="C375" s="331">
        <v>363</v>
      </c>
      <c r="D375" s="332"/>
      <c r="E375" s="333"/>
      <c r="F375" s="334"/>
      <c r="G375" s="334"/>
      <c r="H375" s="334"/>
      <c r="I375" s="334"/>
      <c r="J375" s="334"/>
      <c r="K375" s="334"/>
      <c r="L375" s="334"/>
      <c r="M375" s="334"/>
      <c r="N375" s="334"/>
      <c r="O375" s="334"/>
      <c r="P375" s="334"/>
      <c r="Q375" s="334"/>
      <c r="R375" s="334"/>
      <c r="S375" s="335"/>
      <c r="T375" s="336"/>
      <c r="U375" s="337"/>
      <c r="V375" s="337"/>
      <c r="W375" s="337"/>
      <c r="X375" s="338"/>
      <c r="Y375" s="123" t="str">
        <f>IFERROR(IF('01申請書'!$B$27="●",VLOOKUP($T375,資格者コード!$A$2:$Q$73,MATCH(Y$12,資格者コード!$F$1:$Q$1,0)+5,FALSE) &amp; "",""),"")</f>
        <v/>
      </c>
      <c r="Z375" s="124" t="str">
        <f>IFERROR(IF('01申請書'!$B$28="●",VLOOKUP($T375,資格者コード!$A$2:$Q$73,MATCH(Z$12,資格者コード!$F$1:$Q$1,0)+5,FALSE) &amp; "",""),"")</f>
        <v/>
      </c>
      <c r="AA375" s="124" t="str">
        <f>IFERROR(IF('01申請書'!$B$29="●",VLOOKUP($T375,資格者コード!$A$2:$Q$73,MATCH(AA$12,資格者コード!$F$1:$Q$1,0)+5,FALSE) &amp; "",""),"")</f>
        <v/>
      </c>
      <c r="AB375" s="124" t="str">
        <f>IFERROR(IF('01申請書'!$B$30="●",VLOOKUP($T375,資格者コード!$A$2:$Q$73,MATCH(AB$12,資格者コード!$F$1:$Q$1,0)+5,FALSE) &amp; "",""),"")</f>
        <v/>
      </c>
      <c r="AC375" s="125" t="str">
        <f>IFERROR(IF('01申請書'!$B$31="●",VLOOKUP($T375,資格者コード!$A$2:$Q$73,MATCH(AC$12,資格者コード!$F$1:$Q$1,0)+5,FALSE) &amp; "",""),"")</f>
        <v/>
      </c>
      <c r="AD375" s="126" t="str">
        <f>IFERROR(IF('01申請書'!$O$27="○",VLOOKUP($T375,資格者コード!$A$2:$Q$73,MATCH(AD$12,資格者コード!$F$1:$Q$1,0)+5,FALSE) &amp; "",""),"")</f>
        <v/>
      </c>
      <c r="AE375" s="126" t="str">
        <f>IFERROR(IF('01申請書'!$O$28="○",VLOOKUP($T375,資格者コード!$A$2:$Q$73,MATCH(AE$12,資格者コード!$F$1:$Q$1,0)+5,FALSE) &amp; "",""),"")</f>
        <v/>
      </c>
      <c r="AF375" s="123" t="str">
        <f>IFERROR(IF('01申請書'!$B$32="●",VLOOKUP($T375,資格者コード!$A$2:$Q$73,MATCH(AF$12,資格者コード!$F$1:$Q$1,0)+5,FALSE) &amp; "",""),"")</f>
        <v/>
      </c>
      <c r="AG375" s="124" t="str">
        <f>IFERROR(IF('01申請書'!$B$33="●",VLOOKUP($T375,資格者コード!$A$2:$Q$73,MATCH(AG$12,資格者コード!$F$1:$Q$1,0)+5,FALSE) &amp; "",""),"")</f>
        <v/>
      </c>
      <c r="AH375" s="125" t="str">
        <f>IFERROR(IF('01申請書'!$B$34="●",VLOOKUP($T375,資格者コード!$A$2:$Q$73,MATCH(AH$12,資格者コード!$F$1:$Q$1,0)+5,FALSE) &amp; "",""),"")</f>
        <v/>
      </c>
      <c r="AI375" s="126" t="str">
        <f>IFERROR(IF('01申請書'!$O$29="○",VLOOKUP($T375,資格者コード!$A$2:$Q$73,MATCH(AI$12,資格者コード!$F$1:$Q$1,0)+5,FALSE) &amp; "",""),"")</f>
        <v/>
      </c>
      <c r="AJ375" s="126" t="str">
        <f>IFERROR(IF('01申請書'!$O$30="○",VLOOKUP($T375,資格者コード!$A$2:$Q$73,MATCH(AJ$12,資格者コード!$F$1:$Q$1,0)+5,FALSE) &amp; "",""),"")</f>
        <v/>
      </c>
      <c r="AK375" s="339"/>
      <c r="AL375" s="340"/>
      <c r="AM375" s="340"/>
      <c r="AN375" s="340"/>
      <c r="AO375" s="340"/>
      <c r="AP375" s="340"/>
      <c r="AQ375" s="340"/>
      <c r="AR375" s="341"/>
    </row>
    <row r="376" spans="2:45" ht="24.95" customHeight="1">
      <c r="C376" s="331">
        <v>364</v>
      </c>
      <c r="D376" s="332"/>
      <c r="E376" s="333"/>
      <c r="F376" s="334"/>
      <c r="G376" s="334"/>
      <c r="H376" s="334"/>
      <c r="I376" s="334"/>
      <c r="J376" s="334"/>
      <c r="K376" s="334"/>
      <c r="L376" s="334"/>
      <c r="M376" s="334"/>
      <c r="N376" s="334"/>
      <c r="O376" s="334"/>
      <c r="P376" s="334"/>
      <c r="Q376" s="334"/>
      <c r="R376" s="334"/>
      <c r="S376" s="335"/>
      <c r="T376" s="336"/>
      <c r="U376" s="337"/>
      <c r="V376" s="337"/>
      <c r="W376" s="337"/>
      <c r="X376" s="338"/>
      <c r="Y376" s="123" t="str">
        <f>IFERROR(IF('01申請書'!$B$27="●",VLOOKUP($T376,資格者コード!$A$2:$Q$73,MATCH(Y$12,資格者コード!$F$1:$Q$1,0)+5,FALSE) &amp; "",""),"")</f>
        <v/>
      </c>
      <c r="Z376" s="124" t="str">
        <f>IFERROR(IF('01申請書'!$B$28="●",VLOOKUP($T376,資格者コード!$A$2:$Q$73,MATCH(Z$12,資格者コード!$F$1:$Q$1,0)+5,FALSE) &amp; "",""),"")</f>
        <v/>
      </c>
      <c r="AA376" s="124" t="str">
        <f>IFERROR(IF('01申請書'!$B$29="●",VLOOKUP($T376,資格者コード!$A$2:$Q$73,MATCH(AA$12,資格者コード!$F$1:$Q$1,0)+5,FALSE) &amp; "",""),"")</f>
        <v/>
      </c>
      <c r="AB376" s="124" t="str">
        <f>IFERROR(IF('01申請書'!$B$30="●",VLOOKUP($T376,資格者コード!$A$2:$Q$73,MATCH(AB$12,資格者コード!$F$1:$Q$1,0)+5,FALSE) &amp; "",""),"")</f>
        <v/>
      </c>
      <c r="AC376" s="125" t="str">
        <f>IFERROR(IF('01申請書'!$B$31="●",VLOOKUP($T376,資格者コード!$A$2:$Q$73,MATCH(AC$12,資格者コード!$F$1:$Q$1,0)+5,FALSE) &amp; "",""),"")</f>
        <v/>
      </c>
      <c r="AD376" s="126" t="str">
        <f>IFERROR(IF('01申請書'!$O$27="○",VLOOKUP($T376,資格者コード!$A$2:$Q$73,MATCH(AD$12,資格者コード!$F$1:$Q$1,0)+5,FALSE) &amp; "",""),"")</f>
        <v/>
      </c>
      <c r="AE376" s="126" t="str">
        <f>IFERROR(IF('01申請書'!$O$28="○",VLOOKUP($T376,資格者コード!$A$2:$Q$73,MATCH(AE$12,資格者コード!$F$1:$Q$1,0)+5,FALSE) &amp; "",""),"")</f>
        <v/>
      </c>
      <c r="AF376" s="123" t="str">
        <f>IFERROR(IF('01申請書'!$B$32="●",VLOOKUP($T376,資格者コード!$A$2:$Q$73,MATCH(AF$12,資格者コード!$F$1:$Q$1,0)+5,FALSE) &amp; "",""),"")</f>
        <v/>
      </c>
      <c r="AG376" s="124" t="str">
        <f>IFERROR(IF('01申請書'!$B$33="●",VLOOKUP($T376,資格者コード!$A$2:$Q$73,MATCH(AG$12,資格者コード!$F$1:$Q$1,0)+5,FALSE) &amp; "",""),"")</f>
        <v/>
      </c>
      <c r="AH376" s="125" t="str">
        <f>IFERROR(IF('01申請書'!$B$34="●",VLOOKUP($T376,資格者コード!$A$2:$Q$73,MATCH(AH$12,資格者コード!$F$1:$Q$1,0)+5,FALSE) &amp; "",""),"")</f>
        <v/>
      </c>
      <c r="AI376" s="126" t="str">
        <f>IFERROR(IF('01申請書'!$O$29="○",VLOOKUP($T376,資格者コード!$A$2:$Q$73,MATCH(AI$12,資格者コード!$F$1:$Q$1,0)+5,FALSE) &amp; "",""),"")</f>
        <v/>
      </c>
      <c r="AJ376" s="126" t="str">
        <f>IFERROR(IF('01申請書'!$O$30="○",VLOOKUP($T376,資格者コード!$A$2:$Q$73,MATCH(AJ$12,資格者コード!$F$1:$Q$1,0)+5,FALSE) &amp; "",""),"")</f>
        <v/>
      </c>
      <c r="AK376" s="339"/>
      <c r="AL376" s="340"/>
      <c r="AM376" s="340"/>
      <c r="AN376" s="340"/>
      <c r="AO376" s="340"/>
      <c r="AP376" s="340"/>
      <c r="AQ376" s="340"/>
      <c r="AR376" s="341"/>
    </row>
    <row r="377" spans="2:45" ht="24.95" customHeight="1">
      <c r="C377" s="331">
        <v>365</v>
      </c>
      <c r="D377" s="332"/>
      <c r="E377" s="333"/>
      <c r="F377" s="334"/>
      <c r="G377" s="334"/>
      <c r="H377" s="334"/>
      <c r="I377" s="334"/>
      <c r="J377" s="334"/>
      <c r="K377" s="334"/>
      <c r="L377" s="334"/>
      <c r="M377" s="334"/>
      <c r="N377" s="334"/>
      <c r="O377" s="334"/>
      <c r="P377" s="334"/>
      <c r="Q377" s="334"/>
      <c r="R377" s="334"/>
      <c r="S377" s="335"/>
      <c r="T377" s="336"/>
      <c r="U377" s="337"/>
      <c r="V377" s="337"/>
      <c r="W377" s="337"/>
      <c r="X377" s="338"/>
      <c r="Y377" s="123" t="str">
        <f>IFERROR(IF('01申請書'!$B$27="●",VLOOKUP($T377,資格者コード!$A$2:$Q$73,MATCH(Y$12,資格者コード!$F$1:$Q$1,0)+5,FALSE) &amp; "",""),"")</f>
        <v/>
      </c>
      <c r="Z377" s="124" t="str">
        <f>IFERROR(IF('01申請書'!$B$28="●",VLOOKUP($T377,資格者コード!$A$2:$Q$73,MATCH(Z$12,資格者コード!$F$1:$Q$1,0)+5,FALSE) &amp; "",""),"")</f>
        <v/>
      </c>
      <c r="AA377" s="124" t="str">
        <f>IFERROR(IF('01申請書'!$B$29="●",VLOOKUP($T377,資格者コード!$A$2:$Q$73,MATCH(AA$12,資格者コード!$F$1:$Q$1,0)+5,FALSE) &amp; "",""),"")</f>
        <v/>
      </c>
      <c r="AB377" s="124" t="str">
        <f>IFERROR(IF('01申請書'!$B$30="●",VLOOKUP($T377,資格者コード!$A$2:$Q$73,MATCH(AB$12,資格者コード!$F$1:$Q$1,0)+5,FALSE) &amp; "",""),"")</f>
        <v/>
      </c>
      <c r="AC377" s="125" t="str">
        <f>IFERROR(IF('01申請書'!$B$31="●",VLOOKUP($T377,資格者コード!$A$2:$Q$73,MATCH(AC$12,資格者コード!$F$1:$Q$1,0)+5,FALSE) &amp; "",""),"")</f>
        <v/>
      </c>
      <c r="AD377" s="126" t="str">
        <f>IFERROR(IF('01申請書'!$O$27="○",VLOOKUP($T377,資格者コード!$A$2:$Q$73,MATCH(AD$12,資格者コード!$F$1:$Q$1,0)+5,FALSE) &amp; "",""),"")</f>
        <v/>
      </c>
      <c r="AE377" s="126" t="str">
        <f>IFERROR(IF('01申請書'!$O$28="○",VLOOKUP($T377,資格者コード!$A$2:$Q$73,MATCH(AE$12,資格者コード!$F$1:$Q$1,0)+5,FALSE) &amp; "",""),"")</f>
        <v/>
      </c>
      <c r="AF377" s="123" t="str">
        <f>IFERROR(IF('01申請書'!$B$32="●",VLOOKUP($T377,資格者コード!$A$2:$Q$73,MATCH(AF$12,資格者コード!$F$1:$Q$1,0)+5,FALSE) &amp; "",""),"")</f>
        <v/>
      </c>
      <c r="AG377" s="124" t="str">
        <f>IFERROR(IF('01申請書'!$B$33="●",VLOOKUP($T377,資格者コード!$A$2:$Q$73,MATCH(AG$12,資格者コード!$F$1:$Q$1,0)+5,FALSE) &amp; "",""),"")</f>
        <v/>
      </c>
      <c r="AH377" s="125" t="str">
        <f>IFERROR(IF('01申請書'!$B$34="●",VLOOKUP($T377,資格者コード!$A$2:$Q$73,MATCH(AH$12,資格者コード!$F$1:$Q$1,0)+5,FALSE) &amp; "",""),"")</f>
        <v/>
      </c>
      <c r="AI377" s="126" t="str">
        <f>IFERROR(IF('01申請書'!$O$29="○",VLOOKUP($T377,資格者コード!$A$2:$Q$73,MATCH(AI$12,資格者コード!$F$1:$Q$1,0)+5,FALSE) &amp; "",""),"")</f>
        <v/>
      </c>
      <c r="AJ377" s="126" t="str">
        <f>IFERROR(IF('01申請書'!$O$30="○",VLOOKUP($T377,資格者コード!$A$2:$Q$73,MATCH(AJ$12,資格者コード!$F$1:$Q$1,0)+5,FALSE) &amp; "",""),"")</f>
        <v/>
      </c>
      <c r="AK377" s="339"/>
      <c r="AL377" s="340"/>
      <c r="AM377" s="340"/>
      <c r="AN377" s="340"/>
      <c r="AO377" s="340"/>
      <c r="AP377" s="340"/>
      <c r="AQ377" s="340"/>
      <c r="AR377" s="341"/>
    </row>
    <row r="378" spans="2:45" ht="24.95" customHeight="1">
      <c r="C378" s="331">
        <v>366</v>
      </c>
      <c r="D378" s="332"/>
      <c r="E378" s="333"/>
      <c r="F378" s="334"/>
      <c r="G378" s="334"/>
      <c r="H378" s="334"/>
      <c r="I378" s="334"/>
      <c r="J378" s="334"/>
      <c r="K378" s="334"/>
      <c r="L378" s="334"/>
      <c r="M378" s="334"/>
      <c r="N378" s="334"/>
      <c r="O378" s="334"/>
      <c r="P378" s="334"/>
      <c r="Q378" s="334"/>
      <c r="R378" s="334"/>
      <c r="S378" s="335"/>
      <c r="T378" s="336"/>
      <c r="U378" s="337"/>
      <c r="V378" s="337"/>
      <c r="W378" s="337"/>
      <c r="X378" s="338"/>
      <c r="Y378" s="123" t="str">
        <f>IFERROR(IF('01申請書'!$B$27="●",VLOOKUP($T378,資格者コード!$A$2:$Q$73,MATCH(Y$12,資格者コード!$F$1:$Q$1,0)+5,FALSE) &amp; "",""),"")</f>
        <v/>
      </c>
      <c r="Z378" s="124" t="str">
        <f>IFERROR(IF('01申請書'!$B$28="●",VLOOKUP($T378,資格者コード!$A$2:$Q$73,MATCH(Z$12,資格者コード!$F$1:$Q$1,0)+5,FALSE) &amp; "",""),"")</f>
        <v/>
      </c>
      <c r="AA378" s="124" t="str">
        <f>IFERROR(IF('01申請書'!$B$29="●",VLOOKUP($T378,資格者コード!$A$2:$Q$73,MATCH(AA$12,資格者コード!$F$1:$Q$1,0)+5,FALSE) &amp; "",""),"")</f>
        <v/>
      </c>
      <c r="AB378" s="124" t="str">
        <f>IFERROR(IF('01申請書'!$B$30="●",VLOOKUP($T378,資格者コード!$A$2:$Q$73,MATCH(AB$12,資格者コード!$F$1:$Q$1,0)+5,FALSE) &amp; "",""),"")</f>
        <v/>
      </c>
      <c r="AC378" s="125" t="str">
        <f>IFERROR(IF('01申請書'!$B$31="●",VLOOKUP($T378,資格者コード!$A$2:$Q$73,MATCH(AC$12,資格者コード!$F$1:$Q$1,0)+5,FALSE) &amp; "",""),"")</f>
        <v/>
      </c>
      <c r="AD378" s="126" t="str">
        <f>IFERROR(IF('01申請書'!$O$27="○",VLOOKUP($T378,資格者コード!$A$2:$Q$73,MATCH(AD$12,資格者コード!$F$1:$Q$1,0)+5,FALSE) &amp; "",""),"")</f>
        <v/>
      </c>
      <c r="AE378" s="126" t="str">
        <f>IFERROR(IF('01申請書'!$O$28="○",VLOOKUP($T378,資格者コード!$A$2:$Q$73,MATCH(AE$12,資格者コード!$F$1:$Q$1,0)+5,FALSE) &amp; "",""),"")</f>
        <v/>
      </c>
      <c r="AF378" s="123" t="str">
        <f>IFERROR(IF('01申請書'!$B$32="●",VLOOKUP($T378,資格者コード!$A$2:$Q$73,MATCH(AF$12,資格者コード!$F$1:$Q$1,0)+5,FALSE) &amp; "",""),"")</f>
        <v/>
      </c>
      <c r="AG378" s="124" t="str">
        <f>IFERROR(IF('01申請書'!$B$33="●",VLOOKUP($T378,資格者コード!$A$2:$Q$73,MATCH(AG$12,資格者コード!$F$1:$Q$1,0)+5,FALSE) &amp; "",""),"")</f>
        <v/>
      </c>
      <c r="AH378" s="125" t="str">
        <f>IFERROR(IF('01申請書'!$B$34="●",VLOOKUP($T378,資格者コード!$A$2:$Q$73,MATCH(AH$12,資格者コード!$F$1:$Q$1,0)+5,FALSE) &amp; "",""),"")</f>
        <v/>
      </c>
      <c r="AI378" s="126" t="str">
        <f>IFERROR(IF('01申請書'!$O$29="○",VLOOKUP($T378,資格者コード!$A$2:$Q$73,MATCH(AI$12,資格者コード!$F$1:$Q$1,0)+5,FALSE) &amp; "",""),"")</f>
        <v/>
      </c>
      <c r="AJ378" s="126" t="str">
        <f>IFERROR(IF('01申請書'!$O$30="○",VLOOKUP($T378,資格者コード!$A$2:$Q$73,MATCH(AJ$12,資格者コード!$F$1:$Q$1,0)+5,FALSE) &amp; "",""),"")</f>
        <v/>
      </c>
      <c r="AK378" s="339"/>
      <c r="AL378" s="340"/>
      <c r="AM378" s="340"/>
      <c r="AN378" s="340"/>
      <c r="AO378" s="340"/>
      <c r="AP378" s="340"/>
      <c r="AQ378" s="340"/>
      <c r="AR378" s="341"/>
    </row>
    <row r="379" spans="2:45" ht="24.95" customHeight="1">
      <c r="C379" s="331">
        <v>367</v>
      </c>
      <c r="D379" s="332"/>
      <c r="E379" s="333"/>
      <c r="F379" s="334"/>
      <c r="G379" s="334"/>
      <c r="H379" s="334"/>
      <c r="I379" s="334"/>
      <c r="J379" s="334"/>
      <c r="K379" s="334"/>
      <c r="L379" s="334"/>
      <c r="M379" s="334"/>
      <c r="N379" s="334"/>
      <c r="O379" s="334"/>
      <c r="P379" s="334"/>
      <c r="Q379" s="334"/>
      <c r="R379" s="334"/>
      <c r="S379" s="335"/>
      <c r="T379" s="336"/>
      <c r="U379" s="337"/>
      <c r="V379" s="337"/>
      <c r="W379" s="337"/>
      <c r="X379" s="338"/>
      <c r="Y379" s="123" t="str">
        <f>IFERROR(IF('01申請書'!$B$27="●",VLOOKUP($T379,資格者コード!$A$2:$Q$73,MATCH(Y$12,資格者コード!$F$1:$Q$1,0)+5,FALSE) &amp; "",""),"")</f>
        <v/>
      </c>
      <c r="Z379" s="124" t="str">
        <f>IFERROR(IF('01申請書'!$B$28="●",VLOOKUP($T379,資格者コード!$A$2:$Q$73,MATCH(Z$12,資格者コード!$F$1:$Q$1,0)+5,FALSE) &amp; "",""),"")</f>
        <v/>
      </c>
      <c r="AA379" s="124" t="str">
        <f>IFERROR(IF('01申請書'!$B$29="●",VLOOKUP($T379,資格者コード!$A$2:$Q$73,MATCH(AA$12,資格者コード!$F$1:$Q$1,0)+5,FALSE) &amp; "",""),"")</f>
        <v/>
      </c>
      <c r="AB379" s="124" t="str">
        <f>IFERROR(IF('01申請書'!$B$30="●",VLOOKUP($T379,資格者コード!$A$2:$Q$73,MATCH(AB$12,資格者コード!$F$1:$Q$1,0)+5,FALSE) &amp; "",""),"")</f>
        <v/>
      </c>
      <c r="AC379" s="125" t="str">
        <f>IFERROR(IF('01申請書'!$B$31="●",VLOOKUP($T379,資格者コード!$A$2:$Q$73,MATCH(AC$12,資格者コード!$F$1:$Q$1,0)+5,FALSE) &amp; "",""),"")</f>
        <v/>
      </c>
      <c r="AD379" s="126" t="str">
        <f>IFERROR(IF('01申請書'!$O$27="○",VLOOKUP($T379,資格者コード!$A$2:$Q$73,MATCH(AD$12,資格者コード!$F$1:$Q$1,0)+5,FALSE) &amp; "",""),"")</f>
        <v/>
      </c>
      <c r="AE379" s="126" t="str">
        <f>IFERROR(IF('01申請書'!$O$28="○",VLOOKUP($T379,資格者コード!$A$2:$Q$73,MATCH(AE$12,資格者コード!$F$1:$Q$1,0)+5,FALSE) &amp; "",""),"")</f>
        <v/>
      </c>
      <c r="AF379" s="123" t="str">
        <f>IFERROR(IF('01申請書'!$B$32="●",VLOOKUP($T379,資格者コード!$A$2:$Q$73,MATCH(AF$12,資格者コード!$F$1:$Q$1,0)+5,FALSE) &amp; "",""),"")</f>
        <v/>
      </c>
      <c r="AG379" s="124" t="str">
        <f>IFERROR(IF('01申請書'!$B$33="●",VLOOKUP($T379,資格者コード!$A$2:$Q$73,MATCH(AG$12,資格者コード!$F$1:$Q$1,0)+5,FALSE) &amp; "",""),"")</f>
        <v/>
      </c>
      <c r="AH379" s="125" t="str">
        <f>IFERROR(IF('01申請書'!$B$34="●",VLOOKUP($T379,資格者コード!$A$2:$Q$73,MATCH(AH$12,資格者コード!$F$1:$Q$1,0)+5,FALSE) &amp; "",""),"")</f>
        <v/>
      </c>
      <c r="AI379" s="126" t="str">
        <f>IFERROR(IF('01申請書'!$O$29="○",VLOOKUP($T379,資格者コード!$A$2:$Q$73,MATCH(AI$12,資格者コード!$F$1:$Q$1,0)+5,FALSE) &amp; "",""),"")</f>
        <v/>
      </c>
      <c r="AJ379" s="126" t="str">
        <f>IFERROR(IF('01申請書'!$O$30="○",VLOOKUP($T379,資格者コード!$A$2:$Q$73,MATCH(AJ$12,資格者コード!$F$1:$Q$1,0)+5,FALSE) &amp; "",""),"")</f>
        <v/>
      </c>
      <c r="AK379" s="339"/>
      <c r="AL379" s="340"/>
      <c r="AM379" s="340"/>
      <c r="AN379" s="340"/>
      <c r="AO379" s="340"/>
      <c r="AP379" s="340"/>
      <c r="AQ379" s="340"/>
      <c r="AR379" s="341"/>
    </row>
    <row r="380" spans="2:45" ht="24.95" customHeight="1">
      <c r="B380" s="127" t="s">
        <v>174</v>
      </c>
      <c r="C380" s="331">
        <v>368</v>
      </c>
      <c r="D380" s="332"/>
      <c r="E380" s="333"/>
      <c r="F380" s="334"/>
      <c r="G380" s="334"/>
      <c r="H380" s="334"/>
      <c r="I380" s="334"/>
      <c r="J380" s="334"/>
      <c r="K380" s="334"/>
      <c r="L380" s="334"/>
      <c r="M380" s="334"/>
      <c r="N380" s="334"/>
      <c r="O380" s="334"/>
      <c r="P380" s="334"/>
      <c r="Q380" s="334"/>
      <c r="R380" s="334"/>
      <c r="S380" s="335"/>
      <c r="T380" s="336"/>
      <c r="U380" s="337"/>
      <c r="V380" s="337"/>
      <c r="W380" s="337"/>
      <c r="X380" s="338"/>
      <c r="Y380" s="123" t="str">
        <f>IFERROR(IF('01申請書'!$B$27="●",VLOOKUP($T380,資格者コード!$A$2:$Q$73,MATCH(Y$12,資格者コード!$F$1:$Q$1,0)+5,FALSE) &amp; "",""),"")</f>
        <v/>
      </c>
      <c r="Z380" s="124" t="str">
        <f>IFERROR(IF('01申請書'!$B$28="●",VLOOKUP($T380,資格者コード!$A$2:$Q$73,MATCH(Z$12,資格者コード!$F$1:$Q$1,0)+5,FALSE) &amp; "",""),"")</f>
        <v/>
      </c>
      <c r="AA380" s="124" t="str">
        <f>IFERROR(IF('01申請書'!$B$29="●",VLOOKUP($T380,資格者コード!$A$2:$Q$73,MATCH(AA$12,資格者コード!$F$1:$Q$1,0)+5,FALSE) &amp; "",""),"")</f>
        <v/>
      </c>
      <c r="AB380" s="124" t="str">
        <f>IFERROR(IF('01申請書'!$B$30="●",VLOOKUP($T380,資格者コード!$A$2:$Q$73,MATCH(AB$12,資格者コード!$F$1:$Q$1,0)+5,FALSE) &amp; "",""),"")</f>
        <v/>
      </c>
      <c r="AC380" s="125" t="str">
        <f>IFERROR(IF('01申請書'!$B$31="●",VLOOKUP($T380,資格者コード!$A$2:$Q$73,MATCH(AC$12,資格者コード!$F$1:$Q$1,0)+5,FALSE) &amp; "",""),"")</f>
        <v/>
      </c>
      <c r="AD380" s="126" t="str">
        <f>IFERROR(IF('01申請書'!$O$27="○",VLOOKUP($T380,資格者コード!$A$2:$Q$73,MATCH(AD$12,資格者コード!$F$1:$Q$1,0)+5,FALSE) &amp; "",""),"")</f>
        <v/>
      </c>
      <c r="AE380" s="126" t="str">
        <f>IFERROR(IF('01申請書'!$O$28="○",VLOOKUP($T380,資格者コード!$A$2:$Q$73,MATCH(AE$12,資格者コード!$F$1:$Q$1,0)+5,FALSE) &amp; "",""),"")</f>
        <v/>
      </c>
      <c r="AF380" s="123" t="str">
        <f>IFERROR(IF('01申請書'!$B$32="●",VLOOKUP($T380,資格者コード!$A$2:$Q$73,MATCH(AF$12,資格者コード!$F$1:$Q$1,0)+5,FALSE) &amp; "",""),"")</f>
        <v/>
      </c>
      <c r="AG380" s="124" t="str">
        <f>IFERROR(IF('01申請書'!$B$33="●",VLOOKUP($T380,資格者コード!$A$2:$Q$73,MATCH(AG$12,資格者コード!$F$1:$Q$1,0)+5,FALSE) &amp; "",""),"")</f>
        <v/>
      </c>
      <c r="AH380" s="125" t="str">
        <f>IFERROR(IF('01申請書'!$B$34="●",VLOOKUP($T380,資格者コード!$A$2:$Q$73,MATCH(AH$12,資格者コード!$F$1:$Q$1,0)+5,FALSE) &amp; "",""),"")</f>
        <v/>
      </c>
      <c r="AI380" s="126" t="str">
        <f>IFERROR(IF('01申請書'!$O$29="○",VLOOKUP($T380,資格者コード!$A$2:$Q$73,MATCH(AI$12,資格者コード!$F$1:$Q$1,0)+5,FALSE) &amp; "",""),"")</f>
        <v/>
      </c>
      <c r="AJ380" s="126" t="str">
        <f>IFERROR(IF('01申請書'!$O$30="○",VLOOKUP($T380,資格者コード!$A$2:$Q$73,MATCH(AJ$12,資格者コード!$F$1:$Q$1,0)+5,FALSE) &amp; "",""),"")</f>
        <v/>
      </c>
      <c r="AK380" s="339"/>
      <c r="AL380" s="340"/>
      <c r="AM380" s="340"/>
      <c r="AN380" s="340"/>
      <c r="AO380" s="340"/>
      <c r="AP380" s="340"/>
      <c r="AQ380" s="340"/>
      <c r="AR380" s="341"/>
      <c r="AS380" s="127"/>
    </row>
    <row r="381" spans="2:45" ht="24.95" customHeight="1">
      <c r="C381" s="331">
        <v>369</v>
      </c>
      <c r="D381" s="332"/>
      <c r="E381" s="333"/>
      <c r="F381" s="334"/>
      <c r="G381" s="334"/>
      <c r="H381" s="334"/>
      <c r="I381" s="334"/>
      <c r="J381" s="334"/>
      <c r="K381" s="334"/>
      <c r="L381" s="334"/>
      <c r="M381" s="334"/>
      <c r="N381" s="334"/>
      <c r="O381" s="334"/>
      <c r="P381" s="334"/>
      <c r="Q381" s="334"/>
      <c r="R381" s="334"/>
      <c r="S381" s="335"/>
      <c r="T381" s="336"/>
      <c r="U381" s="337"/>
      <c r="V381" s="337"/>
      <c r="W381" s="337"/>
      <c r="X381" s="338"/>
      <c r="Y381" s="123" t="str">
        <f>IFERROR(IF('01申請書'!$B$27="●",VLOOKUP($T381,資格者コード!$A$2:$Q$73,MATCH(Y$12,資格者コード!$F$1:$Q$1,0)+5,FALSE) &amp; "",""),"")</f>
        <v/>
      </c>
      <c r="Z381" s="124" t="str">
        <f>IFERROR(IF('01申請書'!$B$28="●",VLOOKUP($T381,資格者コード!$A$2:$Q$73,MATCH(Z$12,資格者コード!$F$1:$Q$1,0)+5,FALSE) &amp; "",""),"")</f>
        <v/>
      </c>
      <c r="AA381" s="124" t="str">
        <f>IFERROR(IF('01申請書'!$B$29="●",VLOOKUP($T381,資格者コード!$A$2:$Q$73,MATCH(AA$12,資格者コード!$F$1:$Q$1,0)+5,FALSE) &amp; "",""),"")</f>
        <v/>
      </c>
      <c r="AB381" s="124" t="str">
        <f>IFERROR(IF('01申請書'!$B$30="●",VLOOKUP($T381,資格者コード!$A$2:$Q$73,MATCH(AB$12,資格者コード!$F$1:$Q$1,0)+5,FALSE) &amp; "",""),"")</f>
        <v/>
      </c>
      <c r="AC381" s="125" t="str">
        <f>IFERROR(IF('01申請書'!$B$31="●",VLOOKUP($T381,資格者コード!$A$2:$Q$73,MATCH(AC$12,資格者コード!$F$1:$Q$1,0)+5,FALSE) &amp; "",""),"")</f>
        <v/>
      </c>
      <c r="AD381" s="126" t="str">
        <f>IFERROR(IF('01申請書'!$O$27="○",VLOOKUP($T381,資格者コード!$A$2:$Q$73,MATCH(AD$12,資格者コード!$F$1:$Q$1,0)+5,FALSE) &amp; "",""),"")</f>
        <v/>
      </c>
      <c r="AE381" s="126" t="str">
        <f>IFERROR(IF('01申請書'!$O$28="○",VLOOKUP($T381,資格者コード!$A$2:$Q$73,MATCH(AE$12,資格者コード!$F$1:$Q$1,0)+5,FALSE) &amp; "",""),"")</f>
        <v/>
      </c>
      <c r="AF381" s="123" t="str">
        <f>IFERROR(IF('01申請書'!$B$32="●",VLOOKUP($T381,資格者コード!$A$2:$Q$73,MATCH(AF$12,資格者コード!$F$1:$Q$1,0)+5,FALSE) &amp; "",""),"")</f>
        <v/>
      </c>
      <c r="AG381" s="124" t="str">
        <f>IFERROR(IF('01申請書'!$B$33="●",VLOOKUP($T381,資格者コード!$A$2:$Q$73,MATCH(AG$12,資格者コード!$F$1:$Q$1,0)+5,FALSE) &amp; "",""),"")</f>
        <v/>
      </c>
      <c r="AH381" s="125" t="str">
        <f>IFERROR(IF('01申請書'!$B$34="●",VLOOKUP($T381,資格者コード!$A$2:$Q$73,MATCH(AH$12,資格者コード!$F$1:$Q$1,0)+5,FALSE) &amp; "",""),"")</f>
        <v/>
      </c>
      <c r="AI381" s="126" t="str">
        <f>IFERROR(IF('01申請書'!$O$29="○",VLOOKUP($T381,資格者コード!$A$2:$Q$73,MATCH(AI$12,資格者コード!$F$1:$Q$1,0)+5,FALSE) &amp; "",""),"")</f>
        <v/>
      </c>
      <c r="AJ381" s="126" t="str">
        <f>IFERROR(IF('01申請書'!$O$30="○",VLOOKUP($T381,資格者コード!$A$2:$Q$73,MATCH(AJ$12,資格者コード!$F$1:$Q$1,0)+5,FALSE) &amp; "",""),"")</f>
        <v/>
      </c>
      <c r="AK381" s="339"/>
      <c r="AL381" s="340"/>
      <c r="AM381" s="340"/>
      <c r="AN381" s="340"/>
      <c r="AO381" s="340"/>
      <c r="AP381" s="340"/>
      <c r="AQ381" s="340"/>
      <c r="AR381" s="341"/>
    </row>
    <row r="382" spans="2:45" ht="24.95" customHeight="1">
      <c r="C382" s="331">
        <v>370</v>
      </c>
      <c r="D382" s="332"/>
      <c r="E382" s="333"/>
      <c r="F382" s="334"/>
      <c r="G382" s="334"/>
      <c r="H382" s="334"/>
      <c r="I382" s="334"/>
      <c r="J382" s="334"/>
      <c r="K382" s="334"/>
      <c r="L382" s="334"/>
      <c r="M382" s="334"/>
      <c r="N382" s="334"/>
      <c r="O382" s="334"/>
      <c r="P382" s="334"/>
      <c r="Q382" s="334"/>
      <c r="R382" s="334"/>
      <c r="S382" s="335"/>
      <c r="T382" s="336"/>
      <c r="U382" s="337"/>
      <c r="V382" s="337"/>
      <c r="W382" s="337"/>
      <c r="X382" s="338"/>
      <c r="Y382" s="123" t="str">
        <f>IFERROR(IF('01申請書'!$B$27="●",VLOOKUP($T382,資格者コード!$A$2:$Q$73,MATCH(Y$12,資格者コード!$F$1:$Q$1,0)+5,FALSE) &amp; "",""),"")</f>
        <v/>
      </c>
      <c r="Z382" s="124" t="str">
        <f>IFERROR(IF('01申請書'!$B$28="●",VLOOKUP($T382,資格者コード!$A$2:$Q$73,MATCH(Z$12,資格者コード!$F$1:$Q$1,0)+5,FALSE) &amp; "",""),"")</f>
        <v/>
      </c>
      <c r="AA382" s="124" t="str">
        <f>IFERROR(IF('01申請書'!$B$29="●",VLOOKUP($T382,資格者コード!$A$2:$Q$73,MATCH(AA$12,資格者コード!$F$1:$Q$1,0)+5,FALSE) &amp; "",""),"")</f>
        <v/>
      </c>
      <c r="AB382" s="124" t="str">
        <f>IFERROR(IF('01申請書'!$B$30="●",VLOOKUP($T382,資格者コード!$A$2:$Q$73,MATCH(AB$12,資格者コード!$F$1:$Q$1,0)+5,FALSE) &amp; "",""),"")</f>
        <v/>
      </c>
      <c r="AC382" s="125" t="str">
        <f>IFERROR(IF('01申請書'!$B$31="●",VLOOKUP($T382,資格者コード!$A$2:$Q$73,MATCH(AC$12,資格者コード!$F$1:$Q$1,0)+5,FALSE) &amp; "",""),"")</f>
        <v/>
      </c>
      <c r="AD382" s="126" t="str">
        <f>IFERROR(IF('01申請書'!$O$27="○",VLOOKUP($T382,資格者コード!$A$2:$Q$73,MATCH(AD$12,資格者コード!$F$1:$Q$1,0)+5,FALSE) &amp; "",""),"")</f>
        <v/>
      </c>
      <c r="AE382" s="126" t="str">
        <f>IFERROR(IF('01申請書'!$O$28="○",VLOOKUP($T382,資格者コード!$A$2:$Q$73,MATCH(AE$12,資格者コード!$F$1:$Q$1,0)+5,FALSE) &amp; "",""),"")</f>
        <v/>
      </c>
      <c r="AF382" s="123" t="str">
        <f>IFERROR(IF('01申請書'!$B$32="●",VLOOKUP($T382,資格者コード!$A$2:$Q$73,MATCH(AF$12,資格者コード!$F$1:$Q$1,0)+5,FALSE) &amp; "",""),"")</f>
        <v/>
      </c>
      <c r="AG382" s="124" t="str">
        <f>IFERROR(IF('01申請書'!$B$33="●",VLOOKUP($T382,資格者コード!$A$2:$Q$73,MATCH(AG$12,資格者コード!$F$1:$Q$1,0)+5,FALSE) &amp; "",""),"")</f>
        <v/>
      </c>
      <c r="AH382" s="125" t="str">
        <f>IFERROR(IF('01申請書'!$B$34="●",VLOOKUP($T382,資格者コード!$A$2:$Q$73,MATCH(AH$12,資格者コード!$F$1:$Q$1,0)+5,FALSE) &amp; "",""),"")</f>
        <v/>
      </c>
      <c r="AI382" s="126" t="str">
        <f>IFERROR(IF('01申請書'!$O$29="○",VLOOKUP($T382,資格者コード!$A$2:$Q$73,MATCH(AI$12,資格者コード!$F$1:$Q$1,0)+5,FALSE) &amp; "",""),"")</f>
        <v/>
      </c>
      <c r="AJ382" s="126" t="str">
        <f>IFERROR(IF('01申請書'!$O$30="○",VLOOKUP($T382,資格者コード!$A$2:$Q$73,MATCH(AJ$12,資格者コード!$F$1:$Q$1,0)+5,FALSE) &amp; "",""),"")</f>
        <v/>
      </c>
      <c r="AK382" s="339"/>
      <c r="AL382" s="340"/>
      <c r="AM382" s="340"/>
      <c r="AN382" s="340"/>
      <c r="AO382" s="340"/>
      <c r="AP382" s="340"/>
      <c r="AQ382" s="340"/>
      <c r="AR382" s="341"/>
    </row>
    <row r="383" spans="2:45" ht="24.95" customHeight="1">
      <c r="C383" s="331">
        <v>371</v>
      </c>
      <c r="D383" s="332"/>
      <c r="E383" s="333"/>
      <c r="F383" s="334"/>
      <c r="G383" s="334"/>
      <c r="H383" s="334"/>
      <c r="I383" s="334"/>
      <c r="J383" s="334"/>
      <c r="K383" s="334"/>
      <c r="L383" s="334"/>
      <c r="M383" s="334"/>
      <c r="N383" s="334"/>
      <c r="O383" s="334"/>
      <c r="P383" s="334"/>
      <c r="Q383" s="334"/>
      <c r="R383" s="334"/>
      <c r="S383" s="335"/>
      <c r="T383" s="336"/>
      <c r="U383" s="337"/>
      <c r="V383" s="337"/>
      <c r="W383" s="337"/>
      <c r="X383" s="338"/>
      <c r="Y383" s="123" t="str">
        <f>IFERROR(IF('01申請書'!$B$27="●",VLOOKUP($T383,資格者コード!$A$2:$Q$73,MATCH(Y$12,資格者コード!$F$1:$Q$1,0)+5,FALSE) &amp; "",""),"")</f>
        <v/>
      </c>
      <c r="Z383" s="124" t="str">
        <f>IFERROR(IF('01申請書'!$B$28="●",VLOOKUP($T383,資格者コード!$A$2:$Q$73,MATCH(Z$12,資格者コード!$F$1:$Q$1,0)+5,FALSE) &amp; "",""),"")</f>
        <v/>
      </c>
      <c r="AA383" s="124" t="str">
        <f>IFERROR(IF('01申請書'!$B$29="●",VLOOKUP($T383,資格者コード!$A$2:$Q$73,MATCH(AA$12,資格者コード!$F$1:$Q$1,0)+5,FALSE) &amp; "",""),"")</f>
        <v/>
      </c>
      <c r="AB383" s="124" t="str">
        <f>IFERROR(IF('01申請書'!$B$30="●",VLOOKUP($T383,資格者コード!$A$2:$Q$73,MATCH(AB$12,資格者コード!$F$1:$Q$1,0)+5,FALSE) &amp; "",""),"")</f>
        <v/>
      </c>
      <c r="AC383" s="125" t="str">
        <f>IFERROR(IF('01申請書'!$B$31="●",VLOOKUP($T383,資格者コード!$A$2:$Q$73,MATCH(AC$12,資格者コード!$F$1:$Q$1,0)+5,FALSE) &amp; "",""),"")</f>
        <v/>
      </c>
      <c r="AD383" s="126" t="str">
        <f>IFERROR(IF('01申請書'!$O$27="○",VLOOKUP($T383,資格者コード!$A$2:$Q$73,MATCH(AD$12,資格者コード!$F$1:$Q$1,0)+5,FALSE) &amp; "",""),"")</f>
        <v/>
      </c>
      <c r="AE383" s="126" t="str">
        <f>IFERROR(IF('01申請書'!$O$28="○",VLOOKUP($T383,資格者コード!$A$2:$Q$73,MATCH(AE$12,資格者コード!$F$1:$Q$1,0)+5,FALSE) &amp; "",""),"")</f>
        <v/>
      </c>
      <c r="AF383" s="123" t="str">
        <f>IFERROR(IF('01申請書'!$B$32="●",VLOOKUP($T383,資格者コード!$A$2:$Q$73,MATCH(AF$12,資格者コード!$F$1:$Q$1,0)+5,FALSE) &amp; "",""),"")</f>
        <v/>
      </c>
      <c r="AG383" s="124" t="str">
        <f>IFERROR(IF('01申請書'!$B$33="●",VLOOKUP($T383,資格者コード!$A$2:$Q$73,MATCH(AG$12,資格者コード!$F$1:$Q$1,0)+5,FALSE) &amp; "",""),"")</f>
        <v/>
      </c>
      <c r="AH383" s="125" t="str">
        <f>IFERROR(IF('01申請書'!$B$34="●",VLOOKUP($T383,資格者コード!$A$2:$Q$73,MATCH(AH$12,資格者コード!$F$1:$Q$1,0)+5,FALSE) &amp; "",""),"")</f>
        <v/>
      </c>
      <c r="AI383" s="126" t="str">
        <f>IFERROR(IF('01申請書'!$O$29="○",VLOOKUP($T383,資格者コード!$A$2:$Q$73,MATCH(AI$12,資格者コード!$F$1:$Q$1,0)+5,FALSE) &amp; "",""),"")</f>
        <v/>
      </c>
      <c r="AJ383" s="126" t="str">
        <f>IFERROR(IF('01申請書'!$O$30="○",VLOOKUP($T383,資格者コード!$A$2:$Q$73,MATCH(AJ$12,資格者コード!$F$1:$Q$1,0)+5,FALSE) &amp; "",""),"")</f>
        <v/>
      </c>
      <c r="AK383" s="339"/>
      <c r="AL383" s="340"/>
      <c r="AM383" s="340"/>
      <c r="AN383" s="340"/>
      <c r="AO383" s="340"/>
      <c r="AP383" s="340"/>
      <c r="AQ383" s="340"/>
      <c r="AR383" s="341"/>
    </row>
    <row r="384" spans="2:45" ht="24.95" customHeight="1">
      <c r="C384" s="331">
        <v>372</v>
      </c>
      <c r="D384" s="332"/>
      <c r="E384" s="333"/>
      <c r="F384" s="334"/>
      <c r="G384" s="334"/>
      <c r="H384" s="334"/>
      <c r="I384" s="334"/>
      <c r="J384" s="334"/>
      <c r="K384" s="334"/>
      <c r="L384" s="334"/>
      <c r="M384" s="334"/>
      <c r="N384" s="334"/>
      <c r="O384" s="334"/>
      <c r="P384" s="334"/>
      <c r="Q384" s="334"/>
      <c r="R384" s="334"/>
      <c r="S384" s="335"/>
      <c r="T384" s="336"/>
      <c r="U384" s="337"/>
      <c r="V384" s="337"/>
      <c r="W384" s="337"/>
      <c r="X384" s="338"/>
      <c r="Y384" s="123" t="str">
        <f>IFERROR(IF('01申請書'!$B$27="●",VLOOKUP($T384,資格者コード!$A$2:$Q$73,MATCH(Y$12,資格者コード!$F$1:$Q$1,0)+5,FALSE) &amp; "",""),"")</f>
        <v/>
      </c>
      <c r="Z384" s="124" t="str">
        <f>IFERROR(IF('01申請書'!$B$28="●",VLOOKUP($T384,資格者コード!$A$2:$Q$73,MATCH(Z$12,資格者コード!$F$1:$Q$1,0)+5,FALSE) &amp; "",""),"")</f>
        <v/>
      </c>
      <c r="AA384" s="124" t="str">
        <f>IFERROR(IF('01申請書'!$B$29="●",VLOOKUP($T384,資格者コード!$A$2:$Q$73,MATCH(AA$12,資格者コード!$F$1:$Q$1,0)+5,FALSE) &amp; "",""),"")</f>
        <v/>
      </c>
      <c r="AB384" s="124" t="str">
        <f>IFERROR(IF('01申請書'!$B$30="●",VLOOKUP($T384,資格者コード!$A$2:$Q$73,MATCH(AB$12,資格者コード!$F$1:$Q$1,0)+5,FALSE) &amp; "",""),"")</f>
        <v/>
      </c>
      <c r="AC384" s="125" t="str">
        <f>IFERROR(IF('01申請書'!$B$31="●",VLOOKUP($T384,資格者コード!$A$2:$Q$73,MATCH(AC$12,資格者コード!$F$1:$Q$1,0)+5,FALSE) &amp; "",""),"")</f>
        <v/>
      </c>
      <c r="AD384" s="126" t="str">
        <f>IFERROR(IF('01申請書'!$O$27="○",VLOOKUP($T384,資格者コード!$A$2:$Q$73,MATCH(AD$12,資格者コード!$F$1:$Q$1,0)+5,FALSE) &amp; "",""),"")</f>
        <v/>
      </c>
      <c r="AE384" s="126" t="str">
        <f>IFERROR(IF('01申請書'!$O$28="○",VLOOKUP($T384,資格者コード!$A$2:$Q$73,MATCH(AE$12,資格者コード!$F$1:$Q$1,0)+5,FALSE) &amp; "",""),"")</f>
        <v/>
      </c>
      <c r="AF384" s="123" t="str">
        <f>IFERROR(IF('01申請書'!$B$32="●",VLOOKUP($T384,資格者コード!$A$2:$Q$73,MATCH(AF$12,資格者コード!$F$1:$Q$1,0)+5,FALSE) &amp; "",""),"")</f>
        <v/>
      </c>
      <c r="AG384" s="124" t="str">
        <f>IFERROR(IF('01申請書'!$B$33="●",VLOOKUP($T384,資格者コード!$A$2:$Q$73,MATCH(AG$12,資格者コード!$F$1:$Q$1,0)+5,FALSE) &amp; "",""),"")</f>
        <v/>
      </c>
      <c r="AH384" s="125" t="str">
        <f>IFERROR(IF('01申請書'!$B$34="●",VLOOKUP($T384,資格者コード!$A$2:$Q$73,MATCH(AH$12,資格者コード!$F$1:$Q$1,0)+5,FALSE) &amp; "",""),"")</f>
        <v/>
      </c>
      <c r="AI384" s="126" t="str">
        <f>IFERROR(IF('01申請書'!$O$29="○",VLOOKUP($T384,資格者コード!$A$2:$Q$73,MATCH(AI$12,資格者コード!$F$1:$Q$1,0)+5,FALSE) &amp; "",""),"")</f>
        <v/>
      </c>
      <c r="AJ384" s="126" t="str">
        <f>IFERROR(IF('01申請書'!$O$30="○",VLOOKUP($T384,資格者コード!$A$2:$Q$73,MATCH(AJ$12,資格者コード!$F$1:$Q$1,0)+5,FALSE) &amp; "",""),"")</f>
        <v/>
      </c>
      <c r="AK384" s="339"/>
      <c r="AL384" s="340"/>
      <c r="AM384" s="340"/>
      <c r="AN384" s="340"/>
      <c r="AO384" s="340"/>
      <c r="AP384" s="340"/>
      <c r="AQ384" s="340"/>
      <c r="AR384" s="341"/>
    </row>
    <row r="385" spans="2:45" ht="24.95" customHeight="1">
      <c r="C385" s="331">
        <v>373</v>
      </c>
      <c r="D385" s="332"/>
      <c r="E385" s="333"/>
      <c r="F385" s="334"/>
      <c r="G385" s="334"/>
      <c r="H385" s="334"/>
      <c r="I385" s="334"/>
      <c r="J385" s="334"/>
      <c r="K385" s="334"/>
      <c r="L385" s="334"/>
      <c r="M385" s="334"/>
      <c r="N385" s="334"/>
      <c r="O385" s="334"/>
      <c r="P385" s="334"/>
      <c r="Q385" s="334"/>
      <c r="R385" s="334"/>
      <c r="S385" s="335"/>
      <c r="T385" s="336"/>
      <c r="U385" s="337"/>
      <c r="V385" s="337"/>
      <c r="W385" s="337"/>
      <c r="X385" s="338"/>
      <c r="Y385" s="123" t="str">
        <f>IFERROR(IF('01申請書'!$B$27="●",VLOOKUP($T385,資格者コード!$A$2:$Q$73,MATCH(Y$12,資格者コード!$F$1:$Q$1,0)+5,FALSE) &amp; "",""),"")</f>
        <v/>
      </c>
      <c r="Z385" s="124" t="str">
        <f>IFERROR(IF('01申請書'!$B$28="●",VLOOKUP($T385,資格者コード!$A$2:$Q$73,MATCH(Z$12,資格者コード!$F$1:$Q$1,0)+5,FALSE) &amp; "",""),"")</f>
        <v/>
      </c>
      <c r="AA385" s="124" t="str">
        <f>IFERROR(IF('01申請書'!$B$29="●",VLOOKUP($T385,資格者コード!$A$2:$Q$73,MATCH(AA$12,資格者コード!$F$1:$Q$1,0)+5,FALSE) &amp; "",""),"")</f>
        <v/>
      </c>
      <c r="AB385" s="124" t="str">
        <f>IFERROR(IF('01申請書'!$B$30="●",VLOOKUP($T385,資格者コード!$A$2:$Q$73,MATCH(AB$12,資格者コード!$F$1:$Q$1,0)+5,FALSE) &amp; "",""),"")</f>
        <v/>
      </c>
      <c r="AC385" s="125" t="str">
        <f>IFERROR(IF('01申請書'!$B$31="●",VLOOKUP($T385,資格者コード!$A$2:$Q$73,MATCH(AC$12,資格者コード!$F$1:$Q$1,0)+5,FALSE) &amp; "",""),"")</f>
        <v/>
      </c>
      <c r="AD385" s="126" t="str">
        <f>IFERROR(IF('01申請書'!$O$27="○",VLOOKUP($T385,資格者コード!$A$2:$Q$73,MATCH(AD$12,資格者コード!$F$1:$Q$1,0)+5,FALSE) &amp; "",""),"")</f>
        <v/>
      </c>
      <c r="AE385" s="126" t="str">
        <f>IFERROR(IF('01申請書'!$O$28="○",VLOOKUP($T385,資格者コード!$A$2:$Q$73,MATCH(AE$12,資格者コード!$F$1:$Q$1,0)+5,FALSE) &amp; "",""),"")</f>
        <v/>
      </c>
      <c r="AF385" s="123" t="str">
        <f>IFERROR(IF('01申請書'!$B$32="●",VLOOKUP($T385,資格者コード!$A$2:$Q$73,MATCH(AF$12,資格者コード!$F$1:$Q$1,0)+5,FALSE) &amp; "",""),"")</f>
        <v/>
      </c>
      <c r="AG385" s="124" t="str">
        <f>IFERROR(IF('01申請書'!$B$33="●",VLOOKUP($T385,資格者コード!$A$2:$Q$73,MATCH(AG$12,資格者コード!$F$1:$Q$1,0)+5,FALSE) &amp; "",""),"")</f>
        <v/>
      </c>
      <c r="AH385" s="125" t="str">
        <f>IFERROR(IF('01申請書'!$B$34="●",VLOOKUP($T385,資格者コード!$A$2:$Q$73,MATCH(AH$12,資格者コード!$F$1:$Q$1,0)+5,FALSE) &amp; "",""),"")</f>
        <v/>
      </c>
      <c r="AI385" s="126" t="str">
        <f>IFERROR(IF('01申請書'!$O$29="○",VLOOKUP($T385,資格者コード!$A$2:$Q$73,MATCH(AI$12,資格者コード!$F$1:$Q$1,0)+5,FALSE) &amp; "",""),"")</f>
        <v/>
      </c>
      <c r="AJ385" s="126" t="str">
        <f>IFERROR(IF('01申請書'!$O$30="○",VLOOKUP($T385,資格者コード!$A$2:$Q$73,MATCH(AJ$12,資格者コード!$F$1:$Q$1,0)+5,FALSE) &amp; "",""),"")</f>
        <v/>
      </c>
      <c r="AK385" s="339"/>
      <c r="AL385" s="340"/>
      <c r="AM385" s="340"/>
      <c r="AN385" s="340"/>
      <c r="AO385" s="340"/>
      <c r="AP385" s="340"/>
      <c r="AQ385" s="340"/>
      <c r="AR385" s="341"/>
    </row>
    <row r="386" spans="2:45" ht="24.95" customHeight="1">
      <c r="C386" s="331">
        <v>374</v>
      </c>
      <c r="D386" s="332"/>
      <c r="E386" s="333"/>
      <c r="F386" s="334"/>
      <c r="G386" s="334"/>
      <c r="H386" s="334"/>
      <c r="I386" s="334"/>
      <c r="J386" s="334"/>
      <c r="K386" s="334"/>
      <c r="L386" s="334"/>
      <c r="M386" s="334"/>
      <c r="N386" s="334"/>
      <c r="O386" s="334"/>
      <c r="P386" s="334"/>
      <c r="Q386" s="334"/>
      <c r="R386" s="334"/>
      <c r="S386" s="335"/>
      <c r="T386" s="336"/>
      <c r="U386" s="337"/>
      <c r="V386" s="337"/>
      <c r="W386" s="337"/>
      <c r="X386" s="338"/>
      <c r="Y386" s="123" t="str">
        <f>IFERROR(IF('01申請書'!$B$27="●",VLOOKUP($T386,資格者コード!$A$2:$Q$73,MATCH(Y$12,資格者コード!$F$1:$Q$1,0)+5,FALSE) &amp; "",""),"")</f>
        <v/>
      </c>
      <c r="Z386" s="124" t="str">
        <f>IFERROR(IF('01申請書'!$B$28="●",VLOOKUP($T386,資格者コード!$A$2:$Q$73,MATCH(Z$12,資格者コード!$F$1:$Q$1,0)+5,FALSE) &amp; "",""),"")</f>
        <v/>
      </c>
      <c r="AA386" s="124" t="str">
        <f>IFERROR(IF('01申請書'!$B$29="●",VLOOKUP($T386,資格者コード!$A$2:$Q$73,MATCH(AA$12,資格者コード!$F$1:$Q$1,0)+5,FALSE) &amp; "",""),"")</f>
        <v/>
      </c>
      <c r="AB386" s="124" t="str">
        <f>IFERROR(IF('01申請書'!$B$30="●",VLOOKUP($T386,資格者コード!$A$2:$Q$73,MATCH(AB$12,資格者コード!$F$1:$Q$1,0)+5,FALSE) &amp; "",""),"")</f>
        <v/>
      </c>
      <c r="AC386" s="125" t="str">
        <f>IFERROR(IF('01申請書'!$B$31="●",VLOOKUP($T386,資格者コード!$A$2:$Q$73,MATCH(AC$12,資格者コード!$F$1:$Q$1,0)+5,FALSE) &amp; "",""),"")</f>
        <v/>
      </c>
      <c r="AD386" s="126" t="str">
        <f>IFERROR(IF('01申請書'!$O$27="○",VLOOKUP($T386,資格者コード!$A$2:$Q$73,MATCH(AD$12,資格者コード!$F$1:$Q$1,0)+5,FALSE) &amp; "",""),"")</f>
        <v/>
      </c>
      <c r="AE386" s="126" t="str">
        <f>IFERROR(IF('01申請書'!$O$28="○",VLOOKUP($T386,資格者コード!$A$2:$Q$73,MATCH(AE$12,資格者コード!$F$1:$Q$1,0)+5,FALSE) &amp; "",""),"")</f>
        <v/>
      </c>
      <c r="AF386" s="123" t="str">
        <f>IFERROR(IF('01申請書'!$B$32="●",VLOOKUP($T386,資格者コード!$A$2:$Q$73,MATCH(AF$12,資格者コード!$F$1:$Q$1,0)+5,FALSE) &amp; "",""),"")</f>
        <v/>
      </c>
      <c r="AG386" s="124" t="str">
        <f>IFERROR(IF('01申請書'!$B$33="●",VLOOKUP($T386,資格者コード!$A$2:$Q$73,MATCH(AG$12,資格者コード!$F$1:$Q$1,0)+5,FALSE) &amp; "",""),"")</f>
        <v/>
      </c>
      <c r="AH386" s="125" t="str">
        <f>IFERROR(IF('01申請書'!$B$34="●",VLOOKUP($T386,資格者コード!$A$2:$Q$73,MATCH(AH$12,資格者コード!$F$1:$Q$1,0)+5,FALSE) &amp; "",""),"")</f>
        <v/>
      </c>
      <c r="AI386" s="126" t="str">
        <f>IFERROR(IF('01申請書'!$O$29="○",VLOOKUP($T386,資格者コード!$A$2:$Q$73,MATCH(AI$12,資格者コード!$F$1:$Q$1,0)+5,FALSE) &amp; "",""),"")</f>
        <v/>
      </c>
      <c r="AJ386" s="126" t="str">
        <f>IFERROR(IF('01申請書'!$O$30="○",VLOOKUP($T386,資格者コード!$A$2:$Q$73,MATCH(AJ$12,資格者コード!$F$1:$Q$1,0)+5,FALSE) &amp; "",""),"")</f>
        <v/>
      </c>
      <c r="AK386" s="339"/>
      <c r="AL386" s="340"/>
      <c r="AM386" s="340"/>
      <c r="AN386" s="340"/>
      <c r="AO386" s="340"/>
      <c r="AP386" s="340"/>
      <c r="AQ386" s="340"/>
      <c r="AR386" s="341"/>
    </row>
    <row r="387" spans="2:45" ht="24.95" customHeight="1">
      <c r="C387" s="331">
        <v>375</v>
      </c>
      <c r="D387" s="332"/>
      <c r="E387" s="333"/>
      <c r="F387" s="334"/>
      <c r="G387" s="334"/>
      <c r="H387" s="334"/>
      <c r="I387" s="334"/>
      <c r="J387" s="334"/>
      <c r="K387" s="334"/>
      <c r="L387" s="334"/>
      <c r="M387" s="334"/>
      <c r="N387" s="334"/>
      <c r="O387" s="334"/>
      <c r="P387" s="334"/>
      <c r="Q387" s="334"/>
      <c r="R387" s="334"/>
      <c r="S387" s="335"/>
      <c r="T387" s="336"/>
      <c r="U387" s="337"/>
      <c r="V387" s="337"/>
      <c r="W387" s="337"/>
      <c r="X387" s="338"/>
      <c r="Y387" s="123" t="str">
        <f>IFERROR(IF('01申請書'!$B$27="●",VLOOKUP($T387,資格者コード!$A$2:$Q$73,MATCH(Y$12,資格者コード!$F$1:$Q$1,0)+5,FALSE) &amp; "",""),"")</f>
        <v/>
      </c>
      <c r="Z387" s="124" t="str">
        <f>IFERROR(IF('01申請書'!$B$28="●",VLOOKUP($T387,資格者コード!$A$2:$Q$73,MATCH(Z$12,資格者コード!$F$1:$Q$1,0)+5,FALSE) &amp; "",""),"")</f>
        <v/>
      </c>
      <c r="AA387" s="124" t="str">
        <f>IFERROR(IF('01申請書'!$B$29="●",VLOOKUP($T387,資格者コード!$A$2:$Q$73,MATCH(AA$12,資格者コード!$F$1:$Q$1,0)+5,FALSE) &amp; "",""),"")</f>
        <v/>
      </c>
      <c r="AB387" s="124" t="str">
        <f>IFERROR(IF('01申請書'!$B$30="●",VLOOKUP($T387,資格者コード!$A$2:$Q$73,MATCH(AB$12,資格者コード!$F$1:$Q$1,0)+5,FALSE) &amp; "",""),"")</f>
        <v/>
      </c>
      <c r="AC387" s="125" t="str">
        <f>IFERROR(IF('01申請書'!$B$31="●",VLOOKUP($T387,資格者コード!$A$2:$Q$73,MATCH(AC$12,資格者コード!$F$1:$Q$1,0)+5,FALSE) &amp; "",""),"")</f>
        <v/>
      </c>
      <c r="AD387" s="126" t="str">
        <f>IFERROR(IF('01申請書'!$O$27="○",VLOOKUP($T387,資格者コード!$A$2:$Q$73,MATCH(AD$12,資格者コード!$F$1:$Q$1,0)+5,FALSE) &amp; "",""),"")</f>
        <v/>
      </c>
      <c r="AE387" s="126" t="str">
        <f>IFERROR(IF('01申請書'!$O$28="○",VLOOKUP($T387,資格者コード!$A$2:$Q$73,MATCH(AE$12,資格者コード!$F$1:$Q$1,0)+5,FALSE) &amp; "",""),"")</f>
        <v/>
      </c>
      <c r="AF387" s="123" t="str">
        <f>IFERROR(IF('01申請書'!$B$32="●",VLOOKUP($T387,資格者コード!$A$2:$Q$73,MATCH(AF$12,資格者コード!$F$1:$Q$1,0)+5,FALSE) &amp; "",""),"")</f>
        <v/>
      </c>
      <c r="AG387" s="124" t="str">
        <f>IFERROR(IF('01申請書'!$B$33="●",VLOOKUP($T387,資格者コード!$A$2:$Q$73,MATCH(AG$12,資格者コード!$F$1:$Q$1,0)+5,FALSE) &amp; "",""),"")</f>
        <v/>
      </c>
      <c r="AH387" s="125" t="str">
        <f>IFERROR(IF('01申請書'!$B$34="●",VLOOKUP($T387,資格者コード!$A$2:$Q$73,MATCH(AH$12,資格者コード!$F$1:$Q$1,0)+5,FALSE) &amp; "",""),"")</f>
        <v/>
      </c>
      <c r="AI387" s="126" t="str">
        <f>IFERROR(IF('01申請書'!$O$29="○",VLOOKUP($T387,資格者コード!$A$2:$Q$73,MATCH(AI$12,資格者コード!$F$1:$Q$1,0)+5,FALSE) &amp; "",""),"")</f>
        <v/>
      </c>
      <c r="AJ387" s="126" t="str">
        <f>IFERROR(IF('01申請書'!$O$30="○",VLOOKUP($T387,資格者コード!$A$2:$Q$73,MATCH(AJ$12,資格者コード!$F$1:$Q$1,0)+5,FALSE) &amp; "",""),"")</f>
        <v/>
      </c>
      <c r="AK387" s="339"/>
      <c r="AL387" s="340"/>
      <c r="AM387" s="340"/>
      <c r="AN387" s="340"/>
      <c r="AO387" s="340"/>
      <c r="AP387" s="340"/>
      <c r="AQ387" s="340"/>
      <c r="AR387" s="341"/>
    </row>
    <row r="388" spans="2:45" ht="24.95" customHeight="1">
      <c r="C388" s="331">
        <v>376</v>
      </c>
      <c r="D388" s="332"/>
      <c r="E388" s="333"/>
      <c r="F388" s="334"/>
      <c r="G388" s="334"/>
      <c r="H388" s="334"/>
      <c r="I388" s="334"/>
      <c r="J388" s="334"/>
      <c r="K388" s="334"/>
      <c r="L388" s="334"/>
      <c r="M388" s="334"/>
      <c r="N388" s="334"/>
      <c r="O388" s="334"/>
      <c r="P388" s="334"/>
      <c r="Q388" s="334"/>
      <c r="R388" s="334"/>
      <c r="S388" s="335"/>
      <c r="T388" s="336"/>
      <c r="U388" s="337"/>
      <c r="V388" s="337"/>
      <c r="W388" s="337"/>
      <c r="X388" s="338"/>
      <c r="Y388" s="123" t="str">
        <f>IFERROR(IF('01申請書'!$B$27="●",VLOOKUP($T388,資格者コード!$A$2:$Q$73,MATCH(Y$12,資格者コード!$F$1:$Q$1,0)+5,FALSE) &amp; "",""),"")</f>
        <v/>
      </c>
      <c r="Z388" s="124" t="str">
        <f>IFERROR(IF('01申請書'!$B$28="●",VLOOKUP($T388,資格者コード!$A$2:$Q$73,MATCH(Z$12,資格者コード!$F$1:$Q$1,0)+5,FALSE) &amp; "",""),"")</f>
        <v/>
      </c>
      <c r="AA388" s="124" t="str">
        <f>IFERROR(IF('01申請書'!$B$29="●",VLOOKUP($T388,資格者コード!$A$2:$Q$73,MATCH(AA$12,資格者コード!$F$1:$Q$1,0)+5,FALSE) &amp; "",""),"")</f>
        <v/>
      </c>
      <c r="AB388" s="124" t="str">
        <f>IFERROR(IF('01申請書'!$B$30="●",VLOOKUP($T388,資格者コード!$A$2:$Q$73,MATCH(AB$12,資格者コード!$F$1:$Q$1,0)+5,FALSE) &amp; "",""),"")</f>
        <v/>
      </c>
      <c r="AC388" s="125" t="str">
        <f>IFERROR(IF('01申請書'!$B$31="●",VLOOKUP($T388,資格者コード!$A$2:$Q$73,MATCH(AC$12,資格者コード!$F$1:$Q$1,0)+5,FALSE) &amp; "",""),"")</f>
        <v/>
      </c>
      <c r="AD388" s="126" t="str">
        <f>IFERROR(IF('01申請書'!$O$27="○",VLOOKUP($T388,資格者コード!$A$2:$Q$73,MATCH(AD$12,資格者コード!$F$1:$Q$1,0)+5,FALSE) &amp; "",""),"")</f>
        <v/>
      </c>
      <c r="AE388" s="126" t="str">
        <f>IFERROR(IF('01申請書'!$O$28="○",VLOOKUP($T388,資格者コード!$A$2:$Q$73,MATCH(AE$12,資格者コード!$F$1:$Q$1,0)+5,FALSE) &amp; "",""),"")</f>
        <v/>
      </c>
      <c r="AF388" s="123" t="str">
        <f>IFERROR(IF('01申請書'!$B$32="●",VLOOKUP($T388,資格者コード!$A$2:$Q$73,MATCH(AF$12,資格者コード!$F$1:$Q$1,0)+5,FALSE) &amp; "",""),"")</f>
        <v/>
      </c>
      <c r="AG388" s="124" t="str">
        <f>IFERROR(IF('01申請書'!$B$33="●",VLOOKUP($T388,資格者コード!$A$2:$Q$73,MATCH(AG$12,資格者コード!$F$1:$Q$1,0)+5,FALSE) &amp; "",""),"")</f>
        <v/>
      </c>
      <c r="AH388" s="125" t="str">
        <f>IFERROR(IF('01申請書'!$B$34="●",VLOOKUP($T388,資格者コード!$A$2:$Q$73,MATCH(AH$12,資格者コード!$F$1:$Q$1,0)+5,FALSE) &amp; "",""),"")</f>
        <v/>
      </c>
      <c r="AI388" s="126" t="str">
        <f>IFERROR(IF('01申請書'!$O$29="○",VLOOKUP($T388,資格者コード!$A$2:$Q$73,MATCH(AI$12,資格者コード!$F$1:$Q$1,0)+5,FALSE) &amp; "",""),"")</f>
        <v/>
      </c>
      <c r="AJ388" s="126" t="str">
        <f>IFERROR(IF('01申請書'!$O$30="○",VLOOKUP($T388,資格者コード!$A$2:$Q$73,MATCH(AJ$12,資格者コード!$F$1:$Q$1,0)+5,FALSE) &amp; "",""),"")</f>
        <v/>
      </c>
      <c r="AK388" s="339"/>
      <c r="AL388" s="340"/>
      <c r="AM388" s="340"/>
      <c r="AN388" s="340"/>
      <c r="AO388" s="340"/>
      <c r="AP388" s="340"/>
      <c r="AQ388" s="340"/>
      <c r="AR388" s="341"/>
    </row>
    <row r="389" spans="2:45" ht="24.95" customHeight="1">
      <c r="C389" s="331">
        <v>377</v>
      </c>
      <c r="D389" s="332"/>
      <c r="E389" s="333"/>
      <c r="F389" s="334"/>
      <c r="G389" s="334"/>
      <c r="H389" s="334"/>
      <c r="I389" s="334"/>
      <c r="J389" s="334"/>
      <c r="K389" s="334"/>
      <c r="L389" s="334"/>
      <c r="M389" s="334"/>
      <c r="N389" s="334"/>
      <c r="O389" s="334"/>
      <c r="P389" s="334"/>
      <c r="Q389" s="334"/>
      <c r="R389" s="334"/>
      <c r="S389" s="335"/>
      <c r="T389" s="336"/>
      <c r="U389" s="337"/>
      <c r="V389" s="337"/>
      <c r="W389" s="337"/>
      <c r="X389" s="338"/>
      <c r="Y389" s="123" t="str">
        <f>IFERROR(IF('01申請書'!$B$27="●",VLOOKUP($T389,資格者コード!$A$2:$Q$73,MATCH(Y$12,資格者コード!$F$1:$Q$1,0)+5,FALSE) &amp; "",""),"")</f>
        <v/>
      </c>
      <c r="Z389" s="124" t="str">
        <f>IFERROR(IF('01申請書'!$B$28="●",VLOOKUP($T389,資格者コード!$A$2:$Q$73,MATCH(Z$12,資格者コード!$F$1:$Q$1,0)+5,FALSE) &amp; "",""),"")</f>
        <v/>
      </c>
      <c r="AA389" s="124" t="str">
        <f>IFERROR(IF('01申請書'!$B$29="●",VLOOKUP($T389,資格者コード!$A$2:$Q$73,MATCH(AA$12,資格者コード!$F$1:$Q$1,0)+5,FALSE) &amp; "",""),"")</f>
        <v/>
      </c>
      <c r="AB389" s="124" t="str">
        <f>IFERROR(IF('01申請書'!$B$30="●",VLOOKUP($T389,資格者コード!$A$2:$Q$73,MATCH(AB$12,資格者コード!$F$1:$Q$1,0)+5,FALSE) &amp; "",""),"")</f>
        <v/>
      </c>
      <c r="AC389" s="125" t="str">
        <f>IFERROR(IF('01申請書'!$B$31="●",VLOOKUP($T389,資格者コード!$A$2:$Q$73,MATCH(AC$12,資格者コード!$F$1:$Q$1,0)+5,FALSE) &amp; "",""),"")</f>
        <v/>
      </c>
      <c r="AD389" s="126" t="str">
        <f>IFERROR(IF('01申請書'!$O$27="○",VLOOKUP($T389,資格者コード!$A$2:$Q$73,MATCH(AD$12,資格者コード!$F$1:$Q$1,0)+5,FALSE) &amp; "",""),"")</f>
        <v/>
      </c>
      <c r="AE389" s="126" t="str">
        <f>IFERROR(IF('01申請書'!$O$28="○",VLOOKUP($T389,資格者コード!$A$2:$Q$73,MATCH(AE$12,資格者コード!$F$1:$Q$1,0)+5,FALSE) &amp; "",""),"")</f>
        <v/>
      </c>
      <c r="AF389" s="123" t="str">
        <f>IFERROR(IF('01申請書'!$B$32="●",VLOOKUP($T389,資格者コード!$A$2:$Q$73,MATCH(AF$12,資格者コード!$F$1:$Q$1,0)+5,FALSE) &amp; "",""),"")</f>
        <v/>
      </c>
      <c r="AG389" s="124" t="str">
        <f>IFERROR(IF('01申請書'!$B$33="●",VLOOKUP($T389,資格者コード!$A$2:$Q$73,MATCH(AG$12,資格者コード!$F$1:$Q$1,0)+5,FALSE) &amp; "",""),"")</f>
        <v/>
      </c>
      <c r="AH389" s="125" t="str">
        <f>IFERROR(IF('01申請書'!$B$34="●",VLOOKUP($T389,資格者コード!$A$2:$Q$73,MATCH(AH$12,資格者コード!$F$1:$Q$1,0)+5,FALSE) &amp; "",""),"")</f>
        <v/>
      </c>
      <c r="AI389" s="126" t="str">
        <f>IFERROR(IF('01申請書'!$O$29="○",VLOOKUP($T389,資格者コード!$A$2:$Q$73,MATCH(AI$12,資格者コード!$F$1:$Q$1,0)+5,FALSE) &amp; "",""),"")</f>
        <v/>
      </c>
      <c r="AJ389" s="126" t="str">
        <f>IFERROR(IF('01申請書'!$O$30="○",VLOOKUP($T389,資格者コード!$A$2:$Q$73,MATCH(AJ$12,資格者コード!$F$1:$Q$1,0)+5,FALSE) &amp; "",""),"")</f>
        <v/>
      </c>
      <c r="AK389" s="339"/>
      <c r="AL389" s="340"/>
      <c r="AM389" s="340"/>
      <c r="AN389" s="340"/>
      <c r="AO389" s="340"/>
      <c r="AP389" s="340"/>
      <c r="AQ389" s="340"/>
      <c r="AR389" s="341"/>
    </row>
    <row r="390" spans="2:45" ht="24.95" customHeight="1">
      <c r="C390" s="331">
        <v>378</v>
      </c>
      <c r="D390" s="332"/>
      <c r="E390" s="333"/>
      <c r="F390" s="334"/>
      <c r="G390" s="334"/>
      <c r="H390" s="334"/>
      <c r="I390" s="334"/>
      <c r="J390" s="334"/>
      <c r="K390" s="334"/>
      <c r="L390" s="334"/>
      <c r="M390" s="334"/>
      <c r="N390" s="334"/>
      <c r="O390" s="334"/>
      <c r="P390" s="334"/>
      <c r="Q390" s="334"/>
      <c r="R390" s="334"/>
      <c r="S390" s="335"/>
      <c r="T390" s="336"/>
      <c r="U390" s="337"/>
      <c r="V390" s="337"/>
      <c r="W390" s="337"/>
      <c r="X390" s="338"/>
      <c r="Y390" s="123" t="str">
        <f>IFERROR(IF('01申請書'!$B$27="●",VLOOKUP($T390,資格者コード!$A$2:$Q$73,MATCH(Y$12,資格者コード!$F$1:$Q$1,0)+5,FALSE) &amp; "",""),"")</f>
        <v/>
      </c>
      <c r="Z390" s="124" t="str">
        <f>IFERROR(IF('01申請書'!$B$28="●",VLOOKUP($T390,資格者コード!$A$2:$Q$73,MATCH(Z$12,資格者コード!$F$1:$Q$1,0)+5,FALSE) &amp; "",""),"")</f>
        <v/>
      </c>
      <c r="AA390" s="124" t="str">
        <f>IFERROR(IF('01申請書'!$B$29="●",VLOOKUP($T390,資格者コード!$A$2:$Q$73,MATCH(AA$12,資格者コード!$F$1:$Q$1,0)+5,FALSE) &amp; "",""),"")</f>
        <v/>
      </c>
      <c r="AB390" s="124" t="str">
        <f>IFERROR(IF('01申請書'!$B$30="●",VLOOKUP($T390,資格者コード!$A$2:$Q$73,MATCH(AB$12,資格者コード!$F$1:$Q$1,0)+5,FALSE) &amp; "",""),"")</f>
        <v/>
      </c>
      <c r="AC390" s="125" t="str">
        <f>IFERROR(IF('01申請書'!$B$31="●",VLOOKUP($T390,資格者コード!$A$2:$Q$73,MATCH(AC$12,資格者コード!$F$1:$Q$1,0)+5,FALSE) &amp; "",""),"")</f>
        <v/>
      </c>
      <c r="AD390" s="126" t="str">
        <f>IFERROR(IF('01申請書'!$O$27="○",VLOOKUP($T390,資格者コード!$A$2:$Q$73,MATCH(AD$12,資格者コード!$F$1:$Q$1,0)+5,FALSE) &amp; "",""),"")</f>
        <v/>
      </c>
      <c r="AE390" s="126" t="str">
        <f>IFERROR(IF('01申請書'!$O$28="○",VLOOKUP($T390,資格者コード!$A$2:$Q$73,MATCH(AE$12,資格者コード!$F$1:$Q$1,0)+5,FALSE) &amp; "",""),"")</f>
        <v/>
      </c>
      <c r="AF390" s="123" t="str">
        <f>IFERROR(IF('01申請書'!$B$32="●",VLOOKUP($T390,資格者コード!$A$2:$Q$73,MATCH(AF$12,資格者コード!$F$1:$Q$1,0)+5,FALSE) &amp; "",""),"")</f>
        <v/>
      </c>
      <c r="AG390" s="124" t="str">
        <f>IFERROR(IF('01申請書'!$B$33="●",VLOOKUP($T390,資格者コード!$A$2:$Q$73,MATCH(AG$12,資格者コード!$F$1:$Q$1,0)+5,FALSE) &amp; "",""),"")</f>
        <v/>
      </c>
      <c r="AH390" s="125" t="str">
        <f>IFERROR(IF('01申請書'!$B$34="●",VLOOKUP($T390,資格者コード!$A$2:$Q$73,MATCH(AH$12,資格者コード!$F$1:$Q$1,0)+5,FALSE) &amp; "",""),"")</f>
        <v/>
      </c>
      <c r="AI390" s="126" t="str">
        <f>IFERROR(IF('01申請書'!$O$29="○",VLOOKUP($T390,資格者コード!$A$2:$Q$73,MATCH(AI$12,資格者コード!$F$1:$Q$1,0)+5,FALSE) &amp; "",""),"")</f>
        <v/>
      </c>
      <c r="AJ390" s="126" t="str">
        <f>IFERROR(IF('01申請書'!$O$30="○",VLOOKUP($T390,資格者コード!$A$2:$Q$73,MATCH(AJ$12,資格者コード!$F$1:$Q$1,0)+5,FALSE) &amp; "",""),"")</f>
        <v/>
      </c>
      <c r="AK390" s="339"/>
      <c r="AL390" s="340"/>
      <c r="AM390" s="340"/>
      <c r="AN390" s="340"/>
      <c r="AO390" s="340"/>
      <c r="AP390" s="340"/>
      <c r="AQ390" s="340"/>
      <c r="AR390" s="341"/>
    </row>
    <row r="391" spans="2:45" ht="24.95" customHeight="1">
      <c r="C391" s="331">
        <v>379</v>
      </c>
      <c r="D391" s="332"/>
      <c r="E391" s="333"/>
      <c r="F391" s="334"/>
      <c r="G391" s="334"/>
      <c r="H391" s="334"/>
      <c r="I391" s="334"/>
      <c r="J391" s="334"/>
      <c r="K391" s="334"/>
      <c r="L391" s="334"/>
      <c r="M391" s="334"/>
      <c r="N391" s="334"/>
      <c r="O391" s="334"/>
      <c r="P391" s="334"/>
      <c r="Q391" s="334"/>
      <c r="R391" s="334"/>
      <c r="S391" s="335"/>
      <c r="T391" s="336"/>
      <c r="U391" s="337"/>
      <c r="V391" s="337"/>
      <c r="W391" s="337"/>
      <c r="X391" s="338"/>
      <c r="Y391" s="123" t="str">
        <f>IFERROR(IF('01申請書'!$B$27="●",VLOOKUP($T391,資格者コード!$A$2:$Q$73,MATCH(Y$12,資格者コード!$F$1:$Q$1,0)+5,FALSE) &amp; "",""),"")</f>
        <v/>
      </c>
      <c r="Z391" s="124" t="str">
        <f>IFERROR(IF('01申請書'!$B$28="●",VLOOKUP($T391,資格者コード!$A$2:$Q$73,MATCH(Z$12,資格者コード!$F$1:$Q$1,0)+5,FALSE) &amp; "",""),"")</f>
        <v/>
      </c>
      <c r="AA391" s="124" t="str">
        <f>IFERROR(IF('01申請書'!$B$29="●",VLOOKUP($T391,資格者コード!$A$2:$Q$73,MATCH(AA$12,資格者コード!$F$1:$Q$1,0)+5,FALSE) &amp; "",""),"")</f>
        <v/>
      </c>
      <c r="AB391" s="124" t="str">
        <f>IFERROR(IF('01申請書'!$B$30="●",VLOOKUP($T391,資格者コード!$A$2:$Q$73,MATCH(AB$12,資格者コード!$F$1:$Q$1,0)+5,FALSE) &amp; "",""),"")</f>
        <v/>
      </c>
      <c r="AC391" s="125" t="str">
        <f>IFERROR(IF('01申請書'!$B$31="●",VLOOKUP($T391,資格者コード!$A$2:$Q$73,MATCH(AC$12,資格者コード!$F$1:$Q$1,0)+5,FALSE) &amp; "",""),"")</f>
        <v/>
      </c>
      <c r="AD391" s="126" t="str">
        <f>IFERROR(IF('01申請書'!$O$27="○",VLOOKUP($T391,資格者コード!$A$2:$Q$73,MATCH(AD$12,資格者コード!$F$1:$Q$1,0)+5,FALSE) &amp; "",""),"")</f>
        <v/>
      </c>
      <c r="AE391" s="126" t="str">
        <f>IFERROR(IF('01申請書'!$O$28="○",VLOOKUP($T391,資格者コード!$A$2:$Q$73,MATCH(AE$12,資格者コード!$F$1:$Q$1,0)+5,FALSE) &amp; "",""),"")</f>
        <v/>
      </c>
      <c r="AF391" s="123" t="str">
        <f>IFERROR(IF('01申請書'!$B$32="●",VLOOKUP($T391,資格者コード!$A$2:$Q$73,MATCH(AF$12,資格者コード!$F$1:$Q$1,0)+5,FALSE) &amp; "",""),"")</f>
        <v/>
      </c>
      <c r="AG391" s="124" t="str">
        <f>IFERROR(IF('01申請書'!$B$33="●",VLOOKUP($T391,資格者コード!$A$2:$Q$73,MATCH(AG$12,資格者コード!$F$1:$Q$1,0)+5,FALSE) &amp; "",""),"")</f>
        <v/>
      </c>
      <c r="AH391" s="125" t="str">
        <f>IFERROR(IF('01申請書'!$B$34="●",VLOOKUP($T391,資格者コード!$A$2:$Q$73,MATCH(AH$12,資格者コード!$F$1:$Q$1,0)+5,FALSE) &amp; "",""),"")</f>
        <v/>
      </c>
      <c r="AI391" s="126" t="str">
        <f>IFERROR(IF('01申請書'!$O$29="○",VLOOKUP($T391,資格者コード!$A$2:$Q$73,MATCH(AI$12,資格者コード!$F$1:$Q$1,0)+5,FALSE) &amp; "",""),"")</f>
        <v/>
      </c>
      <c r="AJ391" s="126" t="str">
        <f>IFERROR(IF('01申請書'!$O$30="○",VLOOKUP($T391,資格者コード!$A$2:$Q$73,MATCH(AJ$12,資格者コード!$F$1:$Q$1,0)+5,FALSE) &amp; "",""),"")</f>
        <v/>
      </c>
      <c r="AK391" s="339"/>
      <c r="AL391" s="340"/>
      <c r="AM391" s="340"/>
      <c r="AN391" s="340"/>
      <c r="AO391" s="340"/>
      <c r="AP391" s="340"/>
      <c r="AQ391" s="340"/>
      <c r="AR391" s="341"/>
    </row>
    <row r="392" spans="2:45" ht="24.95" customHeight="1">
      <c r="C392" s="331">
        <v>380</v>
      </c>
      <c r="D392" s="332"/>
      <c r="E392" s="333"/>
      <c r="F392" s="334"/>
      <c r="G392" s="334"/>
      <c r="H392" s="334"/>
      <c r="I392" s="334"/>
      <c r="J392" s="334"/>
      <c r="K392" s="334"/>
      <c r="L392" s="334"/>
      <c r="M392" s="334"/>
      <c r="N392" s="334"/>
      <c r="O392" s="334"/>
      <c r="P392" s="334"/>
      <c r="Q392" s="334"/>
      <c r="R392" s="334"/>
      <c r="S392" s="335"/>
      <c r="T392" s="336"/>
      <c r="U392" s="337"/>
      <c r="V392" s="337"/>
      <c r="W392" s="337"/>
      <c r="X392" s="338"/>
      <c r="Y392" s="123" t="str">
        <f>IFERROR(IF('01申請書'!$B$27="●",VLOOKUP($T392,資格者コード!$A$2:$Q$73,MATCH(Y$12,資格者コード!$F$1:$Q$1,0)+5,FALSE) &amp; "",""),"")</f>
        <v/>
      </c>
      <c r="Z392" s="124" t="str">
        <f>IFERROR(IF('01申請書'!$B$28="●",VLOOKUP($T392,資格者コード!$A$2:$Q$73,MATCH(Z$12,資格者コード!$F$1:$Q$1,0)+5,FALSE) &amp; "",""),"")</f>
        <v/>
      </c>
      <c r="AA392" s="124" t="str">
        <f>IFERROR(IF('01申請書'!$B$29="●",VLOOKUP($T392,資格者コード!$A$2:$Q$73,MATCH(AA$12,資格者コード!$F$1:$Q$1,0)+5,FALSE) &amp; "",""),"")</f>
        <v/>
      </c>
      <c r="AB392" s="124" t="str">
        <f>IFERROR(IF('01申請書'!$B$30="●",VLOOKUP($T392,資格者コード!$A$2:$Q$73,MATCH(AB$12,資格者コード!$F$1:$Q$1,0)+5,FALSE) &amp; "",""),"")</f>
        <v/>
      </c>
      <c r="AC392" s="125" t="str">
        <f>IFERROR(IF('01申請書'!$B$31="●",VLOOKUP($T392,資格者コード!$A$2:$Q$73,MATCH(AC$12,資格者コード!$F$1:$Q$1,0)+5,FALSE) &amp; "",""),"")</f>
        <v/>
      </c>
      <c r="AD392" s="126" t="str">
        <f>IFERROR(IF('01申請書'!$O$27="○",VLOOKUP($T392,資格者コード!$A$2:$Q$73,MATCH(AD$12,資格者コード!$F$1:$Q$1,0)+5,FALSE) &amp; "",""),"")</f>
        <v/>
      </c>
      <c r="AE392" s="126" t="str">
        <f>IFERROR(IF('01申請書'!$O$28="○",VLOOKUP($T392,資格者コード!$A$2:$Q$73,MATCH(AE$12,資格者コード!$F$1:$Q$1,0)+5,FALSE) &amp; "",""),"")</f>
        <v/>
      </c>
      <c r="AF392" s="123" t="str">
        <f>IFERROR(IF('01申請書'!$B$32="●",VLOOKUP($T392,資格者コード!$A$2:$Q$73,MATCH(AF$12,資格者コード!$F$1:$Q$1,0)+5,FALSE) &amp; "",""),"")</f>
        <v/>
      </c>
      <c r="AG392" s="124" t="str">
        <f>IFERROR(IF('01申請書'!$B$33="●",VLOOKUP($T392,資格者コード!$A$2:$Q$73,MATCH(AG$12,資格者コード!$F$1:$Q$1,0)+5,FALSE) &amp; "",""),"")</f>
        <v/>
      </c>
      <c r="AH392" s="125" t="str">
        <f>IFERROR(IF('01申請書'!$B$34="●",VLOOKUP($T392,資格者コード!$A$2:$Q$73,MATCH(AH$12,資格者コード!$F$1:$Q$1,0)+5,FALSE) &amp; "",""),"")</f>
        <v/>
      </c>
      <c r="AI392" s="126" t="str">
        <f>IFERROR(IF('01申請書'!$O$29="○",VLOOKUP($T392,資格者コード!$A$2:$Q$73,MATCH(AI$12,資格者コード!$F$1:$Q$1,0)+5,FALSE) &amp; "",""),"")</f>
        <v/>
      </c>
      <c r="AJ392" s="126" t="str">
        <f>IFERROR(IF('01申請書'!$O$30="○",VLOOKUP($T392,資格者コード!$A$2:$Q$73,MATCH(AJ$12,資格者コード!$F$1:$Q$1,0)+5,FALSE) &amp; "",""),"")</f>
        <v/>
      </c>
      <c r="AK392" s="339"/>
      <c r="AL392" s="340"/>
      <c r="AM392" s="340"/>
      <c r="AN392" s="340"/>
      <c r="AO392" s="340"/>
      <c r="AP392" s="340"/>
      <c r="AQ392" s="340"/>
      <c r="AR392" s="341"/>
    </row>
    <row r="393" spans="2:45" ht="24.95" customHeight="1">
      <c r="B393" s="127" t="s">
        <v>174</v>
      </c>
      <c r="C393" s="331">
        <v>381</v>
      </c>
      <c r="D393" s="332"/>
      <c r="E393" s="333"/>
      <c r="F393" s="334"/>
      <c r="G393" s="334"/>
      <c r="H393" s="334"/>
      <c r="I393" s="334"/>
      <c r="J393" s="334"/>
      <c r="K393" s="334"/>
      <c r="L393" s="334"/>
      <c r="M393" s="334"/>
      <c r="N393" s="334"/>
      <c r="O393" s="334"/>
      <c r="P393" s="334"/>
      <c r="Q393" s="334"/>
      <c r="R393" s="334"/>
      <c r="S393" s="335"/>
      <c r="T393" s="336"/>
      <c r="U393" s="337"/>
      <c r="V393" s="337"/>
      <c r="W393" s="337"/>
      <c r="X393" s="338"/>
      <c r="Y393" s="123" t="str">
        <f>IFERROR(IF('01申請書'!$B$27="●",VLOOKUP($T393,資格者コード!$A$2:$Q$73,MATCH(Y$12,資格者コード!$F$1:$Q$1,0)+5,FALSE) &amp; "",""),"")</f>
        <v/>
      </c>
      <c r="Z393" s="124" t="str">
        <f>IFERROR(IF('01申請書'!$B$28="●",VLOOKUP($T393,資格者コード!$A$2:$Q$73,MATCH(Z$12,資格者コード!$F$1:$Q$1,0)+5,FALSE) &amp; "",""),"")</f>
        <v/>
      </c>
      <c r="AA393" s="124" t="str">
        <f>IFERROR(IF('01申請書'!$B$29="●",VLOOKUP($T393,資格者コード!$A$2:$Q$73,MATCH(AA$12,資格者コード!$F$1:$Q$1,0)+5,FALSE) &amp; "",""),"")</f>
        <v/>
      </c>
      <c r="AB393" s="124" t="str">
        <f>IFERROR(IF('01申請書'!$B$30="●",VLOOKUP($T393,資格者コード!$A$2:$Q$73,MATCH(AB$12,資格者コード!$F$1:$Q$1,0)+5,FALSE) &amp; "",""),"")</f>
        <v/>
      </c>
      <c r="AC393" s="125" t="str">
        <f>IFERROR(IF('01申請書'!$B$31="●",VLOOKUP($T393,資格者コード!$A$2:$Q$73,MATCH(AC$12,資格者コード!$F$1:$Q$1,0)+5,FALSE) &amp; "",""),"")</f>
        <v/>
      </c>
      <c r="AD393" s="126" t="str">
        <f>IFERROR(IF('01申請書'!$O$27="○",VLOOKUP($T393,資格者コード!$A$2:$Q$73,MATCH(AD$12,資格者コード!$F$1:$Q$1,0)+5,FALSE) &amp; "",""),"")</f>
        <v/>
      </c>
      <c r="AE393" s="126" t="str">
        <f>IFERROR(IF('01申請書'!$O$28="○",VLOOKUP($T393,資格者コード!$A$2:$Q$73,MATCH(AE$12,資格者コード!$F$1:$Q$1,0)+5,FALSE) &amp; "",""),"")</f>
        <v/>
      </c>
      <c r="AF393" s="123" t="str">
        <f>IFERROR(IF('01申請書'!$B$32="●",VLOOKUP($T393,資格者コード!$A$2:$Q$73,MATCH(AF$12,資格者コード!$F$1:$Q$1,0)+5,FALSE) &amp; "",""),"")</f>
        <v/>
      </c>
      <c r="AG393" s="124" t="str">
        <f>IFERROR(IF('01申請書'!$B$33="●",VLOOKUP($T393,資格者コード!$A$2:$Q$73,MATCH(AG$12,資格者コード!$F$1:$Q$1,0)+5,FALSE) &amp; "",""),"")</f>
        <v/>
      </c>
      <c r="AH393" s="125" t="str">
        <f>IFERROR(IF('01申請書'!$B$34="●",VLOOKUP($T393,資格者コード!$A$2:$Q$73,MATCH(AH$12,資格者コード!$F$1:$Q$1,0)+5,FALSE) &amp; "",""),"")</f>
        <v/>
      </c>
      <c r="AI393" s="126" t="str">
        <f>IFERROR(IF('01申請書'!$O$29="○",VLOOKUP($T393,資格者コード!$A$2:$Q$73,MATCH(AI$12,資格者コード!$F$1:$Q$1,0)+5,FALSE) &amp; "",""),"")</f>
        <v/>
      </c>
      <c r="AJ393" s="126" t="str">
        <f>IFERROR(IF('01申請書'!$O$30="○",VLOOKUP($T393,資格者コード!$A$2:$Q$73,MATCH(AJ$12,資格者コード!$F$1:$Q$1,0)+5,FALSE) &amp; "",""),"")</f>
        <v/>
      </c>
      <c r="AK393" s="339"/>
      <c r="AL393" s="340"/>
      <c r="AM393" s="340"/>
      <c r="AN393" s="340"/>
      <c r="AO393" s="340"/>
      <c r="AP393" s="340"/>
      <c r="AQ393" s="340"/>
      <c r="AR393" s="341"/>
      <c r="AS393" s="127"/>
    </row>
    <row r="394" spans="2:45" ht="24.95" customHeight="1">
      <c r="C394" s="331">
        <v>382</v>
      </c>
      <c r="D394" s="332"/>
      <c r="E394" s="333"/>
      <c r="F394" s="334"/>
      <c r="G394" s="334"/>
      <c r="H394" s="334"/>
      <c r="I394" s="334"/>
      <c r="J394" s="334"/>
      <c r="K394" s="334"/>
      <c r="L394" s="334"/>
      <c r="M394" s="334"/>
      <c r="N394" s="334"/>
      <c r="O394" s="334"/>
      <c r="P394" s="334"/>
      <c r="Q394" s="334"/>
      <c r="R394" s="334"/>
      <c r="S394" s="335"/>
      <c r="T394" s="336"/>
      <c r="U394" s="337"/>
      <c r="V394" s="337"/>
      <c r="W394" s="337"/>
      <c r="X394" s="338"/>
      <c r="Y394" s="123" t="str">
        <f>IFERROR(IF('01申請書'!$B$27="●",VLOOKUP($T394,資格者コード!$A$2:$Q$73,MATCH(Y$12,資格者コード!$F$1:$Q$1,0)+5,FALSE) &amp; "",""),"")</f>
        <v/>
      </c>
      <c r="Z394" s="124" t="str">
        <f>IFERROR(IF('01申請書'!$B$28="●",VLOOKUP($T394,資格者コード!$A$2:$Q$73,MATCH(Z$12,資格者コード!$F$1:$Q$1,0)+5,FALSE) &amp; "",""),"")</f>
        <v/>
      </c>
      <c r="AA394" s="124" t="str">
        <f>IFERROR(IF('01申請書'!$B$29="●",VLOOKUP($T394,資格者コード!$A$2:$Q$73,MATCH(AA$12,資格者コード!$F$1:$Q$1,0)+5,FALSE) &amp; "",""),"")</f>
        <v/>
      </c>
      <c r="AB394" s="124" t="str">
        <f>IFERROR(IF('01申請書'!$B$30="●",VLOOKUP($T394,資格者コード!$A$2:$Q$73,MATCH(AB$12,資格者コード!$F$1:$Q$1,0)+5,FALSE) &amp; "",""),"")</f>
        <v/>
      </c>
      <c r="AC394" s="125" t="str">
        <f>IFERROR(IF('01申請書'!$B$31="●",VLOOKUP($T394,資格者コード!$A$2:$Q$73,MATCH(AC$12,資格者コード!$F$1:$Q$1,0)+5,FALSE) &amp; "",""),"")</f>
        <v/>
      </c>
      <c r="AD394" s="126" t="str">
        <f>IFERROR(IF('01申請書'!$O$27="○",VLOOKUP($T394,資格者コード!$A$2:$Q$73,MATCH(AD$12,資格者コード!$F$1:$Q$1,0)+5,FALSE) &amp; "",""),"")</f>
        <v/>
      </c>
      <c r="AE394" s="126" t="str">
        <f>IFERROR(IF('01申請書'!$O$28="○",VLOOKUP($T394,資格者コード!$A$2:$Q$73,MATCH(AE$12,資格者コード!$F$1:$Q$1,0)+5,FALSE) &amp; "",""),"")</f>
        <v/>
      </c>
      <c r="AF394" s="123" t="str">
        <f>IFERROR(IF('01申請書'!$B$32="●",VLOOKUP($T394,資格者コード!$A$2:$Q$73,MATCH(AF$12,資格者コード!$F$1:$Q$1,0)+5,FALSE) &amp; "",""),"")</f>
        <v/>
      </c>
      <c r="AG394" s="124" t="str">
        <f>IFERROR(IF('01申請書'!$B$33="●",VLOOKUP($T394,資格者コード!$A$2:$Q$73,MATCH(AG$12,資格者コード!$F$1:$Q$1,0)+5,FALSE) &amp; "",""),"")</f>
        <v/>
      </c>
      <c r="AH394" s="125" t="str">
        <f>IFERROR(IF('01申請書'!$B$34="●",VLOOKUP($T394,資格者コード!$A$2:$Q$73,MATCH(AH$12,資格者コード!$F$1:$Q$1,0)+5,FALSE) &amp; "",""),"")</f>
        <v/>
      </c>
      <c r="AI394" s="126" t="str">
        <f>IFERROR(IF('01申請書'!$O$29="○",VLOOKUP($T394,資格者コード!$A$2:$Q$73,MATCH(AI$12,資格者コード!$F$1:$Q$1,0)+5,FALSE) &amp; "",""),"")</f>
        <v/>
      </c>
      <c r="AJ394" s="126" t="str">
        <f>IFERROR(IF('01申請書'!$O$30="○",VLOOKUP($T394,資格者コード!$A$2:$Q$73,MATCH(AJ$12,資格者コード!$F$1:$Q$1,0)+5,FALSE) &amp; "",""),"")</f>
        <v/>
      </c>
      <c r="AK394" s="339"/>
      <c r="AL394" s="340"/>
      <c r="AM394" s="340"/>
      <c r="AN394" s="340"/>
      <c r="AO394" s="340"/>
      <c r="AP394" s="340"/>
      <c r="AQ394" s="340"/>
      <c r="AR394" s="341"/>
    </row>
    <row r="395" spans="2:45" ht="24.95" customHeight="1">
      <c r="C395" s="331">
        <v>383</v>
      </c>
      <c r="D395" s="332"/>
      <c r="E395" s="333"/>
      <c r="F395" s="334"/>
      <c r="G395" s="334"/>
      <c r="H395" s="334"/>
      <c r="I395" s="334"/>
      <c r="J395" s="334"/>
      <c r="K395" s="334"/>
      <c r="L395" s="334"/>
      <c r="M395" s="334"/>
      <c r="N395" s="334"/>
      <c r="O395" s="334"/>
      <c r="P395" s="334"/>
      <c r="Q395" s="334"/>
      <c r="R395" s="334"/>
      <c r="S395" s="335"/>
      <c r="T395" s="336"/>
      <c r="U395" s="337"/>
      <c r="V395" s="337"/>
      <c r="W395" s="337"/>
      <c r="X395" s="338"/>
      <c r="Y395" s="123" t="str">
        <f>IFERROR(IF('01申請書'!$B$27="●",VLOOKUP($T395,資格者コード!$A$2:$Q$73,MATCH(Y$12,資格者コード!$F$1:$Q$1,0)+5,FALSE) &amp; "",""),"")</f>
        <v/>
      </c>
      <c r="Z395" s="124" t="str">
        <f>IFERROR(IF('01申請書'!$B$28="●",VLOOKUP($T395,資格者コード!$A$2:$Q$73,MATCH(Z$12,資格者コード!$F$1:$Q$1,0)+5,FALSE) &amp; "",""),"")</f>
        <v/>
      </c>
      <c r="AA395" s="124" t="str">
        <f>IFERROR(IF('01申請書'!$B$29="●",VLOOKUP($T395,資格者コード!$A$2:$Q$73,MATCH(AA$12,資格者コード!$F$1:$Q$1,0)+5,FALSE) &amp; "",""),"")</f>
        <v/>
      </c>
      <c r="AB395" s="124" t="str">
        <f>IFERROR(IF('01申請書'!$B$30="●",VLOOKUP($T395,資格者コード!$A$2:$Q$73,MATCH(AB$12,資格者コード!$F$1:$Q$1,0)+5,FALSE) &amp; "",""),"")</f>
        <v/>
      </c>
      <c r="AC395" s="125" t="str">
        <f>IFERROR(IF('01申請書'!$B$31="●",VLOOKUP($T395,資格者コード!$A$2:$Q$73,MATCH(AC$12,資格者コード!$F$1:$Q$1,0)+5,FALSE) &amp; "",""),"")</f>
        <v/>
      </c>
      <c r="AD395" s="126" t="str">
        <f>IFERROR(IF('01申請書'!$O$27="○",VLOOKUP($T395,資格者コード!$A$2:$Q$73,MATCH(AD$12,資格者コード!$F$1:$Q$1,0)+5,FALSE) &amp; "",""),"")</f>
        <v/>
      </c>
      <c r="AE395" s="126" t="str">
        <f>IFERROR(IF('01申請書'!$O$28="○",VLOOKUP($T395,資格者コード!$A$2:$Q$73,MATCH(AE$12,資格者コード!$F$1:$Q$1,0)+5,FALSE) &amp; "",""),"")</f>
        <v/>
      </c>
      <c r="AF395" s="123" t="str">
        <f>IFERROR(IF('01申請書'!$B$32="●",VLOOKUP($T395,資格者コード!$A$2:$Q$73,MATCH(AF$12,資格者コード!$F$1:$Q$1,0)+5,FALSE) &amp; "",""),"")</f>
        <v/>
      </c>
      <c r="AG395" s="124" t="str">
        <f>IFERROR(IF('01申請書'!$B$33="●",VLOOKUP($T395,資格者コード!$A$2:$Q$73,MATCH(AG$12,資格者コード!$F$1:$Q$1,0)+5,FALSE) &amp; "",""),"")</f>
        <v/>
      </c>
      <c r="AH395" s="125" t="str">
        <f>IFERROR(IF('01申請書'!$B$34="●",VLOOKUP($T395,資格者コード!$A$2:$Q$73,MATCH(AH$12,資格者コード!$F$1:$Q$1,0)+5,FALSE) &amp; "",""),"")</f>
        <v/>
      </c>
      <c r="AI395" s="126" t="str">
        <f>IFERROR(IF('01申請書'!$O$29="○",VLOOKUP($T395,資格者コード!$A$2:$Q$73,MATCH(AI$12,資格者コード!$F$1:$Q$1,0)+5,FALSE) &amp; "",""),"")</f>
        <v/>
      </c>
      <c r="AJ395" s="126" t="str">
        <f>IFERROR(IF('01申請書'!$O$30="○",VLOOKUP($T395,資格者コード!$A$2:$Q$73,MATCH(AJ$12,資格者コード!$F$1:$Q$1,0)+5,FALSE) &amp; "",""),"")</f>
        <v/>
      </c>
      <c r="AK395" s="339"/>
      <c r="AL395" s="340"/>
      <c r="AM395" s="340"/>
      <c r="AN395" s="340"/>
      <c r="AO395" s="340"/>
      <c r="AP395" s="340"/>
      <c r="AQ395" s="340"/>
      <c r="AR395" s="341"/>
    </row>
    <row r="396" spans="2:45" ht="24.95" customHeight="1">
      <c r="C396" s="331">
        <v>384</v>
      </c>
      <c r="D396" s="332"/>
      <c r="E396" s="333"/>
      <c r="F396" s="334"/>
      <c r="G396" s="334"/>
      <c r="H396" s="334"/>
      <c r="I396" s="334"/>
      <c r="J396" s="334"/>
      <c r="K396" s="334"/>
      <c r="L396" s="334"/>
      <c r="M396" s="334"/>
      <c r="N396" s="334"/>
      <c r="O396" s="334"/>
      <c r="P396" s="334"/>
      <c r="Q396" s="334"/>
      <c r="R396" s="334"/>
      <c r="S396" s="335"/>
      <c r="T396" s="336"/>
      <c r="U396" s="337"/>
      <c r="V396" s="337"/>
      <c r="W396" s="337"/>
      <c r="X396" s="338"/>
      <c r="Y396" s="123" t="str">
        <f>IFERROR(IF('01申請書'!$B$27="●",VLOOKUP($T396,資格者コード!$A$2:$Q$73,MATCH(Y$12,資格者コード!$F$1:$Q$1,0)+5,FALSE) &amp; "",""),"")</f>
        <v/>
      </c>
      <c r="Z396" s="124" t="str">
        <f>IFERROR(IF('01申請書'!$B$28="●",VLOOKUP($T396,資格者コード!$A$2:$Q$73,MATCH(Z$12,資格者コード!$F$1:$Q$1,0)+5,FALSE) &amp; "",""),"")</f>
        <v/>
      </c>
      <c r="AA396" s="124" t="str">
        <f>IFERROR(IF('01申請書'!$B$29="●",VLOOKUP($T396,資格者コード!$A$2:$Q$73,MATCH(AA$12,資格者コード!$F$1:$Q$1,0)+5,FALSE) &amp; "",""),"")</f>
        <v/>
      </c>
      <c r="AB396" s="124" t="str">
        <f>IFERROR(IF('01申請書'!$B$30="●",VLOOKUP($T396,資格者コード!$A$2:$Q$73,MATCH(AB$12,資格者コード!$F$1:$Q$1,0)+5,FALSE) &amp; "",""),"")</f>
        <v/>
      </c>
      <c r="AC396" s="125" t="str">
        <f>IFERROR(IF('01申請書'!$B$31="●",VLOOKUP($T396,資格者コード!$A$2:$Q$73,MATCH(AC$12,資格者コード!$F$1:$Q$1,0)+5,FALSE) &amp; "",""),"")</f>
        <v/>
      </c>
      <c r="AD396" s="126" t="str">
        <f>IFERROR(IF('01申請書'!$O$27="○",VLOOKUP($T396,資格者コード!$A$2:$Q$73,MATCH(AD$12,資格者コード!$F$1:$Q$1,0)+5,FALSE) &amp; "",""),"")</f>
        <v/>
      </c>
      <c r="AE396" s="126" t="str">
        <f>IFERROR(IF('01申請書'!$O$28="○",VLOOKUP($T396,資格者コード!$A$2:$Q$73,MATCH(AE$12,資格者コード!$F$1:$Q$1,0)+5,FALSE) &amp; "",""),"")</f>
        <v/>
      </c>
      <c r="AF396" s="123" t="str">
        <f>IFERROR(IF('01申請書'!$B$32="●",VLOOKUP($T396,資格者コード!$A$2:$Q$73,MATCH(AF$12,資格者コード!$F$1:$Q$1,0)+5,FALSE) &amp; "",""),"")</f>
        <v/>
      </c>
      <c r="AG396" s="124" t="str">
        <f>IFERROR(IF('01申請書'!$B$33="●",VLOOKUP($T396,資格者コード!$A$2:$Q$73,MATCH(AG$12,資格者コード!$F$1:$Q$1,0)+5,FALSE) &amp; "",""),"")</f>
        <v/>
      </c>
      <c r="AH396" s="125" t="str">
        <f>IFERROR(IF('01申請書'!$B$34="●",VLOOKUP($T396,資格者コード!$A$2:$Q$73,MATCH(AH$12,資格者コード!$F$1:$Q$1,0)+5,FALSE) &amp; "",""),"")</f>
        <v/>
      </c>
      <c r="AI396" s="126" t="str">
        <f>IFERROR(IF('01申請書'!$O$29="○",VLOOKUP($T396,資格者コード!$A$2:$Q$73,MATCH(AI$12,資格者コード!$F$1:$Q$1,0)+5,FALSE) &amp; "",""),"")</f>
        <v/>
      </c>
      <c r="AJ396" s="126" t="str">
        <f>IFERROR(IF('01申請書'!$O$30="○",VLOOKUP($T396,資格者コード!$A$2:$Q$73,MATCH(AJ$12,資格者コード!$F$1:$Q$1,0)+5,FALSE) &amp; "",""),"")</f>
        <v/>
      </c>
      <c r="AK396" s="339"/>
      <c r="AL396" s="340"/>
      <c r="AM396" s="340"/>
      <c r="AN396" s="340"/>
      <c r="AO396" s="340"/>
      <c r="AP396" s="340"/>
      <c r="AQ396" s="340"/>
      <c r="AR396" s="341"/>
    </row>
    <row r="397" spans="2:45" ht="24.95" customHeight="1">
      <c r="C397" s="331">
        <v>385</v>
      </c>
      <c r="D397" s="332"/>
      <c r="E397" s="333"/>
      <c r="F397" s="334"/>
      <c r="G397" s="334"/>
      <c r="H397" s="334"/>
      <c r="I397" s="334"/>
      <c r="J397" s="334"/>
      <c r="K397" s="334"/>
      <c r="L397" s="334"/>
      <c r="M397" s="334"/>
      <c r="N397" s="334"/>
      <c r="O397" s="334"/>
      <c r="P397" s="334"/>
      <c r="Q397" s="334"/>
      <c r="R397" s="334"/>
      <c r="S397" s="335"/>
      <c r="T397" s="336"/>
      <c r="U397" s="337"/>
      <c r="V397" s="337"/>
      <c r="W397" s="337"/>
      <c r="X397" s="338"/>
      <c r="Y397" s="123" t="str">
        <f>IFERROR(IF('01申請書'!$B$27="●",VLOOKUP($T397,資格者コード!$A$2:$Q$73,MATCH(Y$12,資格者コード!$F$1:$Q$1,0)+5,FALSE) &amp; "",""),"")</f>
        <v/>
      </c>
      <c r="Z397" s="124" t="str">
        <f>IFERROR(IF('01申請書'!$B$28="●",VLOOKUP($T397,資格者コード!$A$2:$Q$73,MATCH(Z$12,資格者コード!$F$1:$Q$1,0)+5,FALSE) &amp; "",""),"")</f>
        <v/>
      </c>
      <c r="AA397" s="124" t="str">
        <f>IFERROR(IF('01申請書'!$B$29="●",VLOOKUP($T397,資格者コード!$A$2:$Q$73,MATCH(AA$12,資格者コード!$F$1:$Q$1,0)+5,FALSE) &amp; "",""),"")</f>
        <v/>
      </c>
      <c r="AB397" s="124" t="str">
        <f>IFERROR(IF('01申請書'!$B$30="●",VLOOKUP($T397,資格者コード!$A$2:$Q$73,MATCH(AB$12,資格者コード!$F$1:$Q$1,0)+5,FALSE) &amp; "",""),"")</f>
        <v/>
      </c>
      <c r="AC397" s="125" t="str">
        <f>IFERROR(IF('01申請書'!$B$31="●",VLOOKUP($T397,資格者コード!$A$2:$Q$73,MATCH(AC$12,資格者コード!$F$1:$Q$1,0)+5,FALSE) &amp; "",""),"")</f>
        <v/>
      </c>
      <c r="AD397" s="126" t="str">
        <f>IFERROR(IF('01申請書'!$O$27="○",VLOOKUP($T397,資格者コード!$A$2:$Q$73,MATCH(AD$12,資格者コード!$F$1:$Q$1,0)+5,FALSE) &amp; "",""),"")</f>
        <v/>
      </c>
      <c r="AE397" s="126" t="str">
        <f>IFERROR(IF('01申請書'!$O$28="○",VLOOKUP($T397,資格者コード!$A$2:$Q$73,MATCH(AE$12,資格者コード!$F$1:$Q$1,0)+5,FALSE) &amp; "",""),"")</f>
        <v/>
      </c>
      <c r="AF397" s="123" t="str">
        <f>IFERROR(IF('01申請書'!$B$32="●",VLOOKUP($T397,資格者コード!$A$2:$Q$73,MATCH(AF$12,資格者コード!$F$1:$Q$1,0)+5,FALSE) &amp; "",""),"")</f>
        <v/>
      </c>
      <c r="AG397" s="124" t="str">
        <f>IFERROR(IF('01申請書'!$B$33="●",VLOOKUP($T397,資格者コード!$A$2:$Q$73,MATCH(AG$12,資格者コード!$F$1:$Q$1,0)+5,FALSE) &amp; "",""),"")</f>
        <v/>
      </c>
      <c r="AH397" s="125" t="str">
        <f>IFERROR(IF('01申請書'!$B$34="●",VLOOKUP($T397,資格者コード!$A$2:$Q$73,MATCH(AH$12,資格者コード!$F$1:$Q$1,0)+5,FALSE) &amp; "",""),"")</f>
        <v/>
      </c>
      <c r="AI397" s="126" t="str">
        <f>IFERROR(IF('01申請書'!$O$29="○",VLOOKUP($T397,資格者コード!$A$2:$Q$73,MATCH(AI$12,資格者コード!$F$1:$Q$1,0)+5,FALSE) &amp; "",""),"")</f>
        <v/>
      </c>
      <c r="AJ397" s="126" t="str">
        <f>IFERROR(IF('01申請書'!$O$30="○",VLOOKUP($T397,資格者コード!$A$2:$Q$73,MATCH(AJ$12,資格者コード!$F$1:$Q$1,0)+5,FALSE) &amp; "",""),"")</f>
        <v/>
      </c>
      <c r="AK397" s="339"/>
      <c r="AL397" s="340"/>
      <c r="AM397" s="340"/>
      <c r="AN397" s="340"/>
      <c r="AO397" s="340"/>
      <c r="AP397" s="340"/>
      <c r="AQ397" s="340"/>
      <c r="AR397" s="341"/>
    </row>
    <row r="398" spans="2:45" ht="24.95" customHeight="1">
      <c r="C398" s="331">
        <v>386</v>
      </c>
      <c r="D398" s="332"/>
      <c r="E398" s="333"/>
      <c r="F398" s="334"/>
      <c r="G398" s="334"/>
      <c r="H398" s="334"/>
      <c r="I398" s="334"/>
      <c r="J398" s="334"/>
      <c r="K398" s="334"/>
      <c r="L398" s="334"/>
      <c r="M398" s="334"/>
      <c r="N398" s="334"/>
      <c r="O398" s="334"/>
      <c r="P398" s="334"/>
      <c r="Q398" s="334"/>
      <c r="R398" s="334"/>
      <c r="S398" s="335"/>
      <c r="T398" s="336"/>
      <c r="U398" s="337"/>
      <c r="V398" s="337"/>
      <c r="W398" s="337"/>
      <c r="X398" s="338"/>
      <c r="Y398" s="123" t="str">
        <f>IFERROR(IF('01申請書'!$B$27="●",VLOOKUP($T398,資格者コード!$A$2:$Q$73,MATCH(Y$12,資格者コード!$F$1:$Q$1,0)+5,FALSE) &amp; "",""),"")</f>
        <v/>
      </c>
      <c r="Z398" s="124" t="str">
        <f>IFERROR(IF('01申請書'!$B$28="●",VLOOKUP($T398,資格者コード!$A$2:$Q$73,MATCH(Z$12,資格者コード!$F$1:$Q$1,0)+5,FALSE) &amp; "",""),"")</f>
        <v/>
      </c>
      <c r="AA398" s="124" t="str">
        <f>IFERROR(IF('01申請書'!$B$29="●",VLOOKUP($T398,資格者コード!$A$2:$Q$73,MATCH(AA$12,資格者コード!$F$1:$Q$1,0)+5,FALSE) &amp; "",""),"")</f>
        <v/>
      </c>
      <c r="AB398" s="124" t="str">
        <f>IFERROR(IF('01申請書'!$B$30="●",VLOOKUP($T398,資格者コード!$A$2:$Q$73,MATCH(AB$12,資格者コード!$F$1:$Q$1,0)+5,FALSE) &amp; "",""),"")</f>
        <v/>
      </c>
      <c r="AC398" s="125" t="str">
        <f>IFERROR(IF('01申請書'!$B$31="●",VLOOKUP($T398,資格者コード!$A$2:$Q$73,MATCH(AC$12,資格者コード!$F$1:$Q$1,0)+5,FALSE) &amp; "",""),"")</f>
        <v/>
      </c>
      <c r="AD398" s="126" t="str">
        <f>IFERROR(IF('01申請書'!$O$27="○",VLOOKUP($T398,資格者コード!$A$2:$Q$73,MATCH(AD$12,資格者コード!$F$1:$Q$1,0)+5,FALSE) &amp; "",""),"")</f>
        <v/>
      </c>
      <c r="AE398" s="126" t="str">
        <f>IFERROR(IF('01申請書'!$O$28="○",VLOOKUP($T398,資格者コード!$A$2:$Q$73,MATCH(AE$12,資格者コード!$F$1:$Q$1,0)+5,FALSE) &amp; "",""),"")</f>
        <v/>
      </c>
      <c r="AF398" s="123" t="str">
        <f>IFERROR(IF('01申請書'!$B$32="●",VLOOKUP($T398,資格者コード!$A$2:$Q$73,MATCH(AF$12,資格者コード!$F$1:$Q$1,0)+5,FALSE) &amp; "",""),"")</f>
        <v/>
      </c>
      <c r="AG398" s="124" t="str">
        <f>IFERROR(IF('01申請書'!$B$33="●",VLOOKUP($T398,資格者コード!$A$2:$Q$73,MATCH(AG$12,資格者コード!$F$1:$Q$1,0)+5,FALSE) &amp; "",""),"")</f>
        <v/>
      </c>
      <c r="AH398" s="125" t="str">
        <f>IFERROR(IF('01申請書'!$B$34="●",VLOOKUP($T398,資格者コード!$A$2:$Q$73,MATCH(AH$12,資格者コード!$F$1:$Q$1,0)+5,FALSE) &amp; "",""),"")</f>
        <v/>
      </c>
      <c r="AI398" s="126" t="str">
        <f>IFERROR(IF('01申請書'!$O$29="○",VLOOKUP($T398,資格者コード!$A$2:$Q$73,MATCH(AI$12,資格者コード!$F$1:$Q$1,0)+5,FALSE) &amp; "",""),"")</f>
        <v/>
      </c>
      <c r="AJ398" s="126" t="str">
        <f>IFERROR(IF('01申請書'!$O$30="○",VLOOKUP($T398,資格者コード!$A$2:$Q$73,MATCH(AJ$12,資格者コード!$F$1:$Q$1,0)+5,FALSE) &amp; "",""),"")</f>
        <v/>
      </c>
      <c r="AK398" s="339"/>
      <c r="AL398" s="340"/>
      <c r="AM398" s="340"/>
      <c r="AN398" s="340"/>
      <c r="AO398" s="340"/>
      <c r="AP398" s="340"/>
      <c r="AQ398" s="340"/>
      <c r="AR398" s="341"/>
    </row>
    <row r="399" spans="2:45" ht="24.95" customHeight="1">
      <c r="C399" s="331">
        <v>387</v>
      </c>
      <c r="D399" s="332"/>
      <c r="E399" s="333"/>
      <c r="F399" s="334"/>
      <c r="G399" s="334"/>
      <c r="H399" s="334"/>
      <c r="I399" s="334"/>
      <c r="J399" s="334"/>
      <c r="K399" s="334"/>
      <c r="L399" s="334"/>
      <c r="M399" s="334"/>
      <c r="N399" s="334"/>
      <c r="O399" s="334"/>
      <c r="P399" s="334"/>
      <c r="Q399" s="334"/>
      <c r="R399" s="334"/>
      <c r="S399" s="335"/>
      <c r="T399" s="336"/>
      <c r="U399" s="337"/>
      <c r="V399" s="337"/>
      <c r="W399" s="337"/>
      <c r="X399" s="338"/>
      <c r="Y399" s="123" t="str">
        <f>IFERROR(IF('01申請書'!$B$27="●",VLOOKUP($T399,資格者コード!$A$2:$Q$73,MATCH(Y$12,資格者コード!$F$1:$Q$1,0)+5,FALSE) &amp; "",""),"")</f>
        <v/>
      </c>
      <c r="Z399" s="124" t="str">
        <f>IFERROR(IF('01申請書'!$B$28="●",VLOOKUP($T399,資格者コード!$A$2:$Q$73,MATCH(Z$12,資格者コード!$F$1:$Q$1,0)+5,FALSE) &amp; "",""),"")</f>
        <v/>
      </c>
      <c r="AA399" s="124" t="str">
        <f>IFERROR(IF('01申請書'!$B$29="●",VLOOKUP($T399,資格者コード!$A$2:$Q$73,MATCH(AA$12,資格者コード!$F$1:$Q$1,0)+5,FALSE) &amp; "",""),"")</f>
        <v/>
      </c>
      <c r="AB399" s="124" t="str">
        <f>IFERROR(IF('01申請書'!$B$30="●",VLOOKUP($T399,資格者コード!$A$2:$Q$73,MATCH(AB$12,資格者コード!$F$1:$Q$1,0)+5,FALSE) &amp; "",""),"")</f>
        <v/>
      </c>
      <c r="AC399" s="125" t="str">
        <f>IFERROR(IF('01申請書'!$B$31="●",VLOOKUP($T399,資格者コード!$A$2:$Q$73,MATCH(AC$12,資格者コード!$F$1:$Q$1,0)+5,FALSE) &amp; "",""),"")</f>
        <v/>
      </c>
      <c r="AD399" s="126" t="str">
        <f>IFERROR(IF('01申請書'!$O$27="○",VLOOKUP($T399,資格者コード!$A$2:$Q$73,MATCH(AD$12,資格者コード!$F$1:$Q$1,0)+5,FALSE) &amp; "",""),"")</f>
        <v/>
      </c>
      <c r="AE399" s="126" t="str">
        <f>IFERROR(IF('01申請書'!$O$28="○",VLOOKUP($T399,資格者コード!$A$2:$Q$73,MATCH(AE$12,資格者コード!$F$1:$Q$1,0)+5,FALSE) &amp; "",""),"")</f>
        <v/>
      </c>
      <c r="AF399" s="123" t="str">
        <f>IFERROR(IF('01申請書'!$B$32="●",VLOOKUP($T399,資格者コード!$A$2:$Q$73,MATCH(AF$12,資格者コード!$F$1:$Q$1,0)+5,FALSE) &amp; "",""),"")</f>
        <v/>
      </c>
      <c r="AG399" s="124" t="str">
        <f>IFERROR(IF('01申請書'!$B$33="●",VLOOKUP($T399,資格者コード!$A$2:$Q$73,MATCH(AG$12,資格者コード!$F$1:$Q$1,0)+5,FALSE) &amp; "",""),"")</f>
        <v/>
      </c>
      <c r="AH399" s="125" t="str">
        <f>IFERROR(IF('01申請書'!$B$34="●",VLOOKUP($T399,資格者コード!$A$2:$Q$73,MATCH(AH$12,資格者コード!$F$1:$Q$1,0)+5,FALSE) &amp; "",""),"")</f>
        <v/>
      </c>
      <c r="AI399" s="126" t="str">
        <f>IFERROR(IF('01申請書'!$O$29="○",VLOOKUP($T399,資格者コード!$A$2:$Q$73,MATCH(AI$12,資格者コード!$F$1:$Q$1,0)+5,FALSE) &amp; "",""),"")</f>
        <v/>
      </c>
      <c r="AJ399" s="126" t="str">
        <f>IFERROR(IF('01申請書'!$O$30="○",VLOOKUP($T399,資格者コード!$A$2:$Q$73,MATCH(AJ$12,資格者コード!$F$1:$Q$1,0)+5,FALSE) &amp; "",""),"")</f>
        <v/>
      </c>
      <c r="AK399" s="339"/>
      <c r="AL399" s="340"/>
      <c r="AM399" s="340"/>
      <c r="AN399" s="340"/>
      <c r="AO399" s="340"/>
      <c r="AP399" s="340"/>
      <c r="AQ399" s="340"/>
      <c r="AR399" s="341"/>
    </row>
    <row r="400" spans="2:45" ht="24.95" customHeight="1">
      <c r="C400" s="331">
        <v>388</v>
      </c>
      <c r="D400" s="332"/>
      <c r="E400" s="333"/>
      <c r="F400" s="334"/>
      <c r="G400" s="334"/>
      <c r="H400" s="334"/>
      <c r="I400" s="334"/>
      <c r="J400" s="334"/>
      <c r="K400" s="334"/>
      <c r="L400" s="334"/>
      <c r="M400" s="334"/>
      <c r="N400" s="334"/>
      <c r="O400" s="334"/>
      <c r="P400" s="334"/>
      <c r="Q400" s="334"/>
      <c r="R400" s="334"/>
      <c r="S400" s="335"/>
      <c r="T400" s="336"/>
      <c r="U400" s="337"/>
      <c r="V400" s="337"/>
      <c r="W400" s="337"/>
      <c r="X400" s="338"/>
      <c r="Y400" s="123" t="str">
        <f>IFERROR(IF('01申請書'!$B$27="●",VLOOKUP($T400,資格者コード!$A$2:$Q$73,MATCH(Y$12,資格者コード!$F$1:$Q$1,0)+5,FALSE) &amp; "",""),"")</f>
        <v/>
      </c>
      <c r="Z400" s="124" t="str">
        <f>IFERROR(IF('01申請書'!$B$28="●",VLOOKUP($T400,資格者コード!$A$2:$Q$73,MATCH(Z$12,資格者コード!$F$1:$Q$1,0)+5,FALSE) &amp; "",""),"")</f>
        <v/>
      </c>
      <c r="AA400" s="124" t="str">
        <f>IFERROR(IF('01申請書'!$B$29="●",VLOOKUP($T400,資格者コード!$A$2:$Q$73,MATCH(AA$12,資格者コード!$F$1:$Q$1,0)+5,FALSE) &amp; "",""),"")</f>
        <v/>
      </c>
      <c r="AB400" s="124" t="str">
        <f>IFERROR(IF('01申請書'!$B$30="●",VLOOKUP($T400,資格者コード!$A$2:$Q$73,MATCH(AB$12,資格者コード!$F$1:$Q$1,0)+5,FALSE) &amp; "",""),"")</f>
        <v/>
      </c>
      <c r="AC400" s="125" t="str">
        <f>IFERROR(IF('01申請書'!$B$31="●",VLOOKUP($T400,資格者コード!$A$2:$Q$73,MATCH(AC$12,資格者コード!$F$1:$Q$1,0)+5,FALSE) &amp; "",""),"")</f>
        <v/>
      </c>
      <c r="AD400" s="126" t="str">
        <f>IFERROR(IF('01申請書'!$O$27="○",VLOOKUP($T400,資格者コード!$A$2:$Q$73,MATCH(AD$12,資格者コード!$F$1:$Q$1,0)+5,FALSE) &amp; "",""),"")</f>
        <v/>
      </c>
      <c r="AE400" s="126" t="str">
        <f>IFERROR(IF('01申請書'!$O$28="○",VLOOKUP($T400,資格者コード!$A$2:$Q$73,MATCH(AE$12,資格者コード!$F$1:$Q$1,0)+5,FALSE) &amp; "",""),"")</f>
        <v/>
      </c>
      <c r="AF400" s="123" t="str">
        <f>IFERROR(IF('01申請書'!$B$32="●",VLOOKUP($T400,資格者コード!$A$2:$Q$73,MATCH(AF$12,資格者コード!$F$1:$Q$1,0)+5,FALSE) &amp; "",""),"")</f>
        <v/>
      </c>
      <c r="AG400" s="124" t="str">
        <f>IFERROR(IF('01申請書'!$B$33="●",VLOOKUP($T400,資格者コード!$A$2:$Q$73,MATCH(AG$12,資格者コード!$F$1:$Q$1,0)+5,FALSE) &amp; "",""),"")</f>
        <v/>
      </c>
      <c r="AH400" s="125" t="str">
        <f>IFERROR(IF('01申請書'!$B$34="●",VLOOKUP($T400,資格者コード!$A$2:$Q$73,MATCH(AH$12,資格者コード!$F$1:$Q$1,0)+5,FALSE) &amp; "",""),"")</f>
        <v/>
      </c>
      <c r="AI400" s="126" t="str">
        <f>IFERROR(IF('01申請書'!$O$29="○",VLOOKUP($T400,資格者コード!$A$2:$Q$73,MATCH(AI$12,資格者コード!$F$1:$Q$1,0)+5,FALSE) &amp; "",""),"")</f>
        <v/>
      </c>
      <c r="AJ400" s="126" t="str">
        <f>IFERROR(IF('01申請書'!$O$30="○",VLOOKUP($T400,資格者コード!$A$2:$Q$73,MATCH(AJ$12,資格者コード!$F$1:$Q$1,0)+5,FALSE) &amp; "",""),"")</f>
        <v/>
      </c>
      <c r="AK400" s="339"/>
      <c r="AL400" s="340"/>
      <c r="AM400" s="340"/>
      <c r="AN400" s="340"/>
      <c r="AO400" s="340"/>
      <c r="AP400" s="340"/>
      <c r="AQ400" s="340"/>
      <c r="AR400" s="341"/>
    </row>
    <row r="401" spans="2:45" ht="24.95" customHeight="1">
      <c r="C401" s="331">
        <v>389</v>
      </c>
      <c r="D401" s="332"/>
      <c r="E401" s="333"/>
      <c r="F401" s="334"/>
      <c r="G401" s="334"/>
      <c r="H401" s="334"/>
      <c r="I401" s="334"/>
      <c r="J401" s="334"/>
      <c r="K401" s="334"/>
      <c r="L401" s="334"/>
      <c r="M401" s="334"/>
      <c r="N401" s="334"/>
      <c r="O401" s="334"/>
      <c r="P401" s="334"/>
      <c r="Q401" s="334"/>
      <c r="R401" s="334"/>
      <c r="S401" s="335"/>
      <c r="T401" s="336"/>
      <c r="U401" s="337"/>
      <c r="V401" s="337"/>
      <c r="W401" s="337"/>
      <c r="X401" s="338"/>
      <c r="Y401" s="123" t="str">
        <f>IFERROR(IF('01申請書'!$B$27="●",VLOOKUP($T401,資格者コード!$A$2:$Q$73,MATCH(Y$12,資格者コード!$F$1:$Q$1,0)+5,FALSE) &amp; "",""),"")</f>
        <v/>
      </c>
      <c r="Z401" s="124" t="str">
        <f>IFERROR(IF('01申請書'!$B$28="●",VLOOKUP($T401,資格者コード!$A$2:$Q$73,MATCH(Z$12,資格者コード!$F$1:$Q$1,0)+5,FALSE) &amp; "",""),"")</f>
        <v/>
      </c>
      <c r="AA401" s="124" t="str">
        <f>IFERROR(IF('01申請書'!$B$29="●",VLOOKUP($T401,資格者コード!$A$2:$Q$73,MATCH(AA$12,資格者コード!$F$1:$Q$1,0)+5,FALSE) &amp; "",""),"")</f>
        <v/>
      </c>
      <c r="AB401" s="124" t="str">
        <f>IFERROR(IF('01申請書'!$B$30="●",VLOOKUP($T401,資格者コード!$A$2:$Q$73,MATCH(AB$12,資格者コード!$F$1:$Q$1,0)+5,FALSE) &amp; "",""),"")</f>
        <v/>
      </c>
      <c r="AC401" s="125" t="str">
        <f>IFERROR(IF('01申請書'!$B$31="●",VLOOKUP($T401,資格者コード!$A$2:$Q$73,MATCH(AC$12,資格者コード!$F$1:$Q$1,0)+5,FALSE) &amp; "",""),"")</f>
        <v/>
      </c>
      <c r="AD401" s="126" t="str">
        <f>IFERROR(IF('01申請書'!$O$27="○",VLOOKUP($T401,資格者コード!$A$2:$Q$73,MATCH(AD$12,資格者コード!$F$1:$Q$1,0)+5,FALSE) &amp; "",""),"")</f>
        <v/>
      </c>
      <c r="AE401" s="126" t="str">
        <f>IFERROR(IF('01申請書'!$O$28="○",VLOOKUP($T401,資格者コード!$A$2:$Q$73,MATCH(AE$12,資格者コード!$F$1:$Q$1,0)+5,FALSE) &amp; "",""),"")</f>
        <v/>
      </c>
      <c r="AF401" s="123" t="str">
        <f>IFERROR(IF('01申請書'!$B$32="●",VLOOKUP($T401,資格者コード!$A$2:$Q$73,MATCH(AF$12,資格者コード!$F$1:$Q$1,0)+5,FALSE) &amp; "",""),"")</f>
        <v/>
      </c>
      <c r="AG401" s="124" t="str">
        <f>IFERROR(IF('01申請書'!$B$33="●",VLOOKUP($T401,資格者コード!$A$2:$Q$73,MATCH(AG$12,資格者コード!$F$1:$Q$1,0)+5,FALSE) &amp; "",""),"")</f>
        <v/>
      </c>
      <c r="AH401" s="125" t="str">
        <f>IFERROR(IF('01申請書'!$B$34="●",VLOOKUP($T401,資格者コード!$A$2:$Q$73,MATCH(AH$12,資格者コード!$F$1:$Q$1,0)+5,FALSE) &amp; "",""),"")</f>
        <v/>
      </c>
      <c r="AI401" s="126" t="str">
        <f>IFERROR(IF('01申請書'!$O$29="○",VLOOKUP($T401,資格者コード!$A$2:$Q$73,MATCH(AI$12,資格者コード!$F$1:$Q$1,0)+5,FALSE) &amp; "",""),"")</f>
        <v/>
      </c>
      <c r="AJ401" s="126" t="str">
        <f>IFERROR(IF('01申請書'!$O$30="○",VLOOKUP($T401,資格者コード!$A$2:$Q$73,MATCH(AJ$12,資格者コード!$F$1:$Q$1,0)+5,FALSE) &amp; "",""),"")</f>
        <v/>
      </c>
      <c r="AK401" s="339"/>
      <c r="AL401" s="340"/>
      <c r="AM401" s="340"/>
      <c r="AN401" s="340"/>
      <c r="AO401" s="340"/>
      <c r="AP401" s="340"/>
      <c r="AQ401" s="340"/>
      <c r="AR401" s="341"/>
    </row>
    <row r="402" spans="2:45" ht="24.95" customHeight="1">
      <c r="C402" s="331">
        <v>390</v>
      </c>
      <c r="D402" s="332"/>
      <c r="E402" s="333"/>
      <c r="F402" s="334"/>
      <c r="G402" s="334"/>
      <c r="H402" s="334"/>
      <c r="I402" s="334"/>
      <c r="J402" s="334"/>
      <c r="K402" s="334"/>
      <c r="L402" s="334"/>
      <c r="M402" s="334"/>
      <c r="N402" s="334"/>
      <c r="O402" s="334"/>
      <c r="P402" s="334"/>
      <c r="Q402" s="334"/>
      <c r="R402" s="334"/>
      <c r="S402" s="335"/>
      <c r="T402" s="336"/>
      <c r="U402" s="337"/>
      <c r="V402" s="337"/>
      <c r="W402" s="337"/>
      <c r="X402" s="338"/>
      <c r="Y402" s="123" t="str">
        <f>IFERROR(IF('01申請書'!$B$27="●",VLOOKUP($T402,資格者コード!$A$2:$Q$73,MATCH(Y$12,資格者コード!$F$1:$Q$1,0)+5,FALSE) &amp; "",""),"")</f>
        <v/>
      </c>
      <c r="Z402" s="124" t="str">
        <f>IFERROR(IF('01申請書'!$B$28="●",VLOOKUP($T402,資格者コード!$A$2:$Q$73,MATCH(Z$12,資格者コード!$F$1:$Q$1,0)+5,FALSE) &amp; "",""),"")</f>
        <v/>
      </c>
      <c r="AA402" s="124" t="str">
        <f>IFERROR(IF('01申請書'!$B$29="●",VLOOKUP($T402,資格者コード!$A$2:$Q$73,MATCH(AA$12,資格者コード!$F$1:$Q$1,0)+5,FALSE) &amp; "",""),"")</f>
        <v/>
      </c>
      <c r="AB402" s="124" t="str">
        <f>IFERROR(IF('01申請書'!$B$30="●",VLOOKUP($T402,資格者コード!$A$2:$Q$73,MATCH(AB$12,資格者コード!$F$1:$Q$1,0)+5,FALSE) &amp; "",""),"")</f>
        <v/>
      </c>
      <c r="AC402" s="125" t="str">
        <f>IFERROR(IF('01申請書'!$B$31="●",VLOOKUP($T402,資格者コード!$A$2:$Q$73,MATCH(AC$12,資格者コード!$F$1:$Q$1,0)+5,FALSE) &amp; "",""),"")</f>
        <v/>
      </c>
      <c r="AD402" s="126" t="str">
        <f>IFERROR(IF('01申請書'!$O$27="○",VLOOKUP($T402,資格者コード!$A$2:$Q$73,MATCH(AD$12,資格者コード!$F$1:$Q$1,0)+5,FALSE) &amp; "",""),"")</f>
        <v/>
      </c>
      <c r="AE402" s="126" t="str">
        <f>IFERROR(IF('01申請書'!$O$28="○",VLOOKUP($T402,資格者コード!$A$2:$Q$73,MATCH(AE$12,資格者コード!$F$1:$Q$1,0)+5,FALSE) &amp; "",""),"")</f>
        <v/>
      </c>
      <c r="AF402" s="123" t="str">
        <f>IFERROR(IF('01申請書'!$B$32="●",VLOOKUP($T402,資格者コード!$A$2:$Q$73,MATCH(AF$12,資格者コード!$F$1:$Q$1,0)+5,FALSE) &amp; "",""),"")</f>
        <v/>
      </c>
      <c r="AG402" s="124" t="str">
        <f>IFERROR(IF('01申請書'!$B$33="●",VLOOKUP($T402,資格者コード!$A$2:$Q$73,MATCH(AG$12,資格者コード!$F$1:$Q$1,0)+5,FALSE) &amp; "",""),"")</f>
        <v/>
      </c>
      <c r="AH402" s="125" t="str">
        <f>IFERROR(IF('01申請書'!$B$34="●",VLOOKUP($T402,資格者コード!$A$2:$Q$73,MATCH(AH$12,資格者コード!$F$1:$Q$1,0)+5,FALSE) &amp; "",""),"")</f>
        <v/>
      </c>
      <c r="AI402" s="126" t="str">
        <f>IFERROR(IF('01申請書'!$O$29="○",VLOOKUP($T402,資格者コード!$A$2:$Q$73,MATCH(AI$12,資格者コード!$F$1:$Q$1,0)+5,FALSE) &amp; "",""),"")</f>
        <v/>
      </c>
      <c r="AJ402" s="126" t="str">
        <f>IFERROR(IF('01申請書'!$O$30="○",VLOOKUP($T402,資格者コード!$A$2:$Q$73,MATCH(AJ$12,資格者コード!$F$1:$Q$1,0)+5,FALSE) &amp; "",""),"")</f>
        <v/>
      </c>
      <c r="AK402" s="339"/>
      <c r="AL402" s="340"/>
      <c r="AM402" s="340"/>
      <c r="AN402" s="340"/>
      <c r="AO402" s="340"/>
      <c r="AP402" s="340"/>
      <c r="AQ402" s="340"/>
      <c r="AR402" s="341"/>
    </row>
    <row r="403" spans="2:45" ht="24.95" customHeight="1">
      <c r="C403" s="331">
        <v>391</v>
      </c>
      <c r="D403" s="332"/>
      <c r="E403" s="333"/>
      <c r="F403" s="334"/>
      <c r="G403" s="334"/>
      <c r="H403" s="334"/>
      <c r="I403" s="334"/>
      <c r="J403" s="334"/>
      <c r="K403" s="334"/>
      <c r="L403" s="334"/>
      <c r="M403" s="334"/>
      <c r="N403" s="334"/>
      <c r="O403" s="334"/>
      <c r="P403" s="334"/>
      <c r="Q403" s="334"/>
      <c r="R403" s="334"/>
      <c r="S403" s="335"/>
      <c r="T403" s="336"/>
      <c r="U403" s="337"/>
      <c r="V403" s="337"/>
      <c r="W403" s="337"/>
      <c r="X403" s="338"/>
      <c r="Y403" s="123" t="str">
        <f>IFERROR(IF('01申請書'!$B$27="●",VLOOKUP($T403,資格者コード!$A$2:$Q$73,MATCH(Y$12,資格者コード!$F$1:$Q$1,0)+5,FALSE) &amp; "",""),"")</f>
        <v/>
      </c>
      <c r="Z403" s="124" t="str">
        <f>IFERROR(IF('01申請書'!$B$28="●",VLOOKUP($T403,資格者コード!$A$2:$Q$73,MATCH(Z$12,資格者コード!$F$1:$Q$1,0)+5,FALSE) &amp; "",""),"")</f>
        <v/>
      </c>
      <c r="AA403" s="124" t="str">
        <f>IFERROR(IF('01申請書'!$B$29="●",VLOOKUP($T403,資格者コード!$A$2:$Q$73,MATCH(AA$12,資格者コード!$F$1:$Q$1,0)+5,FALSE) &amp; "",""),"")</f>
        <v/>
      </c>
      <c r="AB403" s="124" t="str">
        <f>IFERROR(IF('01申請書'!$B$30="●",VLOOKUP($T403,資格者コード!$A$2:$Q$73,MATCH(AB$12,資格者コード!$F$1:$Q$1,0)+5,FALSE) &amp; "",""),"")</f>
        <v/>
      </c>
      <c r="AC403" s="125" t="str">
        <f>IFERROR(IF('01申請書'!$B$31="●",VLOOKUP($T403,資格者コード!$A$2:$Q$73,MATCH(AC$12,資格者コード!$F$1:$Q$1,0)+5,FALSE) &amp; "",""),"")</f>
        <v/>
      </c>
      <c r="AD403" s="126" t="str">
        <f>IFERROR(IF('01申請書'!$O$27="○",VLOOKUP($T403,資格者コード!$A$2:$Q$73,MATCH(AD$12,資格者コード!$F$1:$Q$1,0)+5,FALSE) &amp; "",""),"")</f>
        <v/>
      </c>
      <c r="AE403" s="126" t="str">
        <f>IFERROR(IF('01申請書'!$O$28="○",VLOOKUP($T403,資格者コード!$A$2:$Q$73,MATCH(AE$12,資格者コード!$F$1:$Q$1,0)+5,FALSE) &amp; "",""),"")</f>
        <v/>
      </c>
      <c r="AF403" s="123" t="str">
        <f>IFERROR(IF('01申請書'!$B$32="●",VLOOKUP($T403,資格者コード!$A$2:$Q$73,MATCH(AF$12,資格者コード!$F$1:$Q$1,0)+5,FALSE) &amp; "",""),"")</f>
        <v/>
      </c>
      <c r="AG403" s="124" t="str">
        <f>IFERROR(IF('01申請書'!$B$33="●",VLOOKUP($T403,資格者コード!$A$2:$Q$73,MATCH(AG$12,資格者コード!$F$1:$Q$1,0)+5,FALSE) &amp; "",""),"")</f>
        <v/>
      </c>
      <c r="AH403" s="125" t="str">
        <f>IFERROR(IF('01申請書'!$B$34="●",VLOOKUP($T403,資格者コード!$A$2:$Q$73,MATCH(AH$12,資格者コード!$F$1:$Q$1,0)+5,FALSE) &amp; "",""),"")</f>
        <v/>
      </c>
      <c r="AI403" s="126" t="str">
        <f>IFERROR(IF('01申請書'!$O$29="○",VLOOKUP($T403,資格者コード!$A$2:$Q$73,MATCH(AI$12,資格者コード!$F$1:$Q$1,0)+5,FALSE) &amp; "",""),"")</f>
        <v/>
      </c>
      <c r="AJ403" s="126" t="str">
        <f>IFERROR(IF('01申請書'!$O$30="○",VLOOKUP($T403,資格者コード!$A$2:$Q$73,MATCH(AJ$12,資格者コード!$F$1:$Q$1,0)+5,FALSE) &amp; "",""),"")</f>
        <v/>
      </c>
      <c r="AK403" s="339"/>
      <c r="AL403" s="340"/>
      <c r="AM403" s="340"/>
      <c r="AN403" s="340"/>
      <c r="AO403" s="340"/>
      <c r="AP403" s="340"/>
      <c r="AQ403" s="340"/>
      <c r="AR403" s="341"/>
    </row>
    <row r="404" spans="2:45" ht="24.95" customHeight="1">
      <c r="C404" s="331">
        <v>392</v>
      </c>
      <c r="D404" s="332"/>
      <c r="E404" s="333"/>
      <c r="F404" s="334"/>
      <c r="G404" s="334"/>
      <c r="H404" s="334"/>
      <c r="I404" s="334"/>
      <c r="J404" s="334"/>
      <c r="K404" s="334"/>
      <c r="L404" s="334"/>
      <c r="M404" s="334"/>
      <c r="N404" s="334"/>
      <c r="O404" s="334"/>
      <c r="P404" s="334"/>
      <c r="Q404" s="334"/>
      <c r="R404" s="334"/>
      <c r="S404" s="335"/>
      <c r="T404" s="336"/>
      <c r="U404" s="337"/>
      <c r="V404" s="337"/>
      <c r="W404" s="337"/>
      <c r="X404" s="338"/>
      <c r="Y404" s="123" t="str">
        <f>IFERROR(IF('01申請書'!$B$27="●",VLOOKUP($T404,資格者コード!$A$2:$Q$73,MATCH(Y$12,資格者コード!$F$1:$Q$1,0)+5,FALSE) &amp; "",""),"")</f>
        <v/>
      </c>
      <c r="Z404" s="124" t="str">
        <f>IFERROR(IF('01申請書'!$B$28="●",VLOOKUP($T404,資格者コード!$A$2:$Q$73,MATCH(Z$12,資格者コード!$F$1:$Q$1,0)+5,FALSE) &amp; "",""),"")</f>
        <v/>
      </c>
      <c r="AA404" s="124" t="str">
        <f>IFERROR(IF('01申請書'!$B$29="●",VLOOKUP($T404,資格者コード!$A$2:$Q$73,MATCH(AA$12,資格者コード!$F$1:$Q$1,0)+5,FALSE) &amp; "",""),"")</f>
        <v/>
      </c>
      <c r="AB404" s="124" t="str">
        <f>IFERROR(IF('01申請書'!$B$30="●",VLOOKUP($T404,資格者コード!$A$2:$Q$73,MATCH(AB$12,資格者コード!$F$1:$Q$1,0)+5,FALSE) &amp; "",""),"")</f>
        <v/>
      </c>
      <c r="AC404" s="125" t="str">
        <f>IFERROR(IF('01申請書'!$B$31="●",VLOOKUP($T404,資格者コード!$A$2:$Q$73,MATCH(AC$12,資格者コード!$F$1:$Q$1,0)+5,FALSE) &amp; "",""),"")</f>
        <v/>
      </c>
      <c r="AD404" s="126" t="str">
        <f>IFERROR(IF('01申請書'!$O$27="○",VLOOKUP($T404,資格者コード!$A$2:$Q$73,MATCH(AD$12,資格者コード!$F$1:$Q$1,0)+5,FALSE) &amp; "",""),"")</f>
        <v/>
      </c>
      <c r="AE404" s="126" t="str">
        <f>IFERROR(IF('01申請書'!$O$28="○",VLOOKUP($T404,資格者コード!$A$2:$Q$73,MATCH(AE$12,資格者コード!$F$1:$Q$1,0)+5,FALSE) &amp; "",""),"")</f>
        <v/>
      </c>
      <c r="AF404" s="123" t="str">
        <f>IFERROR(IF('01申請書'!$B$32="●",VLOOKUP($T404,資格者コード!$A$2:$Q$73,MATCH(AF$12,資格者コード!$F$1:$Q$1,0)+5,FALSE) &amp; "",""),"")</f>
        <v/>
      </c>
      <c r="AG404" s="124" t="str">
        <f>IFERROR(IF('01申請書'!$B$33="●",VLOOKUP($T404,資格者コード!$A$2:$Q$73,MATCH(AG$12,資格者コード!$F$1:$Q$1,0)+5,FALSE) &amp; "",""),"")</f>
        <v/>
      </c>
      <c r="AH404" s="125" t="str">
        <f>IFERROR(IF('01申請書'!$B$34="●",VLOOKUP($T404,資格者コード!$A$2:$Q$73,MATCH(AH$12,資格者コード!$F$1:$Q$1,0)+5,FALSE) &amp; "",""),"")</f>
        <v/>
      </c>
      <c r="AI404" s="126" t="str">
        <f>IFERROR(IF('01申請書'!$O$29="○",VLOOKUP($T404,資格者コード!$A$2:$Q$73,MATCH(AI$12,資格者コード!$F$1:$Q$1,0)+5,FALSE) &amp; "",""),"")</f>
        <v/>
      </c>
      <c r="AJ404" s="126" t="str">
        <f>IFERROR(IF('01申請書'!$O$30="○",VLOOKUP($T404,資格者コード!$A$2:$Q$73,MATCH(AJ$12,資格者コード!$F$1:$Q$1,0)+5,FALSE) &amp; "",""),"")</f>
        <v/>
      </c>
      <c r="AK404" s="339"/>
      <c r="AL404" s="340"/>
      <c r="AM404" s="340"/>
      <c r="AN404" s="340"/>
      <c r="AO404" s="340"/>
      <c r="AP404" s="340"/>
      <c r="AQ404" s="340"/>
      <c r="AR404" s="341"/>
    </row>
    <row r="405" spans="2:45" ht="24.95" customHeight="1">
      <c r="B405" s="127" t="s">
        <v>174</v>
      </c>
      <c r="C405" s="331">
        <v>393</v>
      </c>
      <c r="D405" s="332"/>
      <c r="E405" s="333"/>
      <c r="F405" s="334"/>
      <c r="G405" s="334"/>
      <c r="H405" s="334"/>
      <c r="I405" s="334"/>
      <c r="J405" s="334"/>
      <c r="K405" s="334"/>
      <c r="L405" s="334"/>
      <c r="M405" s="334"/>
      <c r="N405" s="334"/>
      <c r="O405" s="334"/>
      <c r="P405" s="334"/>
      <c r="Q405" s="334"/>
      <c r="R405" s="334"/>
      <c r="S405" s="335"/>
      <c r="T405" s="336"/>
      <c r="U405" s="337"/>
      <c r="V405" s="337"/>
      <c r="W405" s="337"/>
      <c r="X405" s="338"/>
      <c r="Y405" s="123" t="str">
        <f>IFERROR(IF('01申請書'!$B$27="●",VLOOKUP($T405,資格者コード!$A$2:$Q$73,MATCH(Y$12,資格者コード!$F$1:$Q$1,0)+5,FALSE) &amp; "",""),"")</f>
        <v/>
      </c>
      <c r="Z405" s="124" t="str">
        <f>IFERROR(IF('01申請書'!$B$28="●",VLOOKUP($T405,資格者コード!$A$2:$Q$73,MATCH(Z$12,資格者コード!$F$1:$Q$1,0)+5,FALSE) &amp; "",""),"")</f>
        <v/>
      </c>
      <c r="AA405" s="124" t="str">
        <f>IFERROR(IF('01申請書'!$B$29="●",VLOOKUP($T405,資格者コード!$A$2:$Q$73,MATCH(AA$12,資格者コード!$F$1:$Q$1,0)+5,FALSE) &amp; "",""),"")</f>
        <v/>
      </c>
      <c r="AB405" s="124" t="str">
        <f>IFERROR(IF('01申請書'!$B$30="●",VLOOKUP($T405,資格者コード!$A$2:$Q$73,MATCH(AB$12,資格者コード!$F$1:$Q$1,0)+5,FALSE) &amp; "",""),"")</f>
        <v/>
      </c>
      <c r="AC405" s="125" t="str">
        <f>IFERROR(IF('01申請書'!$B$31="●",VLOOKUP($T405,資格者コード!$A$2:$Q$73,MATCH(AC$12,資格者コード!$F$1:$Q$1,0)+5,FALSE) &amp; "",""),"")</f>
        <v/>
      </c>
      <c r="AD405" s="126" t="str">
        <f>IFERROR(IF('01申請書'!$O$27="○",VLOOKUP($T405,資格者コード!$A$2:$Q$73,MATCH(AD$12,資格者コード!$F$1:$Q$1,0)+5,FALSE) &amp; "",""),"")</f>
        <v/>
      </c>
      <c r="AE405" s="126" t="str">
        <f>IFERROR(IF('01申請書'!$O$28="○",VLOOKUP($T405,資格者コード!$A$2:$Q$73,MATCH(AE$12,資格者コード!$F$1:$Q$1,0)+5,FALSE) &amp; "",""),"")</f>
        <v/>
      </c>
      <c r="AF405" s="123" t="str">
        <f>IFERROR(IF('01申請書'!$B$32="●",VLOOKUP($T405,資格者コード!$A$2:$Q$73,MATCH(AF$12,資格者コード!$F$1:$Q$1,0)+5,FALSE) &amp; "",""),"")</f>
        <v/>
      </c>
      <c r="AG405" s="124" t="str">
        <f>IFERROR(IF('01申請書'!$B$33="●",VLOOKUP($T405,資格者コード!$A$2:$Q$73,MATCH(AG$12,資格者コード!$F$1:$Q$1,0)+5,FALSE) &amp; "",""),"")</f>
        <v/>
      </c>
      <c r="AH405" s="125" t="str">
        <f>IFERROR(IF('01申請書'!$B$34="●",VLOOKUP($T405,資格者コード!$A$2:$Q$73,MATCH(AH$12,資格者コード!$F$1:$Q$1,0)+5,FALSE) &amp; "",""),"")</f>
        <v/>
      </c>
      <c r="AI405" s="126" t="str">
        <f>IFERROR(IF('01申請書'!$O$29="○",VLOOKUP($T405,資格者コード!$A$2:$Q$73,MATCH(AI$12,資格者コード!$F$1:$Q$1,0)+5,FALSE) &amp; "",""),"")</f>
        <v/>
      </c>
      <c r="AJ405" s="126" t="str">
        <f>IFERROR(IF('01申請書'!$O$30="○",VLOOKUP($T405,資格者コード!$A$2:$Q$73,MATCH(AJ$12,資格者コード!$F$1:$Q$1,0)+5,FALSE) &amp; "",""),"")</f>
        <v/>
      </c>
      <c r="AK405" s="339"/>
      <c r="AL405" s="340"/>
      <c r="AM405" s="340"/>
      <c r="AN405" s="340"/>
      <c r="AO405" s="340"/>
      <c r="AP405" s="340"/>
      <c r="AQ405" s="340"/>
      <c r="AR405" s="341"/>
      <c r="AS405" s="127"/>
    </row>
    <row r="406" spans="2:45" ht="24.95" customHeight="1">
      <c r="C406" s="331">
        <v>394</v>
      </c>
      <c r="D406" s="332"/>
      <c r="E406" s="333"/>
      <c r="F406" s="334"/>
      <c r="G406" s="334"/>
      <c r="H406" s="334"/>
      <c r="I406" s="334"/>
      <c r="J406" s="334"/>
      <c r="K406" s="334"/>
      <c r="L406" s="334"/>
      <c r="M406" s="334"/>
      <c r="N406" s="334"/>
      <c r="O406" s="334"/>
      <c r="P406" s="334"/>
      <c r="Q406" s="334"/>
      <c r="R406" s="334"/>
      <c r="S406" s="335"/>
      <c r="T406" s="336"/>
      <c r="U406" s="337"/>
      <c r="V406" s="337"/>
      <c r="W406" s="337"/>
      <c r="X406" s="338"/>
      <c r="Y406" s="123" t="str">
        <f>IFERROR(IF('01申請書'!$B$27="●",VLOOKUP($T406,資格者コード!$A$2:$Q$73,MATCH(Y$12,資格者コード!$F$1:$Q$1,0)+5,FALSE) &amp; "",""),"")</f>
        <v/>
      </c>
      <c r="Z406" s="124" t="str">
        <f>IFERROR(IF('01申請書'!$B$28="●",VLOOKUP($T406,資格者コード!$A$2:$Q$73,MATCH(Z$12,資格者コード!$F$1:$Q$1,0)+5,FALSE) &amp; "",""),"")</f>
        <v/>
      </c>
      <c r="AA406" s="124" t="str">
        <f>IFERROR(IF('01申請書'!$B$29="●",VLOOKUP($T406,資格者コード!$A$2:$Q$73,MATCH(AA$12,資格者コード!$F$1:$Q$1,0)+5,FALSE) &amp; "",""),"")</f>
        <v/>
      </c>
      <c r="AB406" s="124" t="str">
        <f>IFERROR(IF('01申請書'!$B$30="●",VLOOKUP($T406,資格者コード!$A$2:$Q$73,MATCH(AB$12,資格者コード!$F$1:$Q$1,0)+5,FALSE) &amp; "",""),"")</f>
        <v/>
      </c>
      <c r="AC406" s="125" t="str">
        <f>IFERROR(IF('01申請書'!$B$31="●",VLOOKUP($T406,資格者コード!$A$2:$Q$73,MATCH(AC$12,資格者コード!$F$1:$Q$1,0)+5,FALSE) &amp; "",""),"")</f>
        <v/>
      </c>
      <c r="AD406" s="126" t="str">
        <f>IFERROR(IF('01申請書'!$O$27="○",VLOOKUP($T406,資格者コード!$A$2:$Q$73,MATCH(AD$12,資格者コード!$F$1:$Q$1,0)+5,FALSE) &amp; "",""),"")</f>
        <v/>
      </c>
      <c r="AE406" s="126" t="str">
        <f>IFERROR(IF('01申請書'!$O$28="○",VLOOKUP($T406,資格者コード!$A$2:$Q$73,MATCH(AE$12,資格者コード!$F$1:$Q$1,0)+5,FALSE) &amp; "",""),"")</f>
        <v/>
      </c>
      <c r="AF406" s="123" t="str">
        <f>IFERROR(IF('01申請書'!$B$32="●",VLOOKUP($T406,資格者コード!$A$2:$Q$73,MATCH(AF$12,資格者コード!$F$1:$Q$1,0)+5,FALSE) &amp; "",""),"")</f>
        <v/>
      </c>
      <c r="AG406" s="124" t="str">
        <f>IFERROR(IF('01申請書'!$B$33="●",VLOOKUP($T406,資格者コード!$A$2:$Q$73,MATCH(AG$12,資格者コード!$F$1:$Q$1,0)+5,FALSE) &amp; "",""),"")</f>
        <v/>
      </c>
      <c r="AH406" s="125" t="str">
        <f>IFERROR(IF('01申請書'!$B$34="●",VLOOKUP($T406,資格者コード!$A$2:$Q$73,MATCH(AH$12,資格者コード!$F$1:$Q$1,0)+5,FALSE) &amp; "",""),"")</f>
        <v/>
      </c>
      <c r="AI406" s="126" t="str">
        <f>IFERROR(IF('01申請書'!$O$29="○",VLOOKUP($T406,資格者コード!$A$2:$Q$73,MATCH(AI$12,資格者コード!$F$1:$Q$1,0)+5,FALSE) &amp; "",""),"")</f>
        <v/>
      </c>
      <c r="AJ406" s="126" t="str">
        <f>IFERROR(IF('01申請書'!$O$30="○",VLOOKUP($T406,資格者コード!$A$2:$Q$73,MATCH(AJ$12,資格者コード!$F$1:$Q$1,0)+5,FALSE) &amp; "",""),"")</f>
        <v/>
      </c>
      <c r="AK406" s="339"/>
      <c r="AL406" s="340"/>
      <c r="AM406" s="340"/>
      <c r="AN406" s="340"/>
      <c r="AO406" s="340"/>
      <c r="AP406" s="340"/>
      <c r="AQ406" s="340"/>
      <c r="AR406" s="341"/>
    </row>
    <row r="407" spans="2:45" ht="24.95" customHeight="1">
      <c r="C407" s="331">
        <v>395</v>
      </c>
      <c r="D407" s="332"/>
      <c r="E407" s="333"/>
      <c r="F407" s="334"/>
      <c r="G407" s="334"/>
      <c r="H407" s="334"/>
      <c r="I407" s="334"/>
      <c r="J407" s="334"/>
      <c r="K407" s="334"/>
      <c r="L407" s="334"/>
      <c r="M407" s="334"/>
      <c r="N407" s="334"/>
      <c r="O407" s="334"/>
      <c r="P407" s="334"/>
      <c r="Q407" s="334"/>
      <c r="R407" s="334"/>
      <c r="S407" s="335"/>
      <c r="T407" s="336"/>
      <c r="U407" s="337"/>
      <c r="V407" s="337"/>
      <c r="W407" s="337"/>
      <c r="X407" s="338"/>
      <c r="Y407" s="123" t="str">
        <f>IFERROR(IF('01申請書'!$B$27="●",VLOOKUP($T407,資格者コード!$A$2:$Q$73,MATCH(Y$12,資格者コード!$F$1:$Q$1,0)+5,FALSE) &amp; "",""),"")</f>
        <v/>
      </c>
      <c r="Z407" s="124" t="str">
        <f>IFERROR(IF('01申請書'!$B$28="●",VLOOKUP($T407,資格者コード!$A$2:$Q$73,MATCH(Z$12,資格者コード!$F$1:$Q$1,0)+5,FALSE) &amp; "",""),"")</f>
        <v/>
      </c>
      <c r="AA407" s="124" t="str">
        <f>IFERROR(IF('01申請書'!$B$29="●",VLOOKUP($T407,資格者コード!$A$2:$Q$73,MATCH(AA$12,資格者コード!$F$1:$Q$1,0)+5,FALSE) &amp; "",""),"")</f>
        <v/>
      </c>
      <c r="AB407" s="124" t="str">
        <f>IFERROR(IF('01申請書'!$B$30="●",VLOOKUP($T407,資格者コード!$A$2:$Q$73,MATCH(AB$12,資格者コード!$F$1:$Q$1,0)+5,FALSE) &amp; "",""),"")</f>
        <v/>
      </c>
      <c r="AC407" s="125" t="str">
        <f>IFERROR(IF('01申請書'!$B$31="●",VLOOKUP($T407,資格者コード!$A$2:$Q$73,MATCH(AC$12,資格者コード!$F$1:$Q$1,0)+5,FALSE) &amp; "",""),"")</f>
        <v/>
      </c>
      <c r="AD407" s="126" t="str">
        <f>IFERROR(IF('01申請書'!$O$27="○",VLOOKUP($T407,資格者コード!$A$2:$Q$73,MATCH(AD$12,資格者コード!$F$1:$Q$1,0)+5,FALSE) &amp; "",""),"")</f>
        <v/>
      </c>
      <c r="AE407" s="126" t="str">
        <f>IFERROR(IF('01申請書'!$O$28="○",VLOOKUP($T407,資格者コード!$A$2:$Q$73,MATCH(AE$12,資格者コード!$F$1:$Q$1,0)+5,FALSE) &amp; "",""),"")</f>
        <v/>
      </c>
      <c r="AF407" s="123" t="str">
        <f>IFERROR(IF('01申請書'!$B$32="●",VLOOKUP($T407,資格者コード!$A$2:$Q$73,MATCH(AF$12,資格者コード!$F$1:$Q$1,0)+5,FALSE) &amp; "",""),"")</f>
        <v/>
      </c>
      <c r="AG407" s="124" t="str">
        <f>IFERROR(IF('01申請書'!$B$33="●",VLOOKUP($T407,資格者コード!$A$2:$Q$73,MATCH(AG$12,資格者コード!$F$1:$Q$1,0)+5,FALSE) &amp; "",""),"")</f>
        <v/>
      </c>
      <c r="AH407" s="125" t="str">
        <f>IFERROR(IF('01申請書'!$B$34="●",VLOOKUP($T407,資格者コード!$A$2:$Q$73,MATCH(AH$12,資格者コード!$F$1:$Q$1,0)+5,FALSE) &amp; "",""),"")</f>
        <v/>
      </c>
      <c r="AI407" s="126" t="str">
        <f>IFERROR(IF('01申請書'!$O$29="○",VLOOKUP($T407,資格者コード!$A$2:$Q$73,MATCH(AI$12,資格者コード!$F$1:$Q$1,0)+5,FALSE) &amp; "",""),"")</f>
        <v/>
      </c>
      <c r="AJ407" s="126" t="str">
        <f>IFERROR(IF('01申請書'!$O$30="○",VLOOKUP($T407,資格者コード!$A$2:$Q$73,MATCH(AJ$12,資格者コード!$F$1:$Q$1,0)+5,FALSE) &amp; "",""),"")</f>
        <v/>
      </c>
      <c r="AK407" s="339"/>
      <c r="AL407" s="340"/>
      <c r="AM407" s="340"/>
      <c r="AN407" s="340"/>
      <c r="AO407" s="340"/>
      <c r="AP407" s="340"/>
      <c r="AQ407" s="340"/>
      <c r="AR407" s="341"/>
    </row>
    <row r="408" spans="2:45" ht="24.95" customHeight="1">
      <c r="C408" s="331">
        <v>396</v>
      </c>
      <c r="D408" s="332"/>
      <c r="E408" s="333"/>
      <c r="F408" s="334"/>
      <c r="G408" s="334"/>
      <c r="H408" s="334"/>
      <c r="I408" s="334"/>
      <c r="J408" s="334"/>
      <c r="K408" s="334"/>
      <c r="L408" s="334"/>
      <c r="M408" s="334"/>
      <c r="N408" s="334"/>
      <c r="O408" s="334"/>
      <c r="P408" s="334"/>
      <c r="Q408" s="334"/>
      <c r="R408" s="334"/>
      <c r="S408" s="335"/>
      <c r="T408" s="336"/>
      <c r="U408" s="337"/>
      <c r="V408" s="337"/>
      <c r="W408" s="337"/>
      <c r="X408" s="338"/>
      <c r="Y408" s="123" t="str">
        <f>IFERROR(IF('01申請書'!$B$27="●",VLOOKUP($T408,資格者コード!$A$2:$Q$73,MATCH(Y$12,資格者コード!$F$1:$Q$1,0)+5,FALSE) &amp; "",""),"")</f>
        <v/>
      </c>
      <c r="Z408" s="124" t="str">
        <f>IFERROR(IF('01申請書'!$B$28="●",VLOOKUP($T408,資格者コード!$A$2:$Q$73,MATCH(Z$12,資格者コード!$F$1:$Q$1,0)+5,FALSE) &amp; "",""),"")</f>
        <v/>
      </c>
      <c r="AA408" s="124" t="str">
        <f>IFERROR(IF('01申請書'!$B$29="●",VLOOKUP($T408,資格者コード!$A$2:$Q$73,MATCH(AA$12,資格者コード!$F$1:$Q$1,0)+5,FALSE) &amp; "",""),"")</f>
        <v/>
      </c>
      <c r="AB408" s="124" t="str">
        <f>IFERROR(IF('01申請書'!$B$30="●",VLOOKUP($T408,資格者コード!$A$2:$Q$73,MATCH(AB$12,資格者コード!$F$1:$Q$1,0)+5,FALSE) &amp; "",""),"")</f>
        <v/>
      </c>
      <c r="AC408" s="125" t="str">
        <f>IFERROR(IF('01申請書'!$B$31="●",VLOOKUP($T408,資格者コード!$A$2:$Q$73,MATCH(AC$12,資格者コード!$F$1:$Q$1,0)+5,FALSE) &amp; "",""),"")</f>
        <v/>
      </c>
      <c r="AD408" s="126" t="str">
        <f>IFERROR(IF('01申請書'!$O$27="○",VLOOKUP($T408,資格者コード!$A$2:$Q$73,MATCH(AD$12,資格者コード!$F$1:$Q$1,0)+5,FALSE) &amp; "",""),"")</f>
        <v/>
      </c>
      <c r="AE408" s="126" t="str">
        <f>IFERROR(IF('01申請書'!$O$28="○",VLOOKUP($T408,資格者コード!$A$2:$Q$73,MATCH(AE$12,資格者コード!$F$1:$Q$1,0)+5,FALSE) &amp; "",""),"")</f>
        <v/>
      </c>
      <c r="AF408" s="123" t="str">
        <f>IFERROR(IF('01申請書'!$B$32="●",VLOOKUP($T408,資格者コード!$A$2:$Q$73,MATCH(AF$12,資格者コード!$F$1:$Q$1,0)+5,FALSE) &amp; "",""),"")</f>
        <v/>
      </c>
      <c r="AG408" s="124" t="str">
        <f>IFERROR(IF('01申請書'!$B$33="●",VLOOKUP($T408,資格者コード!$A$2:$Q$73,MATCH(AG$12,資格者コード!$F$1:$Q$1,0)+5,FALSE) &amp; "",""),"")</f>
        <v/>
      </c>
      <c r="AH408" s="125" t="str">
        <f>IFERROR(IF('01申請書'!$B$34="●",VLOOKUP($T408,資格者コード!$A$2:$Q$73,MATCH(AH$12,資格者コード!$F$1:$Q$1,0)+5,FALSE) &amp; "",""),"")</f>
        <v/>
      </c>
      <c r="AI408" s="126" t="str">
        <f>IFERROR(IF('01申請書'!$O$29="○",VLOOKUP($T408,資格者コード!$A$2:$Q$73,MATCH(AI$12,資格者コード!$F$1:$Q$1,0)+5,FALSE) &amp; "",""),"")</f>
        <v/>
      </c>
      <c r="AJ408" s="126" t="str">
        <f>IFERROR(IF('01申請書'!$O$30="○",VLOOKUP($T408,資格者コード!$A$2:$Q$73,MATCH(AJ$12,資格者コード!$F$1:$Q$1,0)+5,FALSE) &amp; "",""),"")</f>
        <v/>
      </c>
      <c r="AK408" s="339"/>
      <c r="AL408" s="340"/>
      <c r="AM408" s="340"/>
      <c r="AN408" s="340"/>
      <c r="AO408" s="340"/>
      <c r="AP408" s="340"/>
      <c r="AQ408" s="340"/>
      <c r="AR408" s="341"/>
    </row>
    <row r="409" spans="2:45" ht="24.95" customHeight="1">
      <c r="C409" s="331">
        <v>397</v>
      </c>
      <c r="D409" s="332"/>
      <c r="E409" s="333"/>
      <c r="F409" s="334"/>
      <c r="G409" s="334"/>
      <c r="H409" s="334"/>
      <c r="I409" s="334"/>
      <c r="J409" s="334"/>
      <c r="K409" s="334"/>
      <c r="L409" s="334"/>
      <c r="M409" s="334"/>
      <c r="N409" s="334"/>
      <c r="O409" s="334"/>
      <c r="P409" s="334"/>
      <c r="Q409" s="334"/>
      <c r="R409" s="334"/>
      <c r="S409" s="335"/>
      <c r="T409" s="336"/>
      <c r="U409" s="337"/>
      <c r="V409" s="337"/>
      <c r="W409" s="337"/>
      <c r="X409" s="338"/>
      <c r="Y409" s="123" t="str">
        <f>IFERROR(IF('01申請書'!$B$27="●",VLOOKUP($T409,資格者コード!$A$2:$Q$73,MATCH(Y$12,資格者コード!$F$1:$Q$1,0)+5,FALSE) &amp; "",""),"")</f>
        <v/>
      </c>
      <c r="Z409" s="124" t="str">
        <f>IFERROR(IF('01申請書'!$B$28="●",VLOOKUP($T409,資格者コード!$A$2:$Q$73,MATCH(Z$12,資格者コード!$F$1:$Q$1,0)+5,FALSE) &amp; "",""),"")</f>
        <v/>
      </c>
      <c r="AA409" s="124" t="str">
        <f>IFERROR(IF('01申請書'!$B$29="●",VLOOKUP($T409,資格者コード!$A$2:$Q$73,MATCH(AA$12,資格者コード!$F$1:$Q$1,0)+5,FALSE) &amp; "",""),"")</f>
        <v/>
      </c>
      <c r="AB409" s="124" t="str">
        <f>IFERROR(IF('01申請書'!$B$30="●",VLOOKUP($T409,資格者コード!$A$2:$Q$73,MATCH(AB$12,資格者コード!$F$1:$Q$1,0)+5,FALSE) &amp; "",""),"")</f>
        <v/>
      </c>
      <c r="AC409" s="125" t="str">
        <f>IFERROR(IF('01申請書'!$B$31="●",VLOOKUP($T409,資格者コード!$A$2:$Q$73,MATCH(AC$12,資格者コード!$F$1:$Q$1,0)+5,FALSE) &amp; "",""),"")</f>
        <v/>
      </c>
      <c r="AD409" s="126" t="str">
        <f>IFERROR(IF('01申請書'!$O$27="○",VLOOKUP($T409,資格者コード!$A$2:$Q$73,MATCH(AD$12,資格者コード!$F$1:$Q$1,0)+5,FALSE) &amp; "",""),"")</f>
        <v/>
      </c>
      <c r="AE409" s="126" t="str">
        <f>IFERROR(IF('01申請書'!$O$28="○",VLOOKUP($T409,資格者コード!$A$2:$Q$73,MATCH(AE$12,資格者コード!$F$1:$Q$1,0)+5,FALSE) &amp; "",""),"")</f>
        <v/>
      </c>
      <c r="AF409" s="123" t="str">
        <f>IFERROR(IF('01申請書'!$B$32="●",VLOOKUP($T409,資格者コード!$A$2:$Q$73,MATCH(AF$12,資格者コード!$F$1:$Q$1,0)+5,FALSE) &amp; "",""),"")</f>
        <v/>
      </c>
      <c r="AG409" s="124" t="str">
        <f>IFERROR(IF('01申請書'!$B$33="●",VLOOKUP($T409,資格者コード!$A$2:$Q$73,MATCH(AG$12,資格者コード!$F$1:$Q$1,0)+5,FALSE) &amp; "",""),"")</f>
        <v/>
      </c>
      <c r="AH409" s="125" t="str">
        <f>IFERROR(IF('01申請書'!$B$34="●",VLOOKUP($T409,資格者コード!$A$2:$Q$73,MATCH(AH$12,資格者コード!$F$1:$Q$1,0)+5,FALSE) &amp; "",""),"")</f>
        <v/>
      </c>
      <c r="AI409" s="126" t="str">
        <f>IFERROR(IF('01申請書'!$O$29="○",VLOOKUP($T409,資格者コード!$A$2:$Q$73,MATCH(AI$12,資格者コード!$F$1:$Q$1,0)+5,FALSE) &amp; "",""),"")</f>
        <v/>
      </c>
      <c r="AJ409" s="126" t="str">
        <f>IFERROR(IF('01申請書'!$O$30="○",VLOOKUP($T409,資格者コード!$A$2:$Q$73,MATCH(AJ$12,資格者コード!$F$1:$Q$1,0)+5,FALSE) &amp; "",""),"")</f>
        <v/>
      </c>
      <c r="AK409" s="339"/>
      <c r="AL409" s="340"/>
      <c r="AM409" s="340"/>
      <c r="AN409" s="340"/>
      <c r="AO409" s="340"/>
      <c r="AP409" s="340"/>
      <c r="AQ409" s="340"/>
      <c r="AR409" s="341"/>
    </row>
    <row r="410" spans="2:45" ht="24.95" customHeight="1">
      <c r="C410" s="331">
        <v>398</v>
      </c>
      <c r="D410" s="332"/>
      <c r="E410" s="333"/>
      <c r="F410" s="334"/>
      <c r="G410" s="334"/>
      <c r="H410" s="334"/>
      <c r="I410" s="334"/>
      <c r="J410" s="334"/>
      <c r="K410" s="334"/>
      <c r="L410" s="334"/>
      <c r="M410" s="334"/>
      <c r="N410" s="334"/>
      <c r="O410" s="334"/>
      <c r="P410" s="334"/>
      <c r="Q410" s="334"/>
      <c r="R410" s="334"/>
      <c r="S410" s="335"/>
      <c r="T410" s="336"/>
      <c r="U410" s="337"/>
      <c r="V410" s="337"/>
      <c r="W410" s="337"/>
      <c r="X410" s="338"/>
      <c r="Y410" s="123" t="str">
        <f>IFERROR(IF('01申請書'!$B$27="●",VLOOKUP($T410,資格者コード!$A$2:$Q$73,MATCH(Y$12,資格者コード!$F$1:$Q$1,0)+5,FALSE) &amp; "",""),"")</f>
        <v/>
      </c>
      <c r="Z410" s="124" t="str">
        <f>IFERROR(IF('01申請書'!$B$28="●",VLOOKUP($T410,資格者コード!$A$2:$Q$73,MATCH(Z$12,資格者コード!$F$1:$Q$1,0)+5,FALSE) &amp; "",""),"")</f>
        <v/>
      </c>
      <c r="AA410" s="124" t="str">
        <f>IFERROR(IF('01申請書'!$B$29="●",VLOOKUP($T410,資格者コード!$A$2:$Q$73,MATCH(AA$12,資格者コード!$F$1:$Q$1,0)+5,FALSE) &amp; "",""),"")</f>
        <v/>
      </c>
      <c r="AB410" s="124" t="str">
        <f>IFERROR(IF('01申請書'!$B$30="●",VLOOKUP($T410,資格者コード!$A$2:$Q$73,MATCH(AB$12,資格者コード!$F$1:$Q$1,0)+5,FALSE) &amp; "",""),"")</f>
        <v/>
      </c>
      <c r="AC410" s="125" t="str">
        <f>IFERROR(IF('01申請書'!$B$31="●",VLOOKUP($T410,資格者コード!$A$2:$Q$73,MATCH(AC$12,資格者コード!$F$1:$Q$1,0)+5,FALSE) &amp; "",""),"")</f>
        <v/>
      </c>
      <c r="AD410" s="126" t="str">
        <f>IFERROR(IF('01申請書'!$O$27="○",VLOOKUP($T410,資格者コード!$A$2:$Q$73,MATCH(AD$12,資格者コード!$F$1:$Q$1,0)+5,FALSE) &amp; "",""),"")</f>
        <v/>
      </c>
      <c r="AE410" s="126" t="str">
        <f>IFERROR(IF('01申請書'!$O$28="○",VLOOKUP($T410,資格者コード!$A$2:$Q$73,MATCH(AE$12,資格者コード!$F$1:$Q$1,0)+5,FALSE) &amp; "",""),"")</f>
        <v/>
      </c>
      <c r="AF410" s="123" t="str">
        <f>IFERROR(IF('01申請書'!$B$32="●",VLOOKUP($T410,資格者コード!$A$2:$Q$73,MATCH(AF$12,資格者コード!$F$1:$Q$1,0)+5,FALSE) &amp; "",""),"")</f>
        <v/>
      </c>
      <c r="AG410" s="124" t="str">
        <f>IFERROR(IF('01申請書'!$B$33="●",VLOOKUP($T410,資格者コード!$A$2:$Q$73,MATCH(AG$12,資格者コード!$F$1:$Q$1,0)+5,FALSE) &amp; "",""),"")</f>
        <v/>
      </c>
      <c r="AH410" s="125" t="str">
        <f>IFERROR(IF('01申請書'!$B$34="●",VLOOKUP($T410,資格者コード!$A$2:$Q$73,MATCH(AH$12,資格者コード!$F$1:$Q$1,0)+5,FALSE) &amp; "",""),"")</f>
        <v/>
      </c>
      <c r="AI410" s="126" t="str">
        <f>IFERROR(IF('01申請書'!$O$29="○",VLOOKUP($T410,資格者コード!$A$2:$Q$73,MATCH(AI$12,資格者コード!$F$1:$Q$1,0)+5,FALSE) &amp; "",""),"")</f>
        <v/>
      </c>
      <c r="AJ410" s="126" t="str">
        <f>IFERROR(IF('01申請書'!$O$30="○",VLOOKUP($T410,資格者コード!$A$2:$Q$73,MATCH(AJ$12,資格者コード!$F$1:$Q$1,0)+5,FALSE) &amp; "",""),"")</f>
        <v/>
      </c>
      <c r="AK410" s="339"/>
      <c r="AL410" s="340"/>
      <c r="AM410" s="340"/>
      <c r="AN410" s="340"/>
      <c r="AO410" s="340"/>
      <c r="AP410" s="340"/>
      <c r="AQ410" s="340"/>
      <c r="AR410" s="341"/>
    </row>
    <row r="411" spans="2:45" ht="24.95" customHeight="1">
      <c r="C411" s="331">
        <v>399</v>
      </c>
      <c r="D411" s="332"/>
      <c r="E411" s="333"/>
      <c r="F411" s="334"/>
      <c r="G411" s="334"/>
      <c r="H411" s="334"/>
      <c r="I411" s="334"/>
      <c r="J411" s="334"/>
      <c r="K411" s="334"/>
      <c r="L411" s="334"/>
      <c r="M411" s="334"/>
      <c r="N411" s="334"/>
      <c r="O411" s="334"/>
      <c r="P411" s="334"/>
      <c r="Q411" s="334"/>
      <c r="R411" s="334"/>
      <c r="S411" s="335"/>
      <c r="T411" s="336"/>
      <c r="U411" s="337"/>
      <c r="V411" s="337"/>
      <c r="W411" s="337"/>
      <c r="X411" s="338"/>
      <c r="Y411" s="123" t="str">
        <f>IFERROR(IF('01申請書'!$B$27="●",VLOOKUP($T411,資格者コード!$A$2:$Q$73,MATCH(Y$12,資格者コード!$F$1:$Q$1,0)+5,FALSE) &amp; "",""),"")</f>
        <v/>
      </c>
      <c r="Z411" s="124" t="str">
        <f>IFERROR(IF('01申請書'!$B$28="●",VLOOKUP($T411,資格者コード!$A$2:$Q$73,MATCH(Z$12,資格者コード!$F$1:$Q$1,0)+5,FALSE) &amp; "",""),"")</f>
        <v/>
      </c>
      <c r="AA411" s="124" t="str">
        <f>IFERROR(IF('01申請書'!$B$29="●",VLOOKUP($T411,資格者コード!$A$2:$Q$73,MATCH(AA$12,資格者コード!$F$1:$Q$1,0)+5,FALSE) &amp; "",""),"")</f>
        <v/>
      </c>
      <c r="AB411" s="124" t="str">
        <f>IFERROR(IF('01申請書'!$B$30="●",VLOOKUP($T411,資格者コード!$A$2:$Q$73,MATCH(AB$12,資格者コード!$F$1:$Q$1,0)+5,FALSE) &amp; "",""),"")</f>
        <v/>
      </c>
      <c r="AC411" s="125" t="str">
        <f>IFERROR(IF('01申請書'!$B$31="●",VLOOKUP($T411,資格者コード!$A$2:$Q$73,MATCH(AC$12,資格者コード!$F$1:$Q$1,0)+5,FALSE) &amp; "",""),"")</f>
        <v/>
      </c>
      <c r="AD411" s="126" t="str">
        <f>IFERROR(IF('01申請書'!$O$27="○",VLOOKUP($T411,資格者コード!$A$2:$Q$73,MATCH(AD$12,資格者コード!$F$1:$Q$1,0)+5,FALSE) &amp; "",""),"")</f>
        <v/>
      </c>
      <c r="AE411" s="126" t="str">
        <f>IFERROR(IF('01申請書'!$O$28="○",VLOOKUP($T411,資格者コード!$A$2:$Q$73,MATCH(AE$12,資格者コード!$F$1:$Q$1,0)+5,FALSE) &amp; "",""),"")</f>
        <v/>
      </c>
      <c r="AF411" s="123" t="str">
        <f>IFERROR(IF('01申請書'!$B$32="●",VLOOKUP($T411,資格者コード!$A$2:$Q$73,MATCH(AF$12,資格者コード!$F$1:$Q$1,0)+5,FALSE) &amp; "",""),"")</f>
        <v/>
      </c>
      <c r="AG411" s="124" t="str">
        <f>IFERROR(IF('01申請書'!$B$33="●",VLOOKUP($T411,資格者コード!$A$2:$Q$73,MATCH(AG$12,資格者コード!$F$1:$Q$1,0)+5,FALSE) &amp; "",""),"")</f>
        <v/>
      </c>
      <c r="AH411" s="125" t="str">
        <f>IFERROR(IF('01申請書'!$B$34="●",VLOOKUP($T411,資格者コード!$A$2:$Q$73,MATCH(AH$12,資格者コード!$F$1:$Q$1,0)+5,FALSE) &amp; "",""),"")</f>
        <v/>
      </c>
      <c r="AI411" s="126" t="str">
        <f>IFERROR(IF('01申請書'!$O$29="○",VLOOKUP($T411,資格者コード!$A$2:$Q$73,MATCH(AI$12,資格者コード!$F$1:$Q$1,0)+5,FALSE) &amp; "",""),"")</f>
        <v/>
      </c>
      <c r="AJ411" s="126" t="str">
        <f>IFERROR(IF('01申請書'!$O$30="○",VLOOKUP($T411,資格者コード!$A$2:$Q$73,MATCH(AJ$12,資格者コード!$F$1:$Q$1,0)+5,FALSE) &amp; "",""),"")</f>
        <v/>
      </c>
      <c r="AK411" s="339"/>
      <c r="AL411" s="340"/>
      <c r="AM411" s="340"/>
      <c r="AN411" s="340"/>
      <c r="AO411" s="340"/>
      <c r="AP411" s="340"/>
      <c r="AQ411" s="340"/>
      <c r="AR411" s="341"/>
    </row>
    <row r="412" spans="2:45" ht="24.95" customHeight="1">
      <c r="C412" s="331">
        <v>400</v>
      </c>
      <c r="D412" s="332"/>
      <c r="E412" s="333"/>
      <c r="F412" s="334"/>
      <c r="G412" s="334"/>
      <c r="H412" s="334"/>
      <c r="I412" s="334"/>
      <c r="J412" s="334"/>
      <c r="K412" s="334"/>
      <c r="L412" s="334"/>
      <c r="M412" s="334"/>
      <c r="N412" s="334"/>
      <c r="O412" s="334"/>
      <c r="P412" s="334"/>
      <c r="Q412" s="334"/>
      <c r="R412" s="334"/>
      <c r="S412" s="335"/>
      <c r="T412" s="336"/>
      <c r="U412" s="337"/>
      <c r="V412" s="337"/>
      <c r="W412" s="337"/>
      <c r="X412" s="338"/>
      <c r="Y412" s="123" t="str">
        <f>IFERROR(IF('01申請書'!$B$27="●",VLOOKUP($T412,資格者コード!$A$2:$Q$73,MATCH(Y$12,資格者コード!$F$1:$Q$1,0)+5,FALSE) &amp; "",""),"")</f>
        <v/>
      </c>
      <c r="Z412" s="124" t="str">
        <f>IFERROR(IF('01申請書'!$B$28="●",VLOOKUP($T412,資格者コード!$A$2:$Q$73,MATCH(Z$12,資格者コード!$F$1:$Q$1,0)+5,FALSE) &amp; "",""),"")</f>
        <v/>
      </c>
      <c r="AA412" s="124" t="str">
        <f>IFERROR(IF('01申請書'!$B$29="●",VLOOKUP($T412,資格者コード!$A$2:$Q$73,MATCH(AA$12,資格者コード!$F$1:$Q$1,0)+5,FALSE) &amp; "",""),"")</f>
        <v/>
      </c>
      <c r="AB412" s="124" t="str">
        <f>IFERROR(IF('01申請書'!$B$30="●",VLOOKUP($T412,資格者コード!$A$2:$Q$73,MATCH(AB$12,資格者コード!$F$1:$Q$1,0)+5,FALSE) &amp; "",""),"")</f>
        <v/>
      </c>
      <c r="AC412" s="125" t="str">
        <f>IFERROR(IF('01申請書'!$B$31="●",VLOOKUP($T412,資格者コード!$A$2:$Q$73,MATCH(AC$12,資格者コード!$F$1:$Q$1,0)+5,FALSE) &amp; "",""),"")</f>
        <v/>
      </c>
      <c r="AD412" s="126" t="str">
        <f>IFERROR(IF('01申請書'!$O$27="○",VLOOKUP($T412,資格者コード!$A$2:$Q$73,MATCH(AD$12,資格者コード!$F$1:$Q$1,0)+5,FALSE) &amp; "",""),"")</f>
        <v/>
      </c>
      <c r="AE412" s="126" t="str">
        <f>IFERROR(IF('01申請書'!$O$28="○",VLOOKUP($T412,資格者コード!$A$2:$Q$73,MATCH(AE$12,資格者コード!$F$1:$Q$1,0)+5,FALSE) &amp; "",""),"")</f>
        <v/>
      </c>
      <c r="AF412" s="123" t="str">
        <f>IFERROR(IF('01申請書'!$B$32="●",VLOOKUP($T412,資格者コード!$A$2:$Q$73,MATCH(AF$12,資格者コード!$F$1:$Q$1,0)+5,FALSE) &amp; "",""),"")</f>
        <v/>
      </c>
      <c r="AG412" s="124" t="str">
        <f>IFERROR(IF('01申請書'!$B$33="●",VLOOKUP($T412,資格者コード!$A$2:$Q$73,MATCH(AG$12,資格者コード!$F$1:$Q$1,0)+5,FALSE) &amp; "",""),"")</f>
        <v/>
      </c>
      <c r="AH412" s="125" t="str">
        <f>IFERROR(IF('01申請書'!$B$34="●",VLOOKUP($T412,資格者コード!$A$2:$Q$73,MATCH(AH$12,資格者コード!$F$1:$Q$1,0)+5,FALSE) &amp; "",""),"")</f>
        <v/>
      </c>
      <c r="AI412" s="126" t="str">
        <f>IFERROR(IF('01申請書'!$O$29="○",VLOOKUP($T412,資格者コード!$A$2:$Q$73,MATCH(AI$12,資格者コード!$F$1:$Q$1,0)+5,FALSE) &amp; "",""),"")</f>
        <v/>
      </c>
      <c r="AJ412" s="126" t="str">
        <f>IFERROR(IF('01申請書'!$O$30="○",VLOOKUP($T412,資格者コード!$A$2:$Q$73,MATCH(AJ$12,資格者コード!$F$1:$Q$1,0)+5,FALSE) &amp; "",""),"")</f>
        <v/>
      </c>
      <c r="AK412" s="339"/>
      <c r="AL412" s="340"/>
      <c r="AM412" s="340"/>
      <c r="AN412" s="340"/>
      <c r="AO412" s="340"/>
      <c r="AP412" s="340"/>
      <c r="AQ412" s="340"/>
      <c r="AR412" s="341"/>
    </row>
    <row r="413" spans="2:45" ht="24.95" customHeight="1">
      <c r="C413" s="331">
        <v>401</v>
      </c>
      <c r="D413" s="332"/>
      <c r="E413" s="333"/>
      <c r="F413" s="334"/>
      <c r="G413" s="334"/>
      <c r="H413" s="334"/>
      <c r="I413" s="334"/>
      <c r="J413" s="334"/>
      <c r="K413" s="334"/>
      <c r="L413" s="334"/>
      <c r="M413" s="334"/>
      <c r="N413" s="334"/>
      <c r="O413" s="334"/>
      <c r="P413" s="334"/>
      <c r="Q413" s="334"/>
      <c r="R413" s="334"/>
      <c r="S413" s="335"/>
      <c r="T413" s="336"/>
      <c r="U413" s="337"/>
      <c r="V413" s="337"/>
      <c r="W413" s="337"/>
      <c r="X413" s="338"/>
      <c r="Y413" s="123" t="str">
        <f>IFERROR(IF('01申請書'!$B$27="●",VLOOKUP($T413,資格者コード!$A$2:$Q$73,MATCH(Y$12,資格者コード!$F$1:$Q$1,0)+5,FALSE) &amp; "",""),"")</f>
        <v/>
      </c>
      <c r="Z413" s="124" t="str">
        <f>IFERROR(IF('01申請書'!$B$28="●",VLOOKUP($T413,資格者コード!$A$2:$Q$73,MATCH(Z$12,資格者コード!$F$1:$Q$1,0)+5,FALSE) &amp; "",""),"")</f>
        <v/>
      </c>
      <c r="AA413" s="124" t="str">
        <f>IFERROR(IF('01申請書'!$B$29="●",VLOOKUP($T413,資格者コード!$A$2:$Q$73,MATCH(AA$12,資格者コード!$F$1:$Q$1,0)+5,FALSE) &amp; "",""),"")</f>
        <v/>
      </c>
      <c r="AB413" s="124" t="str">
        <f>IFERROR(IF('01申請書'!$B$30="●",VLOOKUP($T413,資格者コード!$A$2:$Q$73,MATCH(AB$12,資格者コード!$F$1:$Q$1,0)+5,FALSE) &amp; "",""),"")</f>
        <v/>
      </c>
      <c r="AC413" s="125" t="str">
        <f>IFERROR(IF('01申請書'!$B$31="●",VLOOKUP($T413,資格者コード!$A$2:$Q$73,MATCH(AC$12,資格者コード!$F$1:$Q$1,0)+5,FALSE) &amp; "",""),"")</f>
        <v/>
      </c>
      <c r="AD413" s="126" t="str">
        <f>IFERROR(IF('01申請書'!$O$27="○",VLOOKUP($T413,資格者コード!$A$2:$Q$73,MATCH(AD$12,資格者コード!$F$1:$Q$1,0)+5,FALSE) &amp; "",""),"")</f>
        <v/>
      </c>
      <c r="AE413" s="126" t="str">
        <f>IFERROR(IF('01申請書'!$O$28="○",VLOOKUP($T413,資格者コード!$A$2:$Q$73,MATCH(AE$12,資格者コード!$F$1:$Q$1,0)+5,FALSE) &amp; "",""),"")</f>
        <v/>
      </c>
      <c r="AF413" s="123" t="str">
        <f>IFERROR(IF('01申請書'!$B$32="●",VLOOKUP($T413,資格者コード!$A$2:$Q$73,MATCH(AF$12,資格者コード!$F$1:$Q$1,0)+5,FALSE) &amp; "",""),"")</f>
        <v/>
      </c>
      <c r="AG413" s="124" t="str">
        <f>IFERROR(IF('01申請書'!$B$33="●",VLOOKUP($T413,資格者コード!$A$2:$Q$73,MATCH(AG$12,資格者コード!$F$1:$Q$1,0)+5,FALSE) &amp; "",""),"")</f>
        <v/>
      </c>
      <c r="AH413" s="125" t="str">
        <f>IFERROR(IF('01申請書'!$B$34="●",VLOOKUP($T413,資格者コード!$A$2:$Q$73,MATCH(AH$12,資格者コード!$F$1:$Q$1,0)+5,FALSE) &amp; "",""),"")</f>
        <v/>
      </c>
      <c r="AI413" s="126" t="str">
        <f>IFERROR(IF('01申請書'!$O$29="○",VLOOKUP($T413,資格者コード!$A$2:$Q$73,MATCH(AI$12,資格者コード!$F$1:$Q$1,0)+5,FALSE) &amp; "",""),"")</f>
        <v/>
      </c>
      <c r="AJ413" s="126" t="str">
        <f>IFERROR(IF('01申請書'!$O$30="○",VLOOKUP($T413,資格者コード!$A$2:$Q$73,MATCH(AJ$12,資格者コード!$F$1:$Q$1,0)+5,FALSE) &amp; "",""),"")</f>
        <v/>
      </c>
      <c r="AK413" s="339"/>
      <c r="AL413" s="340"/>
      <c r="AM413" s="340"/>
      <c r="AN413" s="340"/>
      <c r="AO413" s="340"/>
      <c r="AP413" s="340"/>
      <c r="AQ413" s="340"/>
      <c r="AR413" s="341"/>
    </row>
    <row r="414" spans="2:45" ht="24.95" customHeight="1">
      <c r="C414" s="331">
        <v>402</v>
      </c>
      <c r="D414" s="332"/>
      <c r="E414" s="333"/>
      <c r="F414" s="334"/>
      <c r="G414" s="334"/>
      <c r="H414" s="334"/>
      <c r="I414" s="334"/>
      <c r="J414" s="334"/>
      <c r="K414" s="334"/>
      <c r="L414" s="334"/>
      <c r="M414" s="334"/>
      <c r="N414" s="334"/>
      <c r="O414" s="334"/>
      <c r="P414" s="334"/>
      <c r="Q414" s="334"/>
      <c r="R414" s="334"/>
      <c r="S414" s="335"/>
      <c r="T414" s="336"/>
      <c r="U414" s="337"/>
      <c r="V414" s="337"/>
      <c r="W414" s="337"/>
      <c r="X414" s="338"/>
      <c r="Y414" s="123" t="str">
        <f>IFERROR(IF('01申請書'!$B$27="●",VLOOKUP($T414,資格者コード!$A$2:$Q$73,MATCH(Y$12,資格者コード!$F$1:$Q$1,0)+5,FALSE) &amp; "",""),"")</f>
        <v/>
      </c>
      <c r="Z414" s="124" t="str">
        <f>IFERROR(IF('01申請書'!$B$28="●",VLOOKUP($T414,資格者コード!$A$2:$Q$73,MATCH(Z$12,資格者コード!$F$1:$Q$1,0)+5,FALSE) &amp; "",""),"")</f>
        <v/>
      </c>
      <c r="AA414" s="124" t="str">
        <f>IFERROR(IF('01申請書'!$B$29="●",VLOOKUP($T414,資格者コード!$A$2:$Q$73,MATCH(AA$12,資格者コード!$F$1:$Q$1,0)+5,FALSE) &amp; "",""),"")</f>
        <v/>
      </c>
      <c r="AB414" s="124" t="str">
        <f>IFERROR(IF('01申請書'!$B$30="●",VLOOKUP($T414,資格者コード!$A$2:$Q$73,MATCH(AB$12,資格者コード!$F$1:$Q$1,0)+5,FALSE) &amp; "",""),"")</f>
        <v/>
      </c>
      <c r="AC414" s="125" t="str">
        <f>IFERROR(IF('01申請書'!$B$31="●",VLOOKUP($T414,資格者コード!$A$2:$Q$73,MATCH(AC$12,資格者コード!$F$1:$Q$1,0)+5,FALSE) &amp; "",""),"")</f>
        <v/>
      </c>
      <c r="AD414" s="126" t="str">
        <f>IFERROR(IF('01申請書'!$O$27="○",VLOOKUP($T414,資格者コード!$A$2:$Q$73,MATCH(AD$12,資格者コード!$F$1:$Q$1,0)+5,FALSE) &amp; "",""),"")</f>
        <v/>
      </c>
      <c r="AE414" s="126" t="str">
        <f>IFERROR(IF('01申請書'!$O$28="○",VLOOKUP($T414,資格者コード!$A$2:$Q$73,MATCH(AE$12,資格者コード!$F$1:$Q$1,0)+5,FALSE) &amp; "",""),"")</f>
        <v/>
      </c>
      <c r="AF414" s="123" t="str">
        <f>IFERROR(IF('01申請書'!$B$32="●",VLOOKUP($T414,資格者コード!$A$2:$Q$73,MATCH(AF$12,資格者コード!$F$1:$Q$1,0)+5,FALSE) &amp; "",""),"")</f>
        <v/>
      </c>
      <c r="AG414" s="124" t="str">
        <f>IFERROR(IF('01申請書'!$B$33="●",VLOOKUP($T414,資格者コード!$A$2:$Q$73,MATCH(AG$12,資格者コード!$F$1:$Q$1,0)+5,FALSE) &amp; "",""),"")</f>
        <v/>
      </c>
      <c r="AH414" s="125" t="str">
        <f>IFERROR(IF('01申請書'!$B$34="●",VLOOKUP($T414,資格者コード!$A$2:$Q$73,MATCH(AH$12,資格者コード!$F$1:$Q$1,0)+5,FALSE) &amp; "",""),"")</f>
        <v/>
      </c>
      <c r="AI414" s="126" t="str">
        <f>IFERROR(IF('01申請書'!$O$29="○",VLOOKUP($T414,資格者コード!$A$2:$Q$73,MATCH(AI$12,資格者コード!$F$1:$Q$1,0)+5,FALSE) &amp; "",""),"")</f>
        <v/>
      </c>
      <c r="AJ414" s="126" t="str">
        <f>IFERROR(IF('01申請書'!$O$30="○",VLOOKUP($T414,資格者コード!$A$2:$Q$73,MATCH(AJ$12,資格者コード!$F$1:$Q$1,0)+5,FALSE) &amp; "",""),"")</f>
        <v/>
      </c>
      <c r="AK414" s="339"/>
      <c r="AL414" s="340"/>
      <c r="AM414" s="340"/>
      <c r="AN414" s="340"/>
      <c r="AO414" s="340"/>
      <c r="AP414" s="340"/>
      <c r="AQ414" s="340"/>
      <c r="AR414" s="341"/>
    </row>
    <row r="415" spans="2:45" ht="24.95" customHeight="1">
      <c r="C415" s="331">
        <v>403</v>
      </c>
      <c r="D415" s="332"/>
      <c r="E415" s="333"/>
      <c r="F415" s="334"/>
      <c r="G415" s="334"/>
      <c r="H415" s="334"/>
      <c r="I415" s="334"/>
      <c r="J415" s="334"/>
      <c r="K415" s="334"/>
      <c r="L415" s="334"/>
      <c r="M415" s="334"/>
      <c r="N415" s="334"/>
      <c r="O415" s="334"/>
      <c r="P415" s="334"/>
      <c r="Q415" s="334"/>
      <c r="R415" s="334"/>
      <c r="S415" s="335"/>
      <c r="T415" s="336"/>
      <c r="U415" s="337"/>
      <c r="V415" s="337"/>
      <c r="W415" s="337"/>
      <c r="X415" s="338"/>
      <c r="Y415" s="123" t="str">
        <f>IFERROR(IF('01申請書'!$B$27="●",VLOOKUP($T415,資格者コード!$A$2:$Q$73,MATCH(Y$12,資格者コード!$F$1:$Q$1,0)+5,FALSE) &amp; "",""),"")</f>
        <v/>
      </c>
      <c r="Z415" s="124" t="str">
        <f>IFERROR(IF('01申請書'!$B$28="●",VLOOKUP($T415,資格者コード!$A$2:$Q$73,MATCH(Z$12,資格者コード!$F$1:$Q$1,0)+5,FALSE) &amp; "",""),"")</f>
        <v/>
      </c>
      <c r="AA415" s="124" t="str">
        <f>IFERROR(IF('01申請書'!$B$29="●",VLOOKUP($T415,資格者コード!$A$2:$Q$73,MATCH(AA$12,資格者コード!$F$1:$Q$1,0)+5,FALSE) &amp; "",""),"")</f>
        <v/>
      </c>
      <c r="AB415" s="124" t="str">
        <f>IFERROR(IF('01申請書'!$B$30="●",VLOOKUP($T415,資格者コード!$A$2:$Q$73,MATCH(AB$12,資格者コード!$F$1:$Q$1,0)+5,FALSE) &amp; "",""),"")</f>
        <v/>
      </c>
      <c r="AC415" s="125" t="str">
        <f>IFERROR(IF('01申請書'!$B$31="●",VLOOKUP($T415,資格者コード!$A$2:$Q$73,MATCH(AC$12,資格者コード!$F$1:$Q$1,0)+5,FALSE) &amp; "",""),"")</f>
        <v/>
      </c>
      <c r="AD415" s="126" t="str">
        <f>IFERROR(IF('01申請書'!$O$27="○",VLOOKUP($T415,資格者コード!$A$2:$Q$73,MATCH(AD$12,資格者コード!$F$1:$Q$1,0)+5,FALSE) &amp; "",""),"")</f>
        <v/>
      </c>
      <c r="AE415" s="126" t="str">
        <f>IFERROR(IF('01申請書'!$O$28="○",VLOOKUP($T415,資格者コード!$A$2:$Q$73,MATCH(AE$12,資格者コード!$F$1:$Q$1,0)+5,FALSE) &amp; "",""),"")</f>
        <v/>
      </c>
      <c r="AF415" s="123" t="str">
        <f>IFERROR(IF('01申請書'!$B$32="●",VLOOKUP($T415,資格者コード!$A$2:$Q$73,MATCH(AF$12,資格者コード!$F$1:$Q$1,0)+5,FALSE) &amp; "",""),"")</f>
        <v/>
      </c>
      <c r="AG415" s="124" t="str">
        <f>IFERROR(IF('01申請書'!$B$33="●",VLOOKUP($T415,資格者コード!$A$2:$Q$73,MATCH(AG$12,資格者コード!$F$1:$Q$1,0)+5,FALSE) &amp; "",""),"")</f>
        <v/>
      </c>
      <c r="AH415" s="125" t="str">
        <f>IFERROR(IF('01申請書'!$B$34="●",VLOOKUP($T415,資格者コード!$A$2:$Q$73,MATCH(AH$12,資格者コード!$F$1:$Q$1,0)+5,FALSE) &amp; "",""),"")</f>
        <v/>
      </c>
      <c r="AI415" s="126" t="str">
        <f>IFERROR(IF('01申請書'!$O$29="○",VLOOKUP($T415,資格者コード!$A$2:$Q$73,MATCH(AI$12,資格者コード!$F$1:$Q$1,0)+5,FALSE) &amp; "",""),"")</f>
        <v/>
      </c>
      <c r="AJ415" s="126" t="str">
        <f>IFERROR(IF('01申請書'!$O$30="○",VLOOKUP($T415,資格者コード!$A$2:$Q$73,MATCH(AJ$12,資格者コード!$F$1:$Q$1,0)+5,FALSE) &amp; "",""),"")</f>
        <v/>
      </c>
      <c r="AK415" s="339"/>
      <c r="AL415" s="340"/>
      <c r="AM415" s="340"/>
      <c r="AN415" s="340"/>
      <c r="AO415" s="340"/>
      <c r="AP415" s="340"/>
      <c r="AQ415" s="340"/>
      <c r="AR415" s="341"/>
    </row>
    <row r="416" spans="2:45" ht="24.95" customHeight="1">
      <c r="C416" s="331">
        <v>404</v>
      </c>
      <c r="D416" s="332"/>
      <c r="E416" s="333"/>
      <c r="F416" s="334"/>
      <c r="G416" s="334"/>
      <c r="H416" s="334"/>
      <c r="I416" s="334"/>
      <c r="J416" s="334"/>
      <c r="K416" s="334"/>
      <c r="L416" s="334"/>
      <c r="M416" s="334"/>
      <c r="N416" s="334"/>
      <c r="O416" s="334"/>
      <c r="P416" s="334"/>
      <c r="Q416" s="334"/>
      <c r="R416" s="334"/>
      <c r="S416" s="335"/>
      <c r="T416" s="336"/>
      <c r="U416" s="337"/>
      <c r="V416" s="337"/>
      <c r="W416" s="337"/>
      <c r="X416" s="338"/>
      <c r="Y416" s="123" t="str">
        <f>IFERROR(IF('01申請書'!$B$27="●",VLOOKUP($T416,資格者コード!$A$2:$Q$73,MATCH(Y$12,資格者コード!$F$1:$Q$1,0)+5,FALSE) &amp; "",""),"")</f>
        <v/>
      </c>
      <c r="Z416" s="124" t="str">
        <f>IFERROR(IF('01申請書'!$B$28="●",VLOOKUP($T416,資格者コード!$A$2:$Q$73,MATCH(Z$12,資格者コード!$F$1:$Q$1,0)+5,FALSE) &amp; "",""),"")</f>
        <v/>
      </c>
      <c r="AA416" s="124" t="str">
        <f>IFERROR(IF('01申請書'!$B$29="●",VLOOKUP($T416,資格者コード!$A$2:$Q$73,MATCH(AA$12,資格者コード!$F$1:$Q$1,0)+5,FALSE) &amp; "",""),"")</f>
        <v/>
      </c>
      <c r="AB416" s="124" t="str">
        <f>IFERROR(IF('01申請書'!$B$30="●",VLOOKUP($T416,資格者コード!$A$2:$Q$73,MATCH(AB$12,資格者コード!$F$1:$Q$1,0)+5,FALSE) &amp; "",""),"")</f>
        <v/>
      </c>
      <c r="AC416" s="125" t="str">
        <f>IFERROR(IF('01申請書'!$B$31="●",VLOOKUP($T416,資格者コード!$A$2:$Q$73,MATCH(AC$12,資格者コード!$F$1:$Q$1,0)+5,FALSE) &amp; "",""),"")</f>
        <v/>
      </c>
      <c r="AD416" s="126" t="str">
        <f>IFERROR(IF('01申請書'!$O$27="○",VLOOKUP($T416,資格者コード!$A$2:$Q$73,MATCH(AD$12,資格者コード!$F$1:$Q$1,0)+5,FALSE) &amp; "",""),"")</f>
        <v/>
      </c>
      <c r="AE416" s="126" t="str">
        <f>IFERROR(IF('01申請書'!$O$28="○",VLOOKUP($T416,資格者コード!$A$2:$Q$73,MATCH(AE$12,資格者コード!$F$1:$Q$1,0)+5,FALSE) &amp; "",""),"")</f>
        <v/>
      </c>
      <c r="AF416" s="123" t="str">
        <f>IFERROR(IF('01申請書'!$B$32="●",VLOOKUP($T416,資格者コード!$A$2:$Q$73,MATCH(AF$12,資格者コード!$F$1:$Q$1,0)+5,FALSE) &amp; "",""),"")</f>
        <v/>
      </c>
      <c r="AG416" s="124" t="str">
        <f>IFERROR(IF('01申請書'!$B$33="●",VLOOKUP($T416,資格者コード!$A$2:$Q$73,MATCH(AG$12,資格者コード!$F$1:$Q$1,0)+5,FALSE) &amp; "",""),"")</f>
        <v/>
      </c>
      <c r="AH416" s="125" t="str">
        <f>IFERROR(IF('01申請書'!$B$34="●",VLOOKUP($T416,資格者コード!$A$2:$Q$73,MATCH(AH$12,資格者コード!$F$1:$Q$1,0)+5,FALSE) &amp; "",""),"")</f>
        <v/>
      </c>
      <c r="AI416" s="126" t="str">
        <f>IFERROR(IF('01申請書'!$O$29="○",VLOOKUP($T416,資格者コード!$A$2:$Q$73,MATCH(AI$12,資格者コード!$F$1:$Q$1,0)+5,FALSE) &amp; "",""),"")</f>
        <v/>
      </c>
      <c r="AJ416" s="126" t="str">
        <f>IFERROR(IF('01申請書'!$O$30="○",VLOOKUP($T416,資格者コード!$A$2:$Q$73,MATCH(AJ$12,資格者コード!$F$1:$Q$1,0)+5,FALSE) &amp; "",""),"")</f>
        <v/>
      </c>
      <c r="AK416" s="339"/>
      <c r="AL416" s="340"/>
      <c r="AM416" s="340"/>
      <c r="AN416" s="340"/>
      <c r="AO416" s="340"/>
      <c r="AP416" s="340"/>
      <c r="AQ416" s="340"/>
      <c r="AR416" s="341"/>
    </row>
    <row r="417" spans="2:45" ht="24.95" customHeight="1">
      <c r="C417" s="331">
        <v>405</v>
      </c>
      <c r="D417" s="332"/>
      <c r="E417" s="333"/>
      <c r="F417" s="334"/>
      <c r="G417" s="334"/>
      <c r="H417" s="334"/>
      <c r="I417" s="334"/>
      <c r="J417" s="334"/>
      <c r="K417" s="334"/>
      <c r="L417" s="334"/>
      <c r="M417" s="334"/>
      <c r="N417" s="334"/>
      <c r="O417" s="334"/>
      <c r="P417" s="334"/>
      <c r="Q417" s="334"/>
      <c r="R417" s="334"/>
      <c r="S417" s="335"/>
      <c r="T417" s="336"/>
      <c r="U417" s="337"/>
      <c r="V417" s="337"/>
      <c r="W417" s="337"/>
      <c r="X417" s="338"/>
      <c r="Y417" s="123" t="str">
        <f>IFERROR(IF('01申請書'!$B$27="●",VLOOKUP($T417,資格者コード!$A$2:$Q$73,MATCH(Y$12,資格者コード!$F$1:$Q$1,0)+5,FALSE) &amp; "",""),"")</f>
        <v/>
      </c>
      <c r="Z417" s="124" t="str">
        <f>IFERROR(IF('01申請書'!$B$28="●",VLOOKUP($T417,資格者コード!$A$2:$Q$73,MATCH(Z$12,資格者コード!$F$1:$Q$1,0)+5,FALSE) &amp; "",""),"")</f>
        <v/>
      </c>
      <c r="AA417" s="124" t="str">
        <f>IFERROR(IF('01申請書'!$B$29="●",VLOOKUP($T417,資格者コード!$A$2:$Q$73,MATCH(AA$12,資格者コード!$F$1:$Q$1,0)+5,FALSE) &amp; "",""),"")</f>
        <v/>
      </c>
      <c r="AB417" s="124" t="str">
        <f>IFERROR(IF('01申請書'!$B$30="●",VLOOKUP($T417,資格者コード!$A$2:$Q$73,MATCH(AB$12,資格者コード!$F$1:$Q$1,0)+5,FALSE) &amp; "",""),"")</f>
        <v/>
      </c>
      <c r="AC417" s="125" t="str">
        <f>IFERROR(IF('01申請書'!$B$31="●",VLOOKUP($T417,資格者コード!$A$2:$Q$73,MATCH(AC$12,資格者コード!$F$1:$Q$1,0)+5,FALSE) &amp; "",""),"")</f>
        <v/>
      </c>
      <c r="AD417" s="126" t="str">
        <f>IFERROR(IF('01申請書'!$O$27="○",VLOOKUP($T417,資格者コード!$A$2:$Q$73,MATCH(AD$12,資格者コード!$F$1:$Q$1,0)+5,FALSE) &amp; "",""),"")</f>
        <v/>
      </c>
      <c r="AE417" s="126" t="str">
        <f>IFERROR(IF('01申請書'!$O$28="○",VLOOKUP($T417,資格者コード!$A$2:$Q$73,MATCH(AE$12,資格者コード!$F$1:$Q$1,0)+5,FALSE) &amp; "",""),"")</f>
        <v/>
      </c>
      <c r="AF417" s="123" t="str">
        <f>IFERROR(IF('01申請書'!$B$32="●",VLOOKUP($T417,資格者コード!$A$2:$Q$73,MATCH(AF$12,資格者コード!$F$1:$Q$1,0)+5,FALSE) &amp; "",""),"")</f>
        <v/>
      </c>
      <c r="AG417" s="124" t="str">
        <f>IFERROR(IF('01申請書'!$B$33="●",VLOOKUP($T417,資格者コード!$A$2:$Q$73,MATCH(AG$12,資格者コード!$F$1:$Q$1,0)+5,FALSE) &amp; "",""),"")</f>
        <v/>
      </c>
      <c r="AH417" s="125" t="str">
        <f>IFERROR(IF('01申請書'!$B$34="●",VLOOKUP($T417,資格者コード!$A$2:$Q$73,MATCH(AH$12,資格者コード!$F$1:$Q$1,0)+5,FALSE) &amp; "",""),"")</f>
        <v/>
      </c>
      <c r="AI417" s="126" t="str">
        <f>IFERROR(IF('01申請書'!$O$29="○",VLOOKUP($T417,資格者コード!$A$2:$Q$73,MATCH(AI$12,資格者コード!$F$1:$Q$1,0)+5,FALSE) &amp; "",""),"")</f>
        <v/>
      </c>
      <c r="AJ417" s="126" t="str">
        <f>IFERROR(IF('01申請書'!$O$30="○",VLOOKUP($T417,資格者コード!$A$2:$Q$73,MATCH(AJ$12,資格者コード!$F$1:$Q$1,0)+5,FALSE) &amp; "",""),"")</f>
        <v/>
      </c>
      <c r="AK417" s="339"/>
      <c r="AL417" s="340"/>
      <c r="AM417" s="340"/>
      <c r="AN417" s="340"/>
      <c r="AO417" s="340"/>
      <c r="AP417" s="340"/>
      <c r="AQ417" s="340"/>
      <c r="AR417" s="341"/>
    </row>
    <row r="418" spans="2:45" ht="24.95" customHeight="1">
      <c r="C418" s="331">
        <v>406</v>
      </c>
      <c r="D418" s="332"/>
      <c r="E418" s="333"/>
      <c r="F418" s="334"/>
      <c r="G418" s="334"/>
      <c r="H418" s="334"/>
      <c r="I418" s="334"/>
      <c r="J418" s="334"/>
      <c r="K418" s="334"/>
      <c r="L418" s="334"/>
      <c r="M418" s="334"/>
      <c r="N418" s="334"/>
      <c r="O418" s="334"/>
      <c r="P418" s="334"/>
      <c r="Q418" s="334"/>
      <c r="R418" s="334"/>
      <c r="S418" s="335"/>
      <c r="T418" s="336"/>
      <c r="U418" s="337"/>
      <c r="V418" s="337"/>
      <c r="W418" s="337"/>
      <c r="X418" s="338"/>
      <c r="Y418" s="123" t="str">
        <f>IFERROR(IF('01申請書'!$B$27="●",VLOOKUP($T418,資格者コード!$A$2:$Q$73,MATCH(Y$12,資格者コード!$F$1:$Q$1,0)+5,FALSE) &amp; "",""),"")</f>
        <v/>
      </c>
      <c r="Z418" s="124" t="str">
        <f>IFERROR(IF('01申請書'!$B$28="●",VLOOKUP($T418,資格者コード!$A$2:$Q$73,MATCH(Z$12,資格者コード!$F$1:$Q$1,0)+5,FALSE) &amp; "",""),"")</f>
        <v/>
      </c>
      <c r="AA418" s="124" t="str">
        <f>IFERROR(IF('01申請書'!$B$29="●",VLOOKUP($T418,資格者コード!$A$2:$Q$73,MATCH(AA$12,資格者コード!$F$1:$Q$1,0)+5,FALSE) &amp; "",""),"")</f>
        <v/>
      </c>
      <c r="AB418" s="124" t="str">
        <f>IFERROR(IF('01申請書'!$B$30="●",VLOOKUP($T418,資格者コード!$A$2:$Q$73,MATCH(AB$12,資格者コード!$F$1:$Q$1,0)+5,FALSE) &amp; "",""),"")</f>
        <v/>
      </c>
      <c r="AC418" s="125" t="str">
        <f>IFERROR(IF('01申請書'!$B$31="●",VLOOKUP($T418,資格者コード!$A$2:$Q$73,MATCH(AC$12,資格者コード!$F$1:$Q$1,0)+5,FALSE) &amp; "",""),"")</f>
        <v/>
      </c>
      <c r="AD418" s="126" t="str">
        <f>IFERROR(IF('01申請書'!$O$27="○",VLOOKUP($T418,資格者コード!$A$2:$Q$73,MATCH(AD$12,資格者コード!$F$1:$Q$1,0)+5,FALSE) &amp; "",""),"")</f>
        <v/>
      </c>
      <c r="AE418" s="126" t="str">
        <f>IFERROR(IF('01申請書'!$O$28="○",VLOOKUP($T418,資格者コード!$A$2:$Q$73,MATCH(AE$12,資格者コード!$F$1:$Q$1,0)+5,FALSE) &amp; "",""),"")</f>
        <v/>
      </c>
      <c r="AF418" s="123" t="str">
        <f>IFERROR(IF('01申請書'!$B$32="●",VLOOKUP($T418,資格者コード!$A$2:$Q$73,MATCH(AF$12,資格者コード!$F$1:$Q$1,0)+5,FALSE) &amp; "",""),"")</f>
        <v/>
      </c>
      <c r="AG418" s="124" t="str">
        <f>IFERROR(IF('01申請書'!$B$33="●",VLOOKUP($T418,資格者コード!$A$2:$Q$73,MATCH(AG$12,資格者コード!$F$1:$Q$1,0)+5,FALSE) &amp; "",""),"")</f>
        <v/>
      </c>
      <c r="AH418" s="125" t="str">
        <f>IFERROR(IF('01申請書'!$B$34="●",VLOOKUP($T418,資格者コード!$A$2:$Q$73,MATCH(AH$12,資格者コード!$F$1:$Q$1,0)+5,FALSE) &amp; "",""),"")</f>
        <v/>
      </c>
      <c r="AI418" s="126" t="str">
        <f>IFERROR(IF('01申請書'!$O$29="○",VLOOKUP($T418,資格者コード!$A$2:$Q$73,MATCH(AI$12,資格者コード!$F$1:$Q$1,0)+5,FALSE) &amp; "",""),"")</f>
        <v/>
      </c>
      <c r="AJ418" s="126" t="str">
        <f>IFERROR(IF('01申請書'!$O$30="○",VLOOKUP($T418,資格者コード!$A$2:$Q$73,MATCH(AJ$12,資格者コード!$F$1:$Q$1,0)+5,FALSE) &amp; "",""),"")</f>
        <v/>
      </c>
      <c r="AK418" s="339"/>
      <c r="AL418" s="340"/>
      <c r="AM418" s="340"/>
      <c r="AN418" s="340"/>
      <c r="AO418" s="340"/>
      <c r="AP418" s="340"/>
      <c r="AQ418" s="340"/>
      <c r="AR418" s="341"/>
    </row>
    <row r="419" spans="2:45" ht="24.95" customHeight="1">
      <c r="C419" s="331">
        <v>407</v>
      </c>
      <c r="D419" s="332"/>
      <c r="E419" s="333"/>
      <c r="F419" s="334"/>
      <c r="G419" s="334"/>
      <c r="H419" s="334"/>
      <c r="I419" s="334"/>
      <c r="J419" s="334"/>
      <c r="K419" s="334"/>
      <c r="L419" s="334"/>
      <c r="M419" s="334"/>
      <c r="N419" s="334"/>
      <c r="O419" s="334"/>
      <c r="P419" s="334"/>
      <c r="Q419" s="334"/>
      <c r="R419" s="334"/>
      <c r="S419" s="335"/>
      <c r="T419" s="336"/>
      <c r="U419" s="337"/>
      <c r="V419" s="337"/>
      <c r="W419" s="337"/>
      <c r="X419" s="338"/>
      <c r="Y419" s="123" t="str">
        <f>IFERROR(IF('01申請書'!$B$27="●",VLOOKUP($T419,資格者コード!$A$2:$Q$73,MATCH(Y$12,資格者コード!$F$1:$Q$1,0)+5,FALSE) &amp; "",""),"")</f>
        <v/>
      </c>
      <c r="Z419" s="124" t="str">
        <f>IFERROR(IF('01申請書'!$B$28="●",VLOOKUP($T419,資格者コード!$A$2:$Q$73,MATCH(Z$12,資格者コード!$F$1:$Q$1,0)+5,FALSE) &amp; "",""),"")</f>
        <v/>
      </c>
      <c r="AA419" s="124" t="str">
        <f>IFERROR(IF('01申請書'!$B$29="●",VLOOKUP($T419,資格者コード!$A$2:$Q$73,MATCH(AA$12,資格者コード!$F$1:$Q$1,0)+5,FALSE) &amp; "",""),"")</f>
        <v/>
      </c>
      <c r="AB419" s="124" t="str">
        <f>IFERROR(IF('01申請書'!$B$30="●",VLOOKUP($T419,資格者コード!$A$2:$Q$73,MATCH(AB$12,資格者コード!$F$1:$Q$1,0)+5,FALSE) &amp; "",""),"")</f>
        <v/>
      </c>
      <c r="AC419" s="125" t="str">
        <f>IFERROR(IF('01申請書'!$B$31="●",VLOOKUP($T419,資格者コード!$A$2:$Q$73,MATCH(AC$12,資格者コード!$F$1:$Q$1,0)+5,FALSE) &amp; "",""),"")</f>
        <v/>
      </c>
      <c r="AD419" s="126" t="str">
        <f>IFERROR(IF('01申請書'!$O$27="○",VLOOKUP($T419,資格者コード!$A$2:$Q$73,MATCH(AD$12,資格者コード!$F$1:$Q$1,0)+5,FALSE) &amp; "",""),"")</f>
        <v/>
      </c>
      <c r="AE419" s="126" t="str">
        <f>IFERROR(IF('01申請書'!$O$28="○",VLOOKUP($T419,資格者コード!$A$2:$Q$73,MATCH(AE$12,資格者コード!$F$1:$Q$1,0)+5,FALSE) &amp; "",""),"")</f>
        <v/>
      </c>
      <c r="AF419" s="123" t="str">
        <f>IFERROR(IF('01申請書'!$B$32="●",VLOOKUP($T419,資格者コード!$A$2:$Q$73,MATCH(AF$12,資格者コード!$F$1:$Q$1,0)+5,FALSE) &amp; "",""),"")</f>
        <v/>
      </c>
      <c r="AG419" s="124" t="str">
        <f>IFERROR(IF('01申請書'!$B$33="●",VLOOKUP($T419,資格者コード!$A$2:$Q$73,MATCH(AG$12,資格者コード!$F$1:$Q$1,0)+5,FALSE) &amp; "",""),"")</f>
        <v/>
      </c>
      <c r="AH419" s="125" t="str">
        <f>IFERROR(IF('01申請書'!$B$34="●",VLOOKUP($T419,資格者コード!$A$2:$Q$73,MATCH(AH$12,資格者コード!$F$1:$Q$1,0)+5,FALSE) &amp; "",""),"")</f>
        <v/>
      </c>
      <c r="AI419" s="126" t="str">
        <f>IFERROR(IF('01申請書'!$O$29="○",VLOOKUP($T419,資格者コード!$A$2:$Q$73,MATCH(AI$12,資格者コード!$F$1:$Q$1,0)+5,FALSE) &amp; "",""),"")</f>
        <v/>
      </c>
      <c r="AJ419" s="126" t="str">
        <f>IFERROR(IF('01申請書'!$O$30="○",VLOOKUP($T419,資格者コード!$A$2:$Q$73,MATCH(AJ$12,資格者コード!$F$1:$Q$1,0)+5,FALSE) &amp; "",""),"")</f>
        <v/>
      </c>
      <c r="AK419" s="339"/>
      <c r="AL419" s="340"/>
      <c r="AM419" s="340"/>
      <c r="AN419" s="340"/>
      <c r="AO419" s="340"/>
      <c r="AP419" s="340"/>
      <c r="AQ419" s="340"/>
      <c r="AR419" s="341"/>
    </row>
    <row r="420" spans="2:45" ht="24.95" customHeight="1">
      <c r="B420" s="127" t="s">
        <v>174</v>
      </c>
      <c r="C420" s="331">
        <v>408</v>
      </c>
      <c r="D420" s="332"/>
      <c r="E420" s="333"/>
      <c r="F420" s="334"/>
      <c r="G420" s="334"/>
      <c r="H420" s="334"/>
      <c r="I420" s="334"/>
      <c r="J420" s="334"/>
      <c r="K420" s="334"/>
      <c r="L420" s="334"/>
      <c r="M420" s="334"/>
      <c r="N420" s="334"/>
      <c r="O420" s="334"/>
      <c r="P420" s="334"/>
      <c r="Q420" s="334"/>
      <c r="R420" s="334"/>
      <c r="S420" s="335"/>
      <c r="T420" s="336"/>
      <c r="U420" s="337"/>
      <c r="V420" s="337"/>
      <c r="W420" s="337"/>
      <c r="X420" s="338"/>
      <c r="Y420" s="123" t="str">
        <f>IFERROR(IF('01申請書'!$B$27="●",VLOOKUP($T420,資格者コード!$A$2:$Q$73,MATCH(Y$12,資格者コード!$F$1:$Q$1,0)+5,FALSE) &amp; "",""),"")</f>
        <v/>
      </c>
      <c r="Z420" s="124" t="str">
        <f>IFERROR(IF('01申請書'!$B$28="●",VLOOKUP($T420,資格者コード!$A$2:$Q$73,MATCH(Z$12,資格者コード!$F$1:$Q$1,0)+5,FALSE) &amp; "",""),"")</f>
        <v/>
      </c>
      <c r="AA420" s="124" t="str">
        <f>IFERROR(IF('01申請書'!$B$29="●",VLOOKUP($T420,資格者コード!$A$2:$Q$73,MATCH(AA$12,資格者コード!$F$1:$Q$1,0)+5,FALSE) &amp; "",""),"")</f>
        <v/>
      </c>
      <c r="AB420" s="124" t="str">
        <f>IFERROR(IF('01申請書'!$B$30="●",VLOOKUP($T420,資格者コード!$A$2:$Q$73,MATCH(AB$12,資格者コード!$F$1:$Q$1,0)+5,FALSE) &amp; "",""),"")</f>
        <v/>
      </c>
      <c r="AC420" s="125" t="str">
        <f>IFERROR(IF('01申請書'!$B$31="●",VLOOKUP($T420,資格者コード!$A$2:$Q$73,MATCH(AC$12,資格者コード!$F$1:$Q$1,0)+5,FALSE) &amp; "",""),"")</f>
        <v/>
      </c>
      <c r="AD420" s="126" t="str">
        <f>IFERROR(IF('01申請書'!$O$27="○",VLOOKUP($T420,資格者コード!$A$2:$Q$73,MATCH(AD$12,資格者コード!$F$1:$Q$1,0)+5,FALSE) &amp; "",""),"")</f>
        <v/>
      </c>
      <c r="AE420" s="126" t="str">
        <f>IFERROR(IF('01申請書'!$O$28="○",VLOOKUP($T420,資格者コード!$A$2:$Q$73,MATCH(AE$12,資格者コード!$F$1:$Q$1,0)+5,FALSE) &amp; "",""),"")</f>
        <v/>
      </c>
      <c r="AF420" s="123" t="str">
        <f>IFERROR(IF('01申請書'!$B$32="●",VLOOKUP($T420,資格者コード!$A$2:$Q$73,MATCH(AF$12,資格者コード!$F$1:$Q$1,0)+5,FALSE) &amp; "",""),"")</f>
        <v/>
      </c>
      <c r="AG420" s="124" t="str">
        <f>IFERROR(IF('01申請書'!$B$33="●",VLOOKUP($T420,資格者コード!$A$2:$Q$73,MATCH(AG$12,資格者コード!$F$1:$Q$1,0)+5,FALSE) &amp; "",""),"")</f>
        <v/>
      </c>
      <c r="AH420" s="125" t="str">
        <f>IFERROR(IF('01申請書'!$B$34="●",VLOOKUP($T420,資格者コード!$A$2:$Q$73,MATCH(AH$12,資格者コード!$F$1:$Q$1,0)+5,FALSE) &amp; "",""),"")</f>
        <v/>
      </c>
      <c r="AI420" s="126" t="str">
        <f>IFERROR(IF('01申請書'!$O$29="○",VLOOKUP($T420,資格者コード!$A$2:$Q$73,MATCH(AI$12,資格者コード!$F$1:$Q$1,0)+5,FALSE) &amp; "",""),"")</f>
        <v/>
      </c>
      <c r="AJ420" s="126" t="str">
        <f>IFERROR(IF('01申請書'!$O$30="○",VLOOKUP($T420,資格者コード!$A$2:$Q$73,MATCH(AJ$12,資格者コード!$F$1:$Q$1,0)+5,FALSE) &amp; "",""),"")</f>
        <v/>
      </c>
      <c r="AK420" s="339"/>
      <c r="AL420" s="340"/>
      <c r="AM420" s="340"/>
      <c r="AN420" s="340"/>
      <c r="AO420" s="340"/>
      <c r="AP420" s="340"/>
      <c r="AQ420" s="340"/>
      <c r="AR420" s="341"/>
      <c r="AS420" s="127"/>
    </row>
    <row r="421" spans="2:45" ht="24.95" customHeight="1">
      <c r="C421" s="331">
        <v>409</v>
      </c>
      <c r="D421" s="332"/>
      <c r="E421" s="333"/>
      <c r="F421" s="334"/>
      <c r="G421" s="334"/>
      <c r="H421" s="334"/>
      <c r="I421" s="334"/>
      <c r="J421" s="334"/>
      <c r="K421" s="334"/>
      <c r="L421" s="334"/>
      <c r="M421" s="334"/>
      <c r="N421" s="334"/>
      <c r="O421" s="334"/>
      <c r="P421" s="334"/>
      <c r="Q421" s="334"/>
      <c r="R421" s="334"/>
      <c r="S421" s="335"/>
      <c r="T421" s="336"/>
      <c r="U421" s="337"/>
      <c r="V421" s="337"/>
      <c r="W421" s="337"/>
      <c r="X421" s="338"/>
      <c r="Y421" s="123" t="str">
        <f>IFERROR(IF('01申請書'!$B$27="●",VLOOKUP($T421,資格者コード!$A$2:$Q$73,MATCH(Y$12,資格者コード!$F$1:$Q$1,0)+5,FALSE) &amp; "",""),"")</f>
        <v/>
      </c>
      <c r="Z421" s="124" t="str">
        <f>IFERROR(IF('01申請書'!$B$28="●",VLOOKUP($T421,資格者コード!$A$2:$Q$73,MATCH(Z$12,資格者コード!$F$1:$Q$1,0)+5,FALSE) &amp; "",""),"")</f>
        <v/>
      </c>
      <c r="AA421" s="124" t="str">
        <f>IFERROR(IF('01申請書'!$B$29="●",VLOOKUP($T421,資格者コード!$A$2:$Q$73,MATCH(AA$12,資格者コード!$F$1:$Q$1,0)+5,FALSE) &amp; "",""),"")</f>
        <v/>
      </c>
      <c r="AB421" s="124" t="str">
        <f>IFERROR(IF('01申請書'!$B$30="●",VLOOKUP($T421,資格者コード!$A$2:$Q$73,MATCH(AB$12,資格者コード!$F$1:$Q$1,0)+5,FALSE) &amp; "",""),"")</f>
        <v/>
      </c>
      <c r="AC421" s="125" t="str">
        <f>IFERROR(IF('01申請書'!$B$31="●",VLOOKUP($T421,資格者コード!$A$2:$Q$73,MATCH(AC$12,資格者コード!$F$1:$Q$1,0)+5,FALSE) &amp; "",""),"")</f>
        <v/>
      </c>
      <c r="AD421" s="126" t="str">
        <f>IFERROR(IF('01申請書'!$O$27="○",VLOOKUP($T421,資格者コード!$A$2:$Q$73,MATCH(AD$12,資格者コード!$F$1:$Q$1,0)+5,FALSE) &amp; "",""),"")</f>
        <v/>
      </c>
      <c r="AE421" s="126" t="str">
        <f>IFERROR(IF('01申請書'!$O$28="○",VLOOKUP($T421,資格者コード!$A$2:$Q$73,MATCH(AE$12,資格者コード!$F$1:$Q$1,0)+5,FALSE) &amp; "",""),"")</f>
        <v/>
      </c>
      <c r="AF421" s="123" t="str">
        <f>IFERROR(IF('01申請書'!$B$32="●",VLOOKUP($T421,資格者コード!$A$2:$Q$73,MATCH(AF$12,資格者コード!$F$1:$Q$1,0)+5,FALSE) &amp; "",""),"")</f>
        <v/>
      </c>
      <c r="AG421" s="124" t="str">
        <f>IFERROR(IF('01申請書'!$B$33="●",VLOOKUP($T421,資格者コード!$A$2:$Q$73,MATCH(AG$12,資格者コード!$F$1:$Q$1,0)+5,FALSE) &amp; "",""),"")</f>
        <v/>
      </c>
      <c r="AH421" s="125" t="str">
        <f>IFERROR(IF('01申請書'!$B$34="●",VLOOKUP($T421,資格者コード!$A$2:$Q$73,MATCH(AH$12,資格者コード!$F$1:$Q$1,0)+5,FALSE) &amp; "",""),"")</f>
        <v/>
      </c>
      <c r="AI421" s="126" t="str">
        <f>IFERROR(IF('01申請書'!$O$29="○",VLOOKUP($T421,資格者コード!$A$2:$Q$73,MATCH(AI$12,資格者コード!$F$1:$Q$1,0)+5,FALSE) &amp; "",""),"")</f>
        <v/>
      </c>
      <c r="AJ421" s="126" t="str">
        <f>IFERROR(IF('01申請書'!$O$30="○",VLOOKUP($T421,資格者コード!$A$2:$Q$73,MATCH(AJ$12,資格者コード!$F$1:$Q$1,0)+5,FALSE) &amp; "",""),"")</f>
        <v/>
      </c>
      <c r="AK421" s="339"/>
      <c r="AL421" s="340"/>
      <c r="AM421" s="340"/>
      <c r="AN421" s="340"/>
      <c r="AO421" s="340"/>
      <c r="AP421" s="340"/>
      <c r="AQ421" s="340"/>
      <c r="AR421" s="341"/>
    </row>
    <row r="422" spans="2:45" ht="24.95" customHeight="1">
      <c r="C422" s="331">
        <v>410</v>
      </c>
      <c r="D422" s="332"/>
      <c r="E422" s="333"/>
      <c r="F422" s="334"/>
      <c r="G422" s="334"/>
      <c r="H422" s="334"/>
      <c r="I422" s="334"/>
      <c r="J422" s="334"/>
      <c r="K422" s="334"/>
      <c r="L422" s="334"/>
      <c r="M422" s="334"/>
      <c r="N422" s="334"/>
      <c r="O422" s="334"/>
      <c r="P422" s="334"/>
      <c r="Q422" s="334"/>
      <c r="R422" s="334"/>
      <c r="S422" s="335"/>
      <c r="T422" s="336"/>
      <c r="U422" s="337"/>
      <c r="V422" s="337"/>
      <c r="W422" s="337"/>
      <c r="X422" s="338"/>
      <c r="Y422" s="123" t="str">
        <f>IFERROR(IF('01申請書'!$B$27="●",VLOOKUP($T422,資格者コード!$A$2:$Q$73,MATCH(Y$12,資格者コード!$F$1:$Q$1,0)+5,FALSE) &amp; "",""),"")</f>
        <v/>
      </c>
      <c r="Z422" s="124" t="str">
        <f>IFERROR(IF('01申請書'!$B$28="●",VLOOKUP($T422,資格者コード!$A$2:$Q$73,MATCH(Z$12,資格者コード!$F$1:$Q$1,0)+5,FALSE) &amp; "",""),"")</f>
        <v/>
      </c>
      <c r="AA422" s="124" t="str">
        <f>IFERROR(IF('01申請書'!$B$29="●",VLOOKUP($T422,資格者コード!$A$2:$Q$73,MATCH(AA$12,資格者コード!$F$1:$Q$1,0)+5,FALSE) &amp; "",""),"")</f>
        <v/>
      </c>
      <c r="AB422" s="124" t="str">
        <f>IFERROR(IF('01申請書'!$B$30="●",VLOOKUP($T422,資格者コード!$A$2:$Q$73,MATCH(AB$12,資格者コード!$F$1:$Q$1,0)+5,FALSE) &amp; "",""),"")</f>
        <v/>
      </c>
      <c r="AC422" s="125" t="str">
        <f>IFERROR(IF('01申請書'!$B$31="●",VLOOKUP($T422,資格者コード!$A$2:$Q$73,MATCH(AC$12,資格者コード!$F$1:$Q$1,0)+5,FALSE) &amp; "",""),"")</f>
        <v/>
      </c>
      <c r="AD422" s="126" t="str">
        <f>IFERROR(IF('01申請書'!$O$27="○",VLOOKUP($T422,資格者コード!$A$2:$Q$73,MATCH(AD$12,資格者コード!$F$1:$Q$1,0)+5,FALSE) &amp; "",""),"")</f>
        <v/>
      </c>
      <c r="AE422" s="126" t="str">
        <f>IFERROR(IF('01申請書'!$O$28="○",VLOOKUP($T422,資格者コード!$A$2:$Q$73,MATCH(AE$12,資格者コード!$F$1:$Q$1,0)+5,FALSE) &amp; "",""),"")</f>
        <v/>
      </c>
      <c r="AF422" s="123" t="str">
        <f>IFERROR(IF('01申請書'!$B$32="●",VLOOKUP($T422,資格者コード!$A$2:$Q$73,MATCH(AF$12,資格者コード!$F$1:$Q$1,0)+5,FALSE) &amp; "",""),"")</f>
        <v/>
      </c>
      <c r="AG422" s="124" t="str">
        <f>IFERROR(IF('01申請書'!$B$33="●",VLOOKUP($T422,資格者コード!$A$2:$Q$73,MATCH(AG$12,資格者コード!$F$1:$Q$1,0)+5,FALSE) &amp; "",""),"")</f>
        <v/>
      </c>
      <c r="AH422" s="125" t="str">
        <f>IFERROR(IF('01申請書'!$B$34="●",VLOOKUP($T422,資格者コード!$A$2:$Q$73,MATCH(AH$12,資格者コード!$F$1:$Q$1,0)+5,FALSE) &amp; "",""),"")</f>
        <v/>
      </c>
      <c r="AI422" s="126" t="str">
        <f>IFERROR(IF('01申請書'!$O$29="○",VLOOKUP($T422,資格者コード!$A$2:$Q$73,MATCH(AI$12,資格者コード!$F$1:$Q$1,0)+5,FALSE) &amp; "",""),"")</f>
        <v/>
      </c>
      <c r="AJ422" s="126" t="str">
        <f>IFERROR(IF('01申請書'!$O$30="○",VLOOKUP($T422,資格者コード!$A$2:$Q$73,MATCH(AJ$12,資格者コード!$F$1:$Q$1,0)+5,FALSE) &amp; "",""),"")</f>
        <v/>
      </c>
      <c r="AK422" s="339"/>
      <c r="AL422" s="340"/>
      <c r="AM422" s="340"/>
      <c r="AN422" s="340"/>
      <c r="AO422" s="340"/>
      <c r="AP422" s="340"/>
      <c r="AQ422" s="340"/>
      <c r="AR422" s="341"/>
    </row>
    <row r="423" spans="2:45" ht="24.95" customHeight="1">
      <c r="C423" s="331">
        <v>411</v>
      </c>
      <c r="D423" s="332"/>
      <c r="E423" s="333"/>
      <c r="F423" s="334"/>
      <c r="G423" s="334"/>
      <c r="H423" s="334"/>
      <c r="I423" s="334"/>
      <c r="J423" s="334"/>
      <c r="K423" s="334"/>
      <c r="L423" s="334"/>
      <c r="M423" s="334"/>
      <c r="N423" s="334"/>
      <c r="O423" s="334"/>
      <c r="P423" s="334"/>
      <c r="Q423" s="334"/>
      <c r="R423" s="334"/>
      <c r="S423" s="335"/>
      <c r="T423" s="336"/>
      <c r="U423" s="337"/>
      <c r="V423" s="337"/>
      <c r="W423" s="337"/>
      <c r="X423" s="338"/>
      <c r="Y423" s="123" t="str">
        <f>IFERROR(IF('01申請書'!$B$27="●",VLOOKUP($T423,資格者コード!$A$2:$Q$73,MATCH(Y$12,資格者コード!$F$1:$Q$1,0)+5,FALSE) &amp; "",""),"")</f>
        <v/>
      </c>
      <c r="Z423" s="124" t="str">
        <f>IFERROR(IF('01申請書'!$B$28="●",VLOOKUP($T423,資格者コード!$A$2:$Q$73,MATCH(Z$12,資格者コード!$F$1:$Q$1,0)+5,FALSE) &amp; "",""),"")</f>
        <v/>
      </c>
      <c r="AA423" s="124" t="str">
        <f>IFERROR(IF('01申請書'!$B$29="●",VLOOKUP($T423,資格者コード!$A$2:$Q$73,MATCH(AA$12,資格者コード!$F$1:$Q$1,0)+5,FALSE) &amp; "",""),"")</f>
        <v/>
      </c>
      <c r="AB423" s="124" t="str">
        <f>IFERROR(IF('01申請書'!$B$30="●",VLOOKUP($T423,資格者コード!$A$2:$Q$73,MATCH(AB$12,資格者コード!$F$1:$Q$1,0)+5,FALSE) &amp; "",""),"")</f>
        <v/>
      </c>
      <c r="AC423" s="125" t="str">
        <f>IFERROR(IF('01申請書'!$B$31="●",VLOOKUP($T423,資格者コード!$A$2:$Q$73,MATCH(AC$12,資格者コード!$F$1:$Q$1,0)+5,FALSE) &amp; "",""),"")</f>
        <v/>
      </c>
      <c r="AD423" s="126" t="str">
        <f>IFERROR(IF('01申請書'!$O$27="○",VLOOKUP($T423,資格者コード!$A$2:$Q$73,MATCH(AD$12,資格者コード!$F$1:$Q$1,0)+5,FALSE) &amp; "",""),"")</f>
        <v/>
      </c>
      <c r="AE423" s="126" t="str">
        <f>IFERROR(IF('01申請書'!$O$28="○",VLOOKUP($T423,資格者コード!$A$2:$Q$73,MATCH(AE$12,資格者コード!$F$1:$Q$1,0)+5,FALSE) &amp; "",""),"")</f>
        <v/>
      </c>
      <c r="AF423" s="123" t="str">
        <f>IFERROR(IF('01申請書'!$B$32="●",VLOOKUP($T423,資格者コード!$A$2:$Q$73,MATCH(AF$12,資格者コード!$F$1:$Q$1,0)+5,FALSE) &amp; "",""),"")</f>
        <v/>
      </c>
      <c r="AG423" s="124" t="str">
        <f>IFERROR(IF('01申請書'!$B$33="●",VLOOKUP($T423,資格者コード!$A$2:$Q$73,MATCH(AG$12,資格者コード!$F$1:$Q$1,0)+5,FALSE) &amp; "",""),"")</f>
        <v/>
      </c>
      <c r="AH423" s="125" t="str">
        <f>IFERROR(IF('01申請書'!$B$34="●",VLOOKUP($T423,資格者コード!$A$2:$Q$73,MATCH(AH$12,資格者コード!$F$1:$Q$1,0)+5,FALSE) &amp; "",""),"")</f>
        <v/>
      </c>
      <c r="AI423" s="126" t="str">
        <f>IFERROR(IF('01申請書'!$O$29="○",VLOOKUP($T423,資格者コード!$A$2:$Q$73,MATCH(AI$12,資格者コード!$F$1:$Q$1,0)+5,FALSE) &amp; "",""),"")</f>
        <v/>
      </c>
      <c r="AJ423" s="126" t="str">
        <f>IFERROR(IF('01申請書'!$O$30="○",VLOOKUP($T423,資格者コード!$A$2:$Q$73,MATCH(AJ$12,資格者コード!$F$1:$Q$1,0)+5,FALSE) &amp; "",""),"")</f>
        <v/>
      </c>
      <c r="AK423" s="339"/>
      <c r="AL423" s="340"/>
      <c r="AM423" s="340"/>
      <c r="AN423" s="340"/>
      <c r="AO423" s="340"/>
      <c r="AP423" s="340"/>
      <c r="AQ423" s="340"/>
      <c r="AR423" s="341"/>
    </row>
    <row r="424" spans="2:45" ht="24.95" customHeight="1">
      <c r="C424" s="331">
        <v>412</v>
      </c>
      <c r="D424" s="332"/>
      <c r="E424" s="333"/>
      <c r="F424" s="334"/>
      <c r="G424" s="334"/>
      <c r="H424" s="334"/>
      <c r="I424" s="334"/>
      <c r="J424" s="334"/>
      <c r="K424" s="334"/>
      <c r="L424" s="334"/>
      <c r="M424" s="334"/>
      <c r="N424" s="334"/>
      <c r="O424" s="334"/>
      <c r="P424" s="334"/>
      <c r="Q424" s="334"/>
      <c r="R424" s="334"/>
      <c r="S424" s="335"/>
      <c r="T424" s="336"/>
      <c r="U424" s="337"/>
      <c r="V424" s="337"/>
      <c r="W424" s="337"/>
      <c r="X424" s="338"/>
      <c r="Y424" s="123" t="str">
        <f>IFERROR(IF('01申請書'!$B$27="●",VLOOKUP($T424,資格者コード!$A$2:$Q$73,MATCH(Y$12,資格者コード!$F$1:$Q$1,0)+5,FALSE) &amp; "",""),"")</f>
        <v/>
      </c>
      <c r="Z424" s="124" t="str">
        <f>IFERROR(IF('01申請書'!$B$28="●",VLOOKUP($T424,資格者コード!$A$2:$Q$73,MATCH(Z$12,資格者コード!$F$1:$Q$1,0)+5,FALSE) &amp; "",""),"")</f>
        <v/>
      </c>
      <c r="AA424" s="124" t="str">
        <f>IFERROR(IF('01申請書'!$B$29="●",VLOOKUP($T424,資格者コード!$A$2:$Q$73,MATCH(AA$12,資格者コード!$F$1:$Q$1,0)+5,FALSE) &amp; "",""),"")</f>
        <v/>
      </c>
      <c r="AB424" s="124" t="str">
        <f>IFERROR(IF('01申請書'!$B$30="●",VLOOKUP($T424,資格者コード!$A$2:$Q$73,MATCH(AB$12,資格者コード!$F$1:$Q$1,0)+5,FALSE) &amp; "",""),"")</f>
        <v/>
      </c>
      <c r="AC424" s="125" t="str">
        <f>IFERROR(IF('01申請書'!$B$31="●",VLOOKUP($T424,資格者コード!$A$2:$Q$73,MATCH(AC$12,資格者コード!$F$1:$Q$1,0)+5,FALSE) &amp; "",""),"")</f>
        <v/>
      </c>
      <c r="AD424" s="126" t="str">
        <f>IFERROR(IF('01申請書'!$O$27="○",VLOOKUP($T424,資格者コード!$A$2:$Q$73,MATCH(AD$12,資格者コード!$F$1:$Q$1,0)+5,FALSE) &amp; "",""),"")</f>
        <v/>
      </c>
      <c r="AE424" s="126" t="str">
        <f>IFERROR(IF('01申請書'!$O$28="○",VLOOKUP($T424,資格者コード!$A$2:$Q$73,MATCH(AE$12,資格者コード!$F$1:$Q$1,0)+5,FALSE) &amp; "",""),"")</f>
        <v/>
      </c>
      <c r="AF424" s="123" t="str">
        <f>IFERROR(IF('01申請書'!$B$32="●",VLOOKUP($T424,資格者コード!$A$2:$Q$73,MATCH(AF$12,資格者コード!$F$1:$Q$1,0)+5,FALSE) &amp; "",""),"")</f>
        <v/>
      </c>
      <c r="AG424" s="124" t="str">
        <f>IFERROR(IF('01申請書'!$B$33="●",VLOOKUP($T424,資格者コード!$A$2:$Q$73,MATCH(AG$12,資格者コード!$F$1:$Q$1,0)+5,FALSE) &amp; "",""),"")</f>
        <v/>
      </c>
      <c r="AH424" s="125" t="str">
        <f>IFERROR(IF('01申請書'!$B$34="●",VLOOKUP($T424,資格者コード!$A$2:$Q$73,MATCH(AH$12,資格者コード!$F$1:$Q$1,0)+5,FALSE) &amp; "",""),"")</f>
        <v/>
      </c>
      <c r="AI424" s="126" t="str">
        <f>IFERROR(IF('01申請書'!$O$29="○",VLOOKUP($T424,資格者コード!$A$2:$Q$73,MATCH(AI$12,資格者コード!$F$1:$Q$1,0)+5,FALSE) &amp; "",""),"")</f>
        <v/>
      </c>
      <c r="AJ424" s="126" t="str">
        <f>IFERROR(IF('01申請書'!$O$30="○",VLOOKUP($T424,資格者コード!$A$2:$Q$73,MATCH(AJ$12,資格者コード!$F$1:$Q$1,0)+5,FALSE) &amp; "",""),"")</f>
        <v/>
      </c>
      <c r="AK424" s="339"/>
      <c r="AL424" s="340"/>
      <c r="AM424" s="340"/>
      <c r="AN424" s="340"/>
      <c r="AO424" s="340"/>
      <c r="AP424" s="340"/>
      <c r="AQ424" s="340"/>
      <c r="AR424" s="341"/>
    </row>
    <row r="425" spans="2:45" ht="24.95" customHeight="1">
      <c r="C425" s="331">
        <v>413</v>
      </c>
      <c r="D425" s="332"/>
      <c r="E425" s="333"/>
      <c r="F425" s="334"/>
      <c r="G425" s="334"/>
      <c r="H425" s="334"/>
      <c r="I425" s="334"/>
      <c r="J425" s="334"/>
      <c r="K425" s="334"/>
      <c r="L425" s="334"/>
      <c r="M425" s="334"/>
      <c r="N425" s="334"/>
      <c r="O425" s="334"/>
      <c r="P425" s="334"/>
      <c r="Q425" s="334"/>
      <c r="R425" s="334"/>
      <c r="S425" s="335"/>
      <c r="T425" s="336"/>
      <c r="U425" s="337"/>
      <c r="V425" s="337"/>
      <c r="W425" s="337"/>
      <c r="X425" s="338"/>
      <c r="Y425" s="123" t="str">
        <f>IFERROR(IF('01申請書'!$B$27="●",VLOOKUP($T425,資格者コード!$A$2:$Q$73,MATCH(Y$12,資格者コード!$F$1:$Q$1,0)+5,FALSE) &amp; "",""),"")</f>
        <v/>
      </c>
      <c r="Z425" s="124" t="str">
        <f>IFERROR(IF('01申請書'!$B$28="●",VLOOKUP($T425,資格者コード!$A$2:$Q$73,MATCH(Z$12,資格者コード!$F$1:$Q$1,0)+5,FALSE) &amp; "",""),"")</f>
        <v/>
      </c>
      <c r="AA425" s="124" t="str">
        <f>IFERROR(IF('01申請書'!$B$29="●",VLOOKUP($T425,資格者コード!$A$2:$Q$73,MATCH(AA$12,資格者コード!$F$1:$Q$1,0)+5,FALSE) &amp; "",""),"")</f>
        <v/>
      </c>
      <c r="AB425" s="124" t="str">
        <f>IFERROR(IF('01申請書'!$B$30="●",VLOOKUP($T425,資格者コード!$A$2:$Q$73,MATCH(AB$12,資格者コード!$F$1:$Q$1,0)+5,FALSE) &amp; "",""),"")</f>
        <v/>
      </c>
      <c r="AC425" s="125" t="str">
        <f>IFERROR(IF('01申請書'!$B$31="●",VLOOKUP($T425,資格者コード!$A$2:$Q$73,MATCH(AC$12,資格者コード!$F$1:$Q$1,0)+5,FALSE) &amp; "",""),"")</f>
        <v/>
      </c>
      <c r="AD425" s="126" t="str">
        <f>IFERROR(IF('01申請書'!$O$27="○",VLOOKUP($T425,資格者コード!$A$2:$Q$73,MATCH(AD$12,資格者コード!$F$1:$Q$1,0)+5,FALSE) &amp; "",""),"")</f>
        <v/>
      </c>
      <c r="AE425" s="126" t="str">
        <f>IFERROR(IF('01申請書'!$O$28="○",VLOOKUP($T425,資格者コード!$A$2:$Q$73,MATCH(AE$12,資格者コード!$F$1:$Q$1,0)+5,FALSE) &amp; "",""),"")</f>
        <v/>
      </c>
      <c r="AF425" s="123" t="str">
        <f>IFERROR(IF('01申請書'!$B$32="●",VLOOKUP($T425,資格者コード!$A$2:$Q$73,MATCH(AF$12,資格者コード!$F$1:$Q$1,0)+5,FALSE) &amp; "",""),"")</f>
        <v/>
      </c>
      <c r="AG425" s="124" t="str">
        <f>IFERROR(IF('01申請書'!$B$33="●",VLOOKUP($T425,資格者コード!$A$2:$Q$73,MATCH(AG$12,資格者コード!$F$1:$Q$1,0)+5,FALSE) &amp; "",""),"")</f>
        <v/>
      </c>
      <c r="AH425" s="125" t="str">
        <f>IFERROR(IF('01申請書'!$B$34="●",VLOOKUP($T425,資格者コード!$A$2:$Q$73,MATCH(AH$12,資格者コード!$F$1:$Q$1,0)+5,FALSE) &amp; "",""),"")</f>
        <v/>
      </c>
      <c r="AI425" s="126" t="str">
        <f>IFERROR(IF('01申請書'!$O$29="○",VLOOKUP($T425,資格者コード!$A$2:$Q$73,MATCH(AI$12,資格者コード!$F$1:$Q$1,0)+5,FALSE) &amp; "",""),"")</f>
        <v/>
      </c>
      <c r="AJ425" s="126" t="str">
        <f>IFERROR(IF('01申請書'!$O$30="○",VLOOKUP($T425,資格者コード!$A$2:$Q$73,MATCH(AJ$12,資格者コード!$F$1:$Q$1,0)+5,FALSE) &amp; "",""),"")</f>
        <v/>
      </c>
      <c r="AK425" s="339"/>
      <c r="AL425" s="340"/>
      <c r="AM425" s="340"/>
      <c r="AN425" s="340"/>
      <c r="AO425" s="340"/>
      <c r="AP425" s="340"/>
      <c r="AQ425" s="340"/>
      <c r="AR425" s="341"/>
    </row>
    <row r="426" spans="2:45" ht="24.95" customHeight="1">
      <c r="C426" s="331">
        <v>414</v>
      </c>
      <c r="D426" s="332"/>
      <c r="E426" s="333"/>
      <c r="F426" s="334"/>
      <c r="G426" s="334"/>
      <c r="H426" s="334"/>
      <c r="I426" s="334"/>
      <c r="J426" s="334"/>
      <c r="K426" s="334"/>
      <c r="L426" s="334"/>
      <c r="M426" s="334"/>
      <c r="N426" s="334"/>
      <c r="O426" s="334"/>
      <c r="P426" s="334"/>
      <c r="Q426" s="334"/>
      <c r="R426" s="334"/>
      <c r="S426" s="335"/>
      <c r="T426" s="336"/>
      <c r="U426" s="337"/>
      <c r="V426" s="337"/>
      <c r="W426" s="337"/>
      <c r="X426" s="338"/>
      <c r="Y426" s="123" t="str">
        <f>IFERROR(IF('01申請書'!$B$27="●",VLOOKUP($T426,資格者コード!$A$2:$Q$73,MATCH(Y$12,資格者コード!$F$1:$Q$1,0)+5,FALSE) &amp; "",""),"")</f>
        <v/>
      </c>
      <c r="Z426" s="124" t="str">
        <f>IFERROR(IF('01申請書'!$B$28="●",VLOOKUP($T426,資格者コード!$A$2:$Q$73,MATCH(Z$12,資格者コード!$F$1:$Q$1,0)+5,FALSE) &amp; "",""),"")</f>
        <v/>
      </c>
      <c r="AA426" s="124" t="str">
        <f>IFERROR(IF('01申請書'!$B$29="●",VLOOKUP($T426,資格者コード!$A$2:$Q$73,MATCH(AA$12,資格者コード!$F$1:$Q$1,0)+5,FALSE) &amp; "",""),"")</f>
        <v/>
      </c>
      <c r="AB426" s="124" t="str">
        <f>IFERROR(IF('01申請書'!$B$30="●",VLOOKUP($T426,資格者コード!$A$2:$Q$73,MATCH(AB$12,資格者コード!$F$1:$Q$1,0)+5,FALSE) &amp; "",""),"")</f>
        <v/>
      </c>
      <c r="AC426" s="125" t="str">
        <f>IFERROR(IF('01申請書'!$B$31="●",VLOOKUP($T426,資格者コード!$A$2:$Q$73,MATCH(AC$12,資格者コード!$F$1:$Q$1,0)+5,FALSE) &amp; "",""),"")</f>
        <v/>
      </c>
      <c r="AD426" s="126" t="str">
        <f>IFERROR(IF('01申請書'!$O$27="○",VLOOKUP($T426,資格者コード!$A$2:$Q$73,MATCH(AD$12,資格者コード!$F$1:$Q$1,0)+5,FALSE) &amp; "",""),"")</f>
        <v/>
      </c>
      <c r="AE426" s="126" t="str">
        <f>IFERROR(IF('01申請書'!$O$28="○",VLOOKUP($T426,資格者コード!$A$2:$Q$73,MATCH(AE$12,資格者コード!$F$1:$Q$1,0)+5,FALSE) &amp; "",""),"")</f>
        <v/>
      </c>
      <c r="AF426" s="123" t="str">
        <f>IFERROR(IF('01申請書'!$B$32="●",VLOOKUP($T426,資格者コード!$A$2:$Q$73,MATCH(AF$12,資格者コード!$F$1:$Q$1,0)+5,FALSE) &amp; "",""),"")</f>
        <v/>
      </c>
      <c r="AG426" s="124" t="str">
        <f>IFERROR(IF('01申請書'!$B$33="●",VLOOKUP($T426,資格者コード!$A$2:$Q$73,MATCH(AG$12,資格者コード!$F$1:$Q$1,0)+5,FALSE) &amp; "",""),"")</f>
        <v/>
      </c>
      <c r="AH426" s="125" t="str">
        <f>IFERROR(IF('01申請書'!$B$34="●",VLOOKUP($T426,資格者コード!$A$2:$Q$73,MATCH(AH$12,資格者コード!$F$1:$Q$1,0)+5,FALSE) &amp; "",""),"")</f>
        <v/>
      </c>
      <c r="AI426" s="126" t="str">
        <f>IFERROR(IF('01申請書'!$O$29="○",VLOOKUP($T426,資格者コード!$A$2:$Q$73,MATCH(AI$12,資格者コード!$F$1:$Q$1,0)+5,FALSE) &amp; "",""),"")</f>
        <v/>
      </c>
      <c r="AJ426" s="126" t="str">
        <f>IFERROR(IF('01申請書'!$O$30="○",VLOOKUP($T426,資格者コード!$A$2:$Q$73,MATCH(AJ$12,資格者コード!$F$1:$Q$1,0)+5,FALSE) &amp; "",""),"")</f>
        <v/>
      </c>
      <c r="AK426" s="339"/>
      <c r="AL426" s="340"/>
      <c r="AM426" s="340"/>
      <c r="AN426" s="340"/>
      <c r="AO426" s="340"/>
      <c r="AP426" s="340"/>
      <c r="AQ426" s="340"/>
      <c r="AR426" s="341"/>
    </row>
    <row r="427" spans="2:45" ht="24.95" customHeight="1">
      <c r="C427" s="331">
        <v>415</v>
      </c>
      <c r="D427" s="332"/>
      <c r="E427" s="333"/>
      <c r="F427" s="334"/>
      <c r="G427" s="334"/>
      <c r="H427" s="334"/>
      <c r="I427" s="334"/>
      <c r="J427" s="334"/>
      <c r="K427" s="334"/>
      <c r="L427" s="334"/>
      <c r="M427" s="334"/>
      <c r="N427" s="334"/>
      <c r="O427" s="334"/>
      <c r="P427" s="334"/>
      <c r="Q427" s="334"/>
      <c r="R427" s="334"/>
      <c r="S427" s="335"/>
      <c r="T427" s="336"/>
      <c r="U427" s="337"/>
      <c r="V427" s="337"/>
      <c r="W427" s="337"/>
      <c r="X427" s="338"/>
      <c r="Y427" s="123" t="str">
        <f>IFERROR(IF('01申請書'!$B$27="●",VLOOKUP($T427,資格者コード!$A$2:$Q$73,MATCH(Y$12,資格者コード!$F$1:$Q$1,0)+5,FALSE) &amp; "",""),"")</f>
        <v/>
      </c>
      <c r="Z427" s="124" t="str">
        <f>IFERROR(IF('01申請書'!$B$28="●",VLOOKUP($T427,資格者コード!$A$2:$Q$73,MATCH(Z$12,資格者コード!$F$1:$Q$1,0)+5,FALSE) &amp; "",""),"")</f>
        <v/>
      </c>
      <c r="AA427" s="124" t="str">
        <f>IFERROR(IF('01申請書'!$B$29="●",VLOOKUP($T427,資格者コード!$A$2:$Q$73,MATCH(AA$12,資格者コード!$F$1:$Q$1,0)+5,FALSE) &amp; "",""),"")</f>
        <v/>
      </c>
      <c r="AB427" s="124" t="str">
        <f>IFERROR(IF('01申請書'!$B$30="●",VLOOKUP($T427,資格者コード!$A$2:$Q$73,MATCH(AB$12,資格者コード!$F$1:$Q$1,0)+5,FALSE) &amp; "",""),"")</f>
        <v/>
      </c>
      <c r="AC427" s="125" t="str">
        <f>IFERROR(IF('01申請書'!$B$31="●",VLOOKUP($T427,資格者コード!$A$2:$Q$73,MATCH(AC$12,資格者コード!$F$1:$Q$1,0)+5,FALSE) &amp; "",""),"")</f>
        <v/>
      </c>
      <c r="AD427" s="126" t="str">
        <f>IFERROR(IF('01申請書'!$O$27="○",VLOOKUP($T427,資格者コード!$A$2:$Q$73,MATCH(AD$12,資格者コード!$F$1:$Q$1,0)+5,FALSE) &amp; "",""),"")</f>
        <v/>
      </c>
      <c r="AE427" s="126" t="str">
        <f>IFERROR(IF('01申請書'!$O$28="○",VLOOKUP($T427,資格者コード!$A$2:$Q$73,MATCH(AE$12,資格者コード!$F$1:$Q$1,0)+5,FALSE) &amp; "",""),"")</f>
        <v/>
      </c>
      <c r="AF427" s="123" t="str">
        <f>IFERROR(IF('01申請書'!$B$32="●",VLOOKUP($T427,資格者コード!$A$2:$Q$73,MATCH(AF$12,資格者コード!$F$1:$Q$1,0)+5,FALSE) &amp; "",""),"")</f>
        <v/>
      </c>
      <c r="AG427" s="124" t="str">
        <f>IFERROR(IF('01申請書'!$B$33="●",VLOOKUP($T427,資格者コード!$A$2:$Q$73,MATCH(AG$12,資格者コード!$F$1:$Q$1,0)+5,FALSE) &amp; "",""),"")</f>
        <v/>
      </c>
      <c r="AH427" s="125" t="str">
        <f>IFERROR(IF('01申請書'!$B$34="●",VLOOKUP($T427,資格者コード!$A$2:$Q$73,MATCH(AH$12,資格者コード!$F$1:$Q$1,0)+5,FALSE) &amp; "",""),"")</f>
        <v/>
      </c>
      <c r="AI427" s="126" t="str">
        <f>IFERROR(IF('01申請書'!$O$29="○",VLOOKUP($T427,資格者コード!$A$2:$Q$73,MATCH(AI$12,資格者コード!$F$1:$Q$1,0)+5,FALSE) &amp; "",""),"")</f>
        <v/>
      </c>
      <c r="AJ427" s="126" t="str">
        <f>IFERROR(IF('01申請書'!$O$30="○",VLOOKUP($T427,資格者コード!$A$2:$Q$73,MATCH(AJ$12,資格者コード!$F$1:$Q$1,0)+5,FALSE) &amp; "",""),"")</f>
        <v/>
      </c>
      <c r="AK427" s="339"/>
      <c r="AL427" s="340"/>
      <c r="AM427" s="340"/>
      <c r="AN427" s="340"/>
      <c r="AO427" s="340"/>
      <c r="AP427" s="340"/>
      <c r="AQ427" s="340"/>
      <c r="AR427" s="341"/>
    </row>
    <row r="428" spans="2:45" ht="24.95" customHeight="1">
      <c r="C428" s="331">
        <v>416</v>
      </c>
      <c r="D428" s="332"/>
      <c r="E428" s="333"/>
      <c r="F428" s="334"/>
      <c r="G428" s="334"/>
      <c r="H428" s="334"/>
      <c r="I428" s="334"/>
      <c r="J428" s="334"/>
      <c r="K428" s="334"/>
      <c r="L428" s="334"/>
      <c r="M428" s="334"/>
      <c r="N428" s="334"/>
      <c r="O428" s="334"/>
      <c r="P428" s="334"/>
      <c r="Q428" s="334"/>
      <c r="R428" s="334"/>
      <c r="S428" s="335"/>
      <c r="T428" s="336"/>
      <c r="U428" s="337"/>
      <c r="V428" s="337"/>
      <c r="W428" s="337"/>
      <c r="X428" s="338"/>
      <c r="Y428" s="123" t="str">
        <f>IFERROR(IF('01申請書'!$B$27="●",VLOOKUP($T428,資格者コード!$A$2:$Q$73,MATCH(Y$12,資格者コード!$F$1:$Q$1,0)+5,FALSE) &amp; "",""),"")</f>
        <v/>
      </c>
      <c r="Z428" s="124" t="str">
        <f>IFERROR(IF('01申請書'!$B$28="●",VLOOKUP($T428,資格者コード!$A$2:$Q$73,MATCH(Z$12,資格者コード!$F$1:$Q$1,0)+5,FALSE) &amp; "",""),"")</f>
        <v/>
      </c>
      <c r="AA428" s="124" t="str">
        <f>IFERROR(IF('01申請書'!$B$29="●",VLOOKUP($T428,資格者コード!$A$2:$Q$73,MATCH(AA$12,資格者コード!$F$1:$Q$1,0)+5,FALSE) &amp; "",""),"")</f>
        <v/>
      </c>
      <c r="AB428" s="124" t="str">
        <f>IFERROR(IF('01申請書'!$B$30="●",VLOOKUP($T428,資格者コード!$A$2:$Q$73,MATCH(AB$12,資格者コード!$F$1:$Q$1,0)+5,FALSE) &amp; "",""),"")</f>
        <v/>
      </c>
      <c r="AC428" s="125" t="str">
        <f>IFERROR(IF('01申請書'!$B$31="●",VLOOKUP($T428,資格者コード!$A$2:$Q$73,MATCH(AC$12,資格者コード!$F$1:$Q$1,0)+5,FALSE) &amp; "",""),"")</f>
        <v/>
      </c>
      <c r="AD428" s="126" t="str">
        <f>IFERROR(IF('01申請書'!$O$27="○",VLOOKUP($T428,資格者コード!$A$2:$Q$73,MATCH(AD$12,資格者コード!$F$1:$Q$1,0)+5,FALSE) &amp; "",""),"")</f>
        <v/>
      </c>
      <c r="AE428" s="126" t="str">
        <f>IFERROR(IF('01申請書'!$O$28="○",VLOOKUP($T428,資格者コード!$A$2:$Q$73,MATCH(AE$12,資格者コード!$F$1:$Q$1,0)+5,FALSE) &amp; "",""),"")</f>
        <v/>
      </c>
      <c r="AF428" s="123" t="str">
        <f>IFERROR(IF('01申請書'!$B$32="●",VLOOKUP($T428,資格者コード!$A$2:$Q$73,MATCH(AF$12,資格者コード!$F$1:$Q$1,0)+5,FALSE) &amp; "",""),"")</f>
        <v/>
      </c>
      <c r="AG428" s="124" t="str">
        <f>IFERROR(IF('01申請書'!$B$33="●",VLOOKUP($T428,資格者コード!$A$2:$Q$73,MATCH(AG$12,資格者コード!$F$1:$Q$1,0)+5,FALSE) &amp; "",""),"")</f>
        <v/>
      </c>
      <c r="AH428" s="125" t="str">
        <f>IFERROR(IF('01申請書'!$B$34="●",VLOOKUP($T428,資格者コード!$A$2:$Q$73,MATCH(AH$12,資格者コード!$F$1:$Q$1,0)+5,FALSE) &amp; "",""),"")</f>
        <v/>
      </c>
      <c r="AI428" s="126" t="str">
        <f>IFERROR(IF('01申請書'!$O$29="○",VLOOKUP($T428,資格者コード!$A$2:$Q$73,MATCH(AI$12,資格者コード!$F$1:$Q$1,0)+5,FALSE) &amp; "",""),"")</f>
        <v/>
      </c>
      <c r="AJ428" s="126" t="str">
        <f>IFERROR(IF('01申請書'!$O$30="○",VLOOKUP($T428,資格者コード!$A$2:$Q$73,MATCH(AJ$12,資格者コード!$F$1:$Q$1,0)+5,FALSE) &amp; "",""),"")</f>
        <v/>
      </c>
      <c r="AK428" s="339"/>
      <c r="AL428" s="340"/>
      <c r="AM428" s="340"/>
      <c r="AN428" s="340"/>
      <c r="AO428" s="340"/>
      <c r="AP428" s="340"/>
      <c r="AQ428" s="340"/>
      <c r="AR428" s="341"/>
    </row>
    <row r="429" spans="2:45" ht="24.95" customHeight="1">
      <c r="C429" s="331">
        <v>417</v>
      </c>
      <c r="D429" s="332"/>
      <c r="E429" s="333"/>
      <c r="F429" s="334"/>
      <c r="G429" s="334"/>
      <c r="H429" s="334"/>
      <c r="I429" s="334"/>
      <c r="J429" s="334"/>
      <c r="K429" s="334"/>
      <c r="L429" s="334"/>
      <c r="M429" s="334"/>
      <c r="N429" s="334"/>
      <c r="O429" s="334"/>
      <c r="P429" s="334"/>
      <c r="Q429" s="334"/>
      <c r="R429" s="334"/>
      <c r="S429" s="335"/>
      <c r="T429" s="336"/>
      <c r="U429" s="337"/>
      <c r="V429" s="337"/>
      <c r="W429" s="337"/>
      <c r="X429" s="338"/>
      <c r="Y429" s="123" t="str">
        <f>IFERROR(IF('01申請書'!$B$27="●",VLOOKUP($T429,資格者コード!$A$2:$Q$73,MATCH(Y$12,資格者コード!$F$1:$Q$1,0)+5,FALSE) &amp; "",""),"")</f>
        <v/>
      </c>
      <c r="Z429" s="124" t="str">
        <f>IFERROR(IF('01申請書'!$B$28="●",VLOOKUP($T429,資格者コード!$A$2:$Q$73,MATCH(Z$12,資格者コード!$F$1:$Q$1,0)+5,FALSE) &amp; "",""),"")</f>
        <v/>
      </c>
      <c r="AA429" s="124" t="str">
        <f>IFERROR(IF('01申請書'!$B$29="●",VLOOKUP($T429,資格者コード!$A$2:$Q$73,MATCH(AA$12,資格者コード!$F$1:$Q$1,0)+5,FALSE) &amp; "",""),"")</f>
        <v/>
      </c>
      <c r="AB429" s="124" t="str">
        <f>IFERROR(IF('01申請書'!$B$30="●",VLOOKUP($T429,資格者コード!$A$2:$Q$73,MATCH(AB$12,資格者コード!$F$1:$Q$1,0)+5,FALSE) &amp; "",""),"")</f>
        <v/>
      </c>
      <c r="AC429" s="125" t="str">
        <f>IFERROR(IF('01申請書'!$B$31="●",VLOOKUP($T429,資格者コード!$A$2:$Q$73,MATCH(AC$12,資格者コード!$F$1:$Q$1,0)+5,FALSE) &amp; "",""),"")</f>
        <v/>
      </c>
      <c r="AD429" s="126" t="str">
        <f>IFERROR(IF('01申請書'!$O$27="○",VLOOKUP($T429,資格者コード!$A$2:$Q$73,MATCH(AD$12,資格者コード!$F$1:$Q$1,0)+5,FALSE) &amp; "",""),"")</f>
        <v/>
      </c>
      <c r="AE429" s="126" t="str">
        <f>IFERROR(IF('01申請書'!$O$28="○",VLOOKUP($T429,資格者コード!$A$2:$Q$73,MATCH(AE$12,資格者コード!$F$1:$Q$1,0)+5,FALSE) &amp; "",""),"")</f>
        <v/>
      </c>
      <c r="AF429" s="123" t="str">
        <f>IFERROR(IF('01申請書'!$B$32="●",VLOOKUP($T429,資格者コード!$A$2:$Q$73,MATCH(AF$12,資格者コード!$F$1:$Q$1,0)+5,FALSE) &amp; "",""),"")</f>
        <v/>
      </c>
      <c r="AG429" s="124" t="str">
        <f>IFERROR(IF('01申請書'!$B$33="●",VLOOKUP($T429,資格者コード!$A$2:$Q$73,MATCH(AG$12,資格者コード!$F$1:$Q$1,0)+5,FALSE) &amp; "",""),"")</f>
        <v/>
      </c>
      <c r="AH429" s="125" t="str">
        <f>IFERROR(IF('01申請書'!$B$34="●",VLOOKUP($T429,資格者コード!$A$2:$Q$73,MATCH(AH$12,資格者コード!$F$1:$Q$1,0)+5,FALSE) &amp; "",""),"")</f>
        <v/>
      </c>
      <c r="AI429" s="126" t="str">
        <f>IFERROR(IF('01申請書'!$O$29="○",VLOOKUP($T429,資格者コード!$A$2:$Q$73,MATCH(AI$12,資格者コード!$F$1:$Q$1,0)+5,FALSE) &amp; "",""),"")</f>
        <v/>
      </c>
      <c r="AJ429" s="126" t="str">
        <f>IFERROR(IF('01申請書'!$O$30="○",VLOOKUP($T429,資格者コード!$A$2:$Q$73,MATCH(AJ$12,資格者コード!$F$1:$Q$1,0)+5,FALSE) &amp; "",""),"")</f>
        <v/>
      </c>
      <c r="AK429" s="339"/>
      <c r="AL429" s="340"/>
      <c r="AM429" s="340"/>
      <c r="AN429" s="340"/>
      <c r="AO429" s="340"/>
      <c r="AP429" s="340"/>
      <c r="AQ429" s="340"/>
      <c r="AR429" s="341"/>
    </row>
    <row r="430" spans="2:45" ht="24.95" customHeight="1">
      <c r="C430" s="331">
        <v>418</v>
      </c>
      <c r="D430" s="332"/>
      <c r="E430" s="333"/>
      <c r="F430" s="334"/>
      <c r="G430" s="334"/>
      <c r="H430" s="334"/>
      <c r="I430" s="334"/>
      <c r="J430" s="334"/>
      <c r="K430" s="334"/>
      <c r="L430" s="334"/>
      <c r="M430" s="334"/>
      <c r="N430" s="334"/>
      <c r="O430" s="334"/>
      <c r="P430" s="334"/>
      <c r="Q430" s="334"/>
      <c r="R430" s="334"/>
      <c r="S430" s="335"/>
      <c r="T430" s="336"/>
      <c r="U430" s="337"/>
      <c r="V430" s="337"/>
      <c r="W430" s="337"/>
      <c r="X430" s="338"/>
      <c r="Y430" s="123" t="str">
        <f>IFERROR(IF('01申請書'!$B$27="●",VLOOKUP($T430,資格者コード!$A$2:$Q$73,MATCH(Y$12,資格者コード!$F$1:$Q$1,0)+5,FALSE) &amp; "",""),"")</f>
        <v/>
      </c>
      <c r="Z430" s="124" t="str">
        <f>IFERROR(IF('01申請書'!$B$28="●",VLOOKUP($T430,資格者コード!$A$2:$Q$73,MATCH(Z$12,資格者コード!$F$1:$Q$1,0)+5,FALSE) &amp; "",""),"")</f>
        <v/>
      </c>
      <c r="AA430" s="124" t="str">
        <f>IFERROR(IF('01申請書'!$B$29="●",VLOOKUP($T430,資格者コード!$A$2:$Q$73,MATCH(AA$12,資格者コード!$F$1:$Q$1,0)+5,FALSE) &amp; "",""),"")</f>
        <v/>
      </c>
      <c r="AB430" s="124" t="str">
        <f>IFERROR(IF('01申請書'!$B$30="●",VLOOKUP($T430,資格者コード!$A$2:$Q$73,MATCH(AB$12,資格者コード!$F$1:$Q$1,0)+5,FALSE) &amp; "",""),"")</f>
        <v/>
      </c>
      <c r="AC430" s="125" t="str">
        <f>IFERROR(IF('01申請書'!$B$31="●",VLOOKUP($T430,資格者コード!$A$2:$Q$73,MATCH(AC$12,資格者コード!$F$1:$Q$1,0)+5,FALSE) &amp; "",""),"")</f>
        <v/>
      </c>
      <c r="AD430" s="126" t="str">
        <f>IFERROR(IF('01申請書'!$O$27="○",VLOOKUP($T430,資格者コード!$A$2:$Q$73,MATCH(AD$12,資格者コード!$F$1:$Q$1,0)+5,FALSE) &amp; "",""),"")</f>
        <v/>
      </c>
      <c r="AE430" s="126" t="str">
        <f>IFERROR(IF('01申請書'!$O$28="○",VLOOKUP($T430,資格者コード!$A$2:$Q$73,MATCH(AE$12,資格者コード!$F$1:$Q$1,0)+5,FALSE) &amp; "",""),"")</f>
        <v/>
      </c>
      <c r="AF430" s="123" t="str">
        <f>IFERROR(IF('01申請書'!$B$32="●",VLOOKUP($T430,資格者コード!$A$2:$Q$73,MATCH(AF$12,資格者コード!$F$1:$Q$1,0)+5,FALSE) &amp; "",""),"")</f>
        <v/>
      </c>
      <c r="AG430" s="124" t="str">
        <f>IFERROR(IF('01申請書'!$B$33="●",VLOOKUP($T430,資格者コード!$A$2:$Q$73,MATCH(AG$12,資格者コード!$F$1:$Q$1,0)+5,FALSE) &amp; "",""),"")</f>
        <v/>
      </c>
      <c r="AH430" s="125" t="str">
        <f>IFERROR(IF('01申請書'!$B$34="●",VLOOKUP($T430,資格者コード!$A$2:$Q$73,MATCH(AH$12,資格者コード!$F$1:$Q$1,0)+5,FALSE) &amp; "",""),"")</f>
        <v/>
      </c>
      <c r="AI430" s="126" t="str">
        <f>IFERROR(IF('01申請書'!$O$29="○",VLOOKUP($T430,資格者コード!$A$2:$Q$73,MATCH(AI$12,資格者コード!$F$1:$Q$1,0)+5,FALSE) &amp; "",""),"")</f>
        <v/>
      </c>
      <c r="AJ430" s="126" t="str">
        <f>IFERROR(IF('01申請書'!$O$30="○",VLOOKUP($T430,資格者コード!$A$2:$Q$73,MATCH(AJ$12,資格者コード!$F$1:$Q$1,0)+5,FALSE) &amp; "",""),"")</f>
        <v/>
      </c>
      <c r="AK430" s="339"/>
      <c r="AL430" s="340"/>
      <c r="AM430" s="340"/>
      <c r="AN430" s="340"/>
      <c r="AO430" s="340"/>
      <c r="AP430" s="340"/>
      <c r="AQ430" s="340"/>
      <c r="AR430" s="341"/>
    </row>
    <row r="431" spans="2:45" ht="24.95" customHeight="1">
      <c r="C431" s="331">
        <v>419</v>
      </c>
      <c r="D431" s="332"/>
      <c r="E431" s="333"/>
      <c r="F431" s="334"/>
      <c r="G431" s="334"/>
      <c r="H431" s="334"/>
      <c r="I431" s="334"/>
      <c r="J431" s="334"/>
      <c r="K431" s="334"/>
      <c r="L431" s="334"/>
      <c r="M431" s="334"/>
      <c r="N431" s="334"/>
      <c r="O431" s="334"/>
      <c r="P431" s="334"/>
      <c r="Q431" s="334"/>
      <c r="R431" s="334"/>
      <c r="S431" s="335"/>
      <c r="T431" s="336"/>
      <c r="U431" s="337"/>
      <c r="V431" s="337"/>
      <c r="W431" s="337"/>
      <c r="X431" s="338"/>
      <c r="Y431" s="123" t="str">
        <f>IFERROR(IF('01申請書'!$B$27="●",VLOOKUP($T431,資格者コード!$A$2:$Q$73,MATCH(Y$12,資格者コード!$F$1:$Q$1,0)+5,FALSE) &amp; "",""),"")</f>
        <v/>
      </c>
      <c r="Z431" s="124" t="str">
        <f>IFERROR(IF('01申請書'!$B$28="●",VLOOKUP($T431,資格者コード!$A$2:$Q$73,MATCH(Z$12,資格者コード!$F$1:$Q$1,0)+5,FALSE) &amp; "",""),"")</f>
        <v/>
      </c>
      <c r="AA431" s="124" t="str">
        <f>IFERROR(IF('01申請書'!$B$29="●",VLOOKUP($T431,資格者コード!$A$2:$Q$73,MATCH(AA$12,資格者コード!$F$1:$Q$1,0)+5,FALSE) &amp; "",""),"")</f>
        <v/>
      </c>
      <c r="AB431" s="124" t="str">
        <f>IFERROR(IF('01申請書'!$B$30="●",VLOOKUP($T431,資格者コード!$A$2:$Q$73,MATCH(AB$12,資格者コード!$F$1:$Q$1,0)+5,FALSE) &amp; "",""),"")</f>
        <v/>
      </c>
      <c r="AC431" s="125" t="str">
        <f>IFERROR(IF('01申請書'!$B$31="●",VLOOKUP($T431,資格者コード!$A$2:$Q$73,MATCH(AC$12,資格者コード!$F$1:$Q$1,0)+5,FALSE) &amp; "",""),"")</f>
        <v/>
      </c>
      <c r="AD431" s="126" t="str">
        <f>IFERROR(IF('01申請書'!$O$27="○",VLOOKUP($T431,資格者コード!$A$2:$Q$73,MATCH(AD$12,資格者コード!$F$1:$Q$1,0)+5,FALSE) &amp; "",""),"")</f>
        <v/>
      </c>
      <c r="AE431" s="126" t="str">
        <f>IFERROR(IF('01申請書'!$O$28="○",VLOOKUP($T431,資格者コード!$A$2:$Q$73,MATCH(AE$12,資格者コード!$F$1:$Q$1,0)+5,FALSE) &amp; "",""),"")</f>
        <v/>
      </c>
      <c r="AF431" s="123" t="str">
        <f>IFERROR(IF('01申請書'!$B$32="●",VLOOKUP($T431,資格者コード!$A$2:$Q$73,MATCH(AF$12,資格者コード!$F$1:$Q$1,0)+5,FALSE) &amp; "",""),"")</f>
        <v/>
      </c>
      <c r="AG431" s="124" t="str">
        <f>IFERROR(IF('01申請書'!$B$33="●",VLOOKUP($T431,資格者コード!$A$2:$Q$73,MATCH(AG$12,資格者コード!$F$1:$Q$1,0)+5,FALSE) &amp; "",""),"")</f>
        <v/>
      </c>
      <c r="AH431" s="125" t="str">
        <f>IFERROR(IF('01申請書'!$B$34="●",VLOOKUP($T431,資格者コード!$A$2:$Q$73,MATCH(AH$12,資格者コード!$F$1:$Q$1,0)+5,FALSE) &amp; "",""),"")</f>
        <v/>
      </c>
      <c r="AI431" s="126" t="str">
        <f>IFERROR(IF('01申請書'!$O$29="○",VLOOKUP($T431,資格者コード!$A$2:$Q$73,MATCH(AI$12,資格者コード!$F$1:$Q$1,0)+5,FALSE) &amp; "",""),"")</f>
        <v/>
      </c>
      <c r="AJ431" s="126" t="str">
        <f>IFERROR(IF('01申請書'!$O$30="○",VLOOKUP($T431,資格者コード!$A$2:$Q$73,MATCH(AJ$12,資格者コード!$F$1:$Q$1,0)+5,FALSE) &amp; "",""),"")</f>
        <v/>
      </c>
      <c r="AK431" s="339"/>
      <c r="AL431" s="340"/>
      <c r="AM431" s="340"/>
      <c r="AN431" s="340"/>
      <c r="AO431" s="340"/>
      <c r="AP431" s="340"/>
      <c r="AQ431" s="340"/>
      <c r="AR431" s="341"/>
    </row>
    <row r="432" spans="2:45" ht="24.95" customHeight="1">
      <c r="B432" s="127" t="s">
        <v>174</v>
      </c>
      <c r="C432" s="331">
        <v>420</v>
      </c>
      <c r="D432" s="332"/>
      <c r="E432" s="333"/>
      <c r="F432" s="334"/>
      <c r="G432" s="334"/>
      <c r="H432" s="334"/>
      <c r="I432" s="334"/>
      <c r="J432" s="334"/>
      <c r="K432" s="334"/>
      <c r="L432" s="334"/>
      <c r="M432" s="334"/>
      <c r="N432" s="334"/>
      <c r="O432" s="334"/>
      <c r="P432" s="334"/>
      <c r="Q432" s="334"/>
      <c r="R432" s="334"/>
      <c r="S432" s="335"/>
      <c r="T432" s="336"/>
      <c r="U432" s="337"/>
      <c r="V432" s="337"/>
      <c r="W432" s="337"/>
      <c r="X432" s="338"/>
      <c r="Y432" s="123" t="str">
        <f>IFERROR(IF('01申請書'!$B$27="●",VLOOKUP($T432,資格者コード!$A$2:$Q$73,MATCH(Y$12,資格者コード!$F$1:$Q$1,0)+5,FALSE) &amp; "",""),"")</f>
        <v/>
      </c>
      <c r="Z432" s="124" t="str">
        <f>IFERROR(IF('01申請書'!$B$28="●",VLOOKUP($T432,資格者コード!$A$2:$Q$73,MATCH(Z$12,資格者コード!$F$1:$Q$1,0)+5,FALSE) &amp; "",""),"")</f>
        <v/>
      </c>
      <c r="AA432" s="124" t="str">
        <f>IFERROR(IF('01申請書'!$B$29="●",VLOOKUP($T432,資格者コード!$A$2:$Q$73,MATCH(AA$12,資格者コード!$F$1:$Q$1,0)+5,FALSE) &amp; "",""),"")</f>
        <v/>
      </c>
      <c r="AB432" s="124" t="str">
        <f>IFERROR(IF('01申請書'!$B$30="●",VLOOKUP($T432,資格者コード!$A$2:$Q$73,MATCH(AB$12,資格者コード!$F$1:$Q$1,0)+5,FALSE) &amp; "",""),"")</f>
        <v/>
      </c>
      <c r="AC432" s="125" t="str">
        <f>IFERROR(IF('01申請書'!$B$31="●",VLOOKUP($T432,資格者コード!$A$2:$Q$73,MATCH(AC$12,資格者コード!$F$1:$Q$1,0)+5,FALSE) &amp; "",""),"")</f>
        <v/>
      </c>
      <c r="AD432" s="126" t="str">
        <f>IFERROR(IF('01申請書'!$O$27="○",VLOOKUP($T432,資格者コード!$A$2:$Q$73,MATCH(AD$12,資格者コード!$F$1:$Q$1,0)+5,FALSE) &amp; "",""),"")</f>
        <v/>
      </c>
      <c r="AE432" s="126" t="str">
        <f>IFERROR(IF('01申請書'!$O$28="○",VLOOKUP($T432,資格者コード!$A$2:$Q$73,MATCH(AE$12,資格者コード!$F$1:$Q$1,0)+5,FALSE) &amp; "",""),"")</f>
        <v/>
      </c>
      <c r="AF432" s="123" t="str">
        <f>IFERROR(IF('01申請書'!$B$32="●",VLOOKUP($T432,資格者コード!$A$2:$Q$73,MATCH(AF$12,資格者コード!$F$1:$Q$1,0)+5,FALSE) &amp; "",""),"")</f>
        <v/>
      </c>
      <c r="AG432" s="124" t="str">
        <f>IFERROR(IF('01申請書'!$B$33="●",VLOOKUP($T432,資格者コード!$A$2:$Q$73,MATCH(AG$12,資格者コード!$F$1:$Q$1,0)+5,FALSE) &amp; "",""),"")</f>
        <v/>
      </c>
      <c r="AH432" s="125" t="str">
        <f>IFERROR(IF('01申請書'!$B$34="●",VLOOKUP($T432,資格者コード!$A$2:$Q$73,MATCH(AH$12,資格者コード!$F$1:$Q$1,0)+5,FALSE) &amp; "",""),"")</f>
        <v/>
      </c>
      <c r="AI432" s="126" t="str">
        <f>IFERROR(IF('01申請書'!$O$29="○",VLOOKUP($T432,資格者コード!$A$2:$Q$73,MATCH(AI$12,資格者コード!$F$1:$Q$1,0)+5,FALSE) &amp; "",""),"")</f>
        <v/>
      </c>
      <c r="AJ432" s="126" t="str">
        <f>IFERROR(IF('01申請書'!$O$30="○",VLOOKUP($T432,資格者コード!$A$2:$Q$73,MATCH(AJ$12,資格者コード!$F$1:$Q$1,0)+5,FALSE) &amp; "",""),"")</f>
        <v/>
      </c>
      <c r="AK432" s="339"/>
      <c r="AL432" s="340"/>
      <c r="AM432" s="340"/>
      <c r="AN432" s="340"/>
      <c r="AO432" s="340"/>
      <c r="AP432" s="340"/>
      <c r="AQ432" s="340"/>
      <c r="AR432" s="341"/>
      <c r="AS432" s="127"/>
    </row>
    <row r="433" spans="2:45" ht="24.95" customHeight="1">
      <c r="C433" s="331">
        <v>421</v>
      </c>
      <c r="D433" s="332"/>
      <c r="E433" s="333"/>
      <c r="F433" s="334"/>
      <c r="G433" s="334"/>
      <c r="H433" s="334"/>
      <c r="I433" s="334"/>
      <c r="J433" s="334"/>
      <c r="K433" s="334"/>
      <c r="L433" s="334"/>
      <c r="M433" s="334"/>
      <c r="N433" s="334"/>
      <c r="O433" s="334"/>
      <c r="P433" s="334"/>
      <c r="Q433" s="334"/>
      <c r="R433" s="334"/>
      <c r="S433" s="335"/>
      <c r="T433" s="336"/>
      <c r="U433" s="337"/>
      <c r="V433" s="337"/>
      <c r="W433" s="337"/>
      <c r="X433" s="338"/>
      <c r="Y433" s="123" t="str">
        <f>IFERROR(IF('01申請書'!$B$27="●",VLOOKUP($T433,資格者コード!$A$2:$Q$73,MATCH(Y$12,資格者コード!$F$1:$Q$1,0)+5,FALSE) &amp; "",""),"")</f>
        <v/>
      </c>
      <c r="Z433" s="124" t="str">
        <f>IFERROR(IF('01申請書'!$B$28="●",VLOOKUP($T433,資格者コード!$A$2:$Q$73,MATCH(Z$12,資格者コード!$F$1:$Q$1,0)+5,FALSE) &amp; "",""),"")</f>
        <v/>
      </c>
      <c r="AA433" s="124" t="str">
        <f>IFERROR(IF('01申請書'!$B$29="●",VLOOKUP($T433,資格者コード!$A$2:$Q$73,MATCH(AA$12,資格者コード!$F$1:$Q$1,0)+5,FALSE) &amp; "",""),"")</f>
        <v/>
      </c>
      <c r="AB433" s="124" t="str">
        <f>IFERROR(IF('01申請書'!$B$30="●",VLOOKUP($T433,資格者コード!$A$2:$Q$73,MATCH(AB$12,資格者コード!$F$1:$Q$1,0)+5,FALSE) &amp; "",""),"")</f>
        <v/>
      </c>
      <c r="AC433" s="125" t="str">
        <f>IFERROR(IF('01申請書'!$B$31="●",VLOOKUP($T433,資格者コード!$A$2:$Q$73,MATCH(AC$12,資格者コード!$F$1:$Q$1,0)+5,FALSE) &amp; "",""),"")</f>
        <v/>
      </c>
      <c r="AD433" s="126" t="str">
        <f>IFERROR(IF('01申請書'!$O$27="○",VLOOKUP($T433,資格者コード!$A$2:$Q$73,MATCH(AD$12,資格者コード!$F$1:$Q$1,0)+5,FALSE) &amp; "",""),"")</f>
        <v/>
      </c>
      <c r="AE433" s="126" t="str">
        <f>IFERROR(IF('01申請書'!$O$28="○",VLOOKUP($T433,資格者コード!$A$2:$Q$73,MATCH(AE$12,資格者コード!$F$1:$Q$1,0)+5,FALSE) &amp; "",""),"")</f>
        <v/>
      </c>
      <c r="AF433" s="123" t="str">
        <f>IFERROR(IF('01申請書'!$B$32="●",VLOOKUP($T433,資格者コード!$A$2:$Q$73,MATCH(AF$12,資格者コード!$F$1:$Q$1,0)+5,FALSE) &amp; "",""),"")</f>
        <v/>
      </c>
      <c r="AG433" s="124" t="str">
        <f>IFERROR(IF('01申請書'!$B$33="●",VLOOKUP($T433,資格者コード!$A$2:$Q$73,MATCH(AG$12,資格者コード!$F$1:$Q$1,0)+5,FALSE) &amp; "",""),"")</f>
        <v/>
      </c>
      <c r="AH433" s="125" t="str">
        <f>IFERROR(IF('01申請書'!$B$34="●",VLOOKUP($T433,資格者コード!$A$2:$Q$73,MATCH(AH$12,資格者コード!$F$1:$Q$1,0)+5,FALSE) &amp; "",""),"")</f>
        <v/>
      </c>
      <c r="AI433" s="126" t="str">
        <f>IFERROR(IF('01申請書'!$O$29="○",VLOOKUP($T433,資格者コード!$A$2:$Q$73,MATCH(AI$12,資格者コード!$F$1:$Q$1,0)+5,FALSE) &amp; "",""),"")</f>
        <v/>
      </c>
      <c r="AJ433" s="126" t="str">
        <f>IFERROR(IF('01申請書'!$O$30="○",VLOOKUP($T433,資格者コード!$A$2:$Q$73,MATCH(AJ$12,資格者コード!$F$1:$Q$1,0)+5,FALSE) &amp; "",""),"")</f>
        <v/>
      </c>
      <c r="AK433" s="339"/>
      <c r="AL433" s="340"/>
      <c r="AM433" s="340"/>
      <c r="AN433" s="340"/>
      <c r="AO433" s="340"/>
      <c r="AP433" s="340"/>
      <c r="AQ433" s="340"/>
      <c r="AR433" s="341"/>
    </row>
    <row r="434" spans="2:45" ht="24.95" customHeight="1">
      <c r="C434" s="331">
        <v>422</v>
      </c>
      <c r="D434" s="332"/>
      <c r="E434" s="333"/>
      <c r="F434" s="334"/>
      <c r="G434" s="334"/>
      <c r="H434" s="334"/>
      <c r="I434" s="334"/>
      <c r="J434" s="334"/>
      <c r="K434" s="334"/>
      <c r="L434" s="334"/>
      <c r="M434" s="334"/>
      <c r="N434" s="334"/>
      <c r="O434" s="334"/>
      <c r="P434" s="334"/>
      <c r="Q434" s="334"/>
      <c r="R434" s="334"/>
      <c r="S434" s="335"/>
      <c r="T434" s="336"/>
      <c r="U434" s="337"/>
      <c r="V434" s="337"/>
      <c r="W434" s="337"/>
      <c r="X434" s="338"/>
      <c r="Y434" s="123" t="str">
        <f>IFERROR(IF('01申請書'!$B$27="●",VLOOKUP($T434,資格者コード!$A$2:$Q$73,MATCH(Y$12,資格者コード!$F$1:$Q$1,0)+5,FALSE) &amp; "",""),"")</f>
        <v/>
      </c>
      <c r="Z434" s="124" t="str">
        <f>IFERROR(IF('01申請書'!$B$28="●",VLOOKUP($T434,資格者コード!$A$2:$Q$73,MATCH(Z$12,資格者コード!$F$1:$Q$1,0)+5,FALSE) &amp; "",""),"")</f>
        <v/>
      </c>
      <c r="AA434" s="124" t="str">
        <f>IFERROR(IF('01申請書'!$B$29="●",VLOOKUP($T434,資格者コード!$A$2:$Q$73,MATCH(AA$12,資格者コード!$F$1:$Q$1,0)+5,FALSE) &amp; "",""),"")</f>
        <v/>
      </c>
      <c r="AB434" s="124" t="str">
        <f>IFERROR(IF('01申請書'!$B$30="●",VLOOKUP($T434,資格者コード!$A$2:$Q$73,MATCH(AB$12,資格者コード!$F$1:$Q$1,0)+5,FALSE) &amp; "",""),"")</f>
        <v/>
      </c>
      <c r="AC434" s="125" t="str">
        <f>IFERROR(IF('01申請書'!$B$31="●",VLOOKUP($T434,資格者コード!$A$2:$Q$73,MATCH(AC$12,資格者コード!$F$1:$Q$1,0)+5,FALSE) &amp; "",""),"")</f>
        <v/>
      </c>
      <c r="AD434" s="126" t="str">
        <f>IFERROR(IF('01申請書'!$O$27="○",VLOOKUP($T434,資格者コード!$A$2:$Q$73,MATCH(AD$12,資格者コード!$F$1:$Q$1,0)+5,FALSE) &amp; "",""),"")</f>
        <v/>
      </c>
      <c r="AE434" s="126" t="str">
        <f>IFERROR(IF('01申請書'!$O$28="○",VLOOKUP($T434,資格者コード!$A$2:$Q$73,MATCH(AE$12,資格者コード!$F$1:$Q$1,0)+5,FALSE) &amp; "",""),"")</f>
        <v/>
      </c>
      <c r="AF434" s="123" t="str">
        <f>IFERROR(IF('01申請書'!$B$32="●",VLOOKUP($T434,資格者コード!$A$2:$Q$73,MATCH(AF$12,資格者コード!$F$1:$Q$1,0)+5,FALSE) &amp; "",""),"")</f>
        <v/>
      </c>
      <c r="AG434" s="124" t="str">
        <f>IFERROR(IF('01申請書'!$B$33="●",VLOOKUP($T434,資格者コード!$A$2:$Q$73,MATCH(AG$12,資格者コード!$F$1:$Q$1,0)+5,FALSE) &amp; "",""),"")</f>
        <v/>
      </c>
      <c r="AH434" s="125" t="str">
        <f>IFERROR(IF('01申請書'!$B$34="●",VLOOKUP($T434,資格者コード!$A$2:$Q$73,MATCH(AH$12,資格者コード!$F$1:$Q$1,0)+5,FALSE) &amp; "",""),"")</f>
        <v/>
      </c>
      <c r="AI434" s="126" t="str">
        <f>IFERROR(IF('01申請書'!$O$29="○",VLOOKUP($T434,資格者コード!$A$2:$Q$73,MATCH(AI$12,資格者コード!$F$1:$Q$1,0)+5,FALSE) &amp; "",""),"")</f>
        <v/>
      </c>
      <c r="AJ434" s="126" t="str">
        <f>IFERROR(IF('01申請書'!$O$30="○",VLOOKUP($T434,資格者コード!$A$2:$Q$73,MATCH(AJ$12,資格者コード!$F$1:$Q$1,0)+5,FALSE) &amp; "",""),"")</f>
        <v/>
      </c>
      <c r="AK434" s="339"/>
      <c r="AL434" s="340"/>
      <c r="AM434" s="340"/>
      <c r="AN434" s="340"/>
      <c r="AO434" s="340"/>
      <c r="AP434" s="340"/>
      <c r="AQ434" s="340"/>
      <c r="AR434" s="341"/>
    </row>
    <row r="435" spans="2:45" ht="24.95" customHeight="1">
      <c r="C435" s="331">
        <v>423</v>
      </c>
      <c r="D435" s="332"/>
      <c r="E435" s="333"/>
      <c r="F435" s="334"/>
      <c r="G435" s="334"/>
      <c r="H435" s="334"/>
      <c r="I435" s="334"/>
      <c r="J435" s="334"/>
      <c r="K435" s="334"/>
      <c r="L435" s="334"/>
      <c r="M435" s="334"/>
      <c r="N435" s="334"/>
      <c r="O435" s="334"/>
      <c r="P435" s="334"/>
      <c r="Q435" s="334"/>
      <c r="R435" s="334"/>
      <c r="S435" s="335"/>
      <c r="T435" s="336"/>
      <c r="U435" s="337"/>
      <c r="V435" s="337"/>
      <c r="W435" s="337"/>
      <c r="X435" s="338"/>
      <c r="Y435" s="123" t="str">
        <f>IFERROR(IF('01申請書'!$B$27="●",VLOOKUP($T435,資格者コード!$A$2:$Q$73,MATCH(Y$12,資格者コード!$F$1:$Q$1,0)+5,FALSE) &amp; "",""),"")</f>
        <v/>
      </c>
      <c r="Z435" s="124" t="str">
        <f>IFERROR(IF('01申請書'!$B$28="●",VLOOKUP($T435,資格者コード!$A$2:$Q$73,MATCH(Z$12,資格者コード!$F$1:$Q$1,0)+5,FALSE) &amp; "",""),"")</f>
        <v/>
      </c>
      <c r="AA435" s="124" t="str">
        <f>IFERROR(IF('01申請書'!$B$29="●",VLOOKUP($T435,資格者コード!$A$2:$Q$73,MATCH(AA$12,資格者コード!$F$1:$Q$1,0)+5,FALSE) &amp; "",""),"")</f>
        <v/>
      </c>
      <c r="AB435" s="124" t="str">
        <f>IFERROR(IF('01申請書'!$B$30="●",VLOOKUP($T435,資格者コード!$A$2:$Q$73,MATCH(AB$12,資格者コード!$F$1:$Q$1,0)+5,FALSE) &amp; "",""),"")</f>
        <v/>
      </c>
      <c r="AC435" s="125" t="str">
        <f>IFERROR(IF('01申請書'!$B$31="●",VLOOKUP($T435,資格者コード!$A$2:$Q$73,MATCH(AC$12,資格者コード!$F$1:$Q$1,0)+5,FALSE) &amp; "",""),"")</f>
        <v/>
      </c>
      <c r="AD435" s="126" t="str">
        <f>IFERROR(IF('01申請書'!$O$27="○",VLOOKUP($T435,資格者コード!$A$2:$Q$73,MATCH(AD$12,資格者コード!$F$1:$Q$1,0)+5,FALSE) &amp; "",""),"")</f>
        <v/>
      </c>
      <c r="AE435" s="126" t="str">
        <f>IFERROR(IF('01申請書'!$O$28="○",VLOOKUP($T435,資格者コード!$A$2:$Q$73,MATCH(AE$12,資格者コード!$F$1:$Q$1,0)+5,FALSE) &amp; "",""),"")</f>
        <v/>
      </c>
      <c r="AF435" s="123" t="str">
        <f>IFERROR(IF('01申請書'!$B$32="●",VLOOKUP($T435,資格者コード!$A$2:$Q$73,MATCH(AF$12,資格者コード!$F$1:$Q$1,0)+5,FALSE) &amp; "",""),"")</f>
        <v/>
      </c>
      <c r="AG435" s="124" t="str">
        <f>IFERROR(IF('01申請書'!$B$33="●",VLOOKUP($T435,資格者コード!$A$2:$Q$73,MATCH(AG$12,資格者コード!$F$1:$Q$1,0)+5,FALSE) &amp; "",""),"")</f>
        <v/>
      </c>
      <c r="AH435" s="125" t="str">
        <f>IFERROR(IF('01申請書'!$B$34="●",VLOOKUP($T435,資格者コード!$A$2:$Q$73,MATCH(AH$12,資格者コード!$F$1:$Q$1,0)+5,FALSE) &amp; "",""),"")</f>
        <v/>
      </c>
      <c r="AI435" s="126" t="str">
        <f>IFERROR(IF('01申請書'!$O$29="○",VLOOKUP($T435,資格者コード!$A$2:$Q$73,MATCH(AI$12,資格者コード!$F$1:$Q$1,0)+5,FALSE) &amp; "",""),"")</f>
        <v/>
      </c>
      <c r="AJ435" s="126" t="str">
        <f>IFERROR(IF('01申請書'!$O$30="○",VLOOKUP($T435,資格者コード!$A$2:$Q$73,MATCH(AJ$12,資格者コード!$F$1:$Q$1,0)+5,FALSE) &amp; "",""),"")</f>
        <v/>
      </c>
      <c r="AK435" s="339"/>
      <c r="AL435" s="340"/>
      <c r="AM435" s="340"/>
      <c r="AN435" s="340"/>
      <c r="AO435" s="340"/>
      <c r="AP435" s="340"/>
      <c r="AQ435" s="340"/>
      <c r="AR435" s="341"/>
    </row>
    <row r="436" spans="2:45" ht="24.95" customHeight="1">
      <c r="C436" s="331">
        <v>424</v>
      </c>
      <c r="D436" s="332"/>
      <c r="E436" s="333"/>
      <c r="F436" s="334"/>
      <c r="G436" s="334"/>
      <c r="H436" s="334"/>
      <c r="I436" s="334"/>
      <c r="J436" s="334"/>
      <c r="K436" s="334"/>
      <c r="L436" s="334"/>
      <c r="M436" s="334"/>
      <c r="N436" s="334"/>
      <c r="O436" s="334"/>
      <c r="P436" s="334"/>
      <c r="Q436" s="334"/>
      <c r="R436" s="334"/>
      <c r="S436" s="335"/>
      <c r="T436" s="336"/>
      <c r="U436" s="337"/>
      <c r="V436" s="337"/>
      <c r="W436" s="337"/>
      <c r="X436" s="338"/>
      <c r="Y436" s="123" t="str">
        <f>IFERROR(IF('01申請書'!$B$27="●",VLOOKUP($T436,資格者コード!$A$2:$Q$73,MATCH(Y$12,資格者コード!$F$1:$Q$1,0)+5,FALSE) &amp; "",""),"")</f>
        <v/>
      </c>
      <c r="Z436" s="124" t="str">
        <f>IFERROR(IF('01申請書'!$B$28="●",VLOOKUP($T436,資格者コード!$A$2:$Q$73,MATCH(Z$12,資格者コード!$F$1:$Q$1,0)+5,FALSE) &amp; "",""),"")</f>
        <v/>
      </c>
      <c r="AA436" s="124" t="str">
        <f>IFERROR(IF('01申請書'!$B$29="●",VLOOKUP($T436,資格者コード!$A$2:$Q$73,MATCH(AA$12,資格者コード!$F$1:$Q$1,0)+5,FALSE) &amp; "",""),"")</f>
        <v/>
      </c>
      <c r="AB436" s="124" t="str">
        <f>IFERROR(IF('01申請書'!$B$30="●",VLOOKUP($T436,資格者コード!$A$2:$Q$73,MATCH(AB$12,資格者コード!$F$1:$Q$1,0)+5,FALSE) &amp; "",""),"")</f>
        <v/>
      </c>
      <c r="AC436" s="125" t="str">
        <f>IFERROR(IF('01申請書'!$B$31="●",VLOOKUP($T436,資格者コード!$A$2:$Q$73,MATCH(AC$12,資格者コード!$F$1:$Q$1,0)+5,FALSE) &amp; "",""),"")</f>
        <v/>
      </c>
      <c r="AD436" s="126" t="str">
        <f>IFERROR(IF('01申請書'!$O$27="○",VLOOKUP($T436,資格者コード!$A$2:$Q$73,MATCH(AD$12,資格者コード!$F$1:$Q$1,0)+5,FALSE) &amp; "",""),"")</f>
        <v/>
      </c>
      <c r="AE436" s="126" t="str">
        <f>IFERROR(IF('01申請書'!$O$28="○",VLOOKUP($T436,資格者コード!$A$2:$Q$73,MATCH(AE$12,資格者コード!$F$1:$Q$1,0)+5,FALSE) &amp; "",""),"")</f>
        <v/>
      </c>
      <c r="AF436" s="123" t="str">
        <f>IFERROR(IF('01申請書'!$B$32="●",VLOOKUP($T436,資格者コード!$A$2:$Q$73,MATCH(AF$12,資格者コード!$F$1:$Q$1,0)+5,FALSE) &amp; "",""),"")</f>
        <v/>
      </c>
      <c r="AG436" s="124" t="str">
        <f>IFERROR(IF('01申請書'!$B$33="●",VLOOKUP($T436,資格者コード!$A$2:$Q$73,MATCH(AG$12,資格者コード!$F$1:$Q$1,0)+5,FALSE) &amp; "",""),"")</f>
        <v/>
      </c>
      <c r="AH436" s="125" t="str">
        <f>IFERROR(IF('01申請書'!$B$34="●",VLOOKUP($T436,資格者コード!$A$2:$Q$73,MATCH(AH$12,資格者コード!$F$1:$Q$1,0)+5,FALSE) &amp; "",""),"")</f>
        <v/>
      </c>
      <c r="AI436" s="126" t="str">
        <f>IFERROR(IF('01申請書'!$O$29="○",VLOOKUP($T436,資格者コード!$A$2:$Q$73,MATCH(AI$12,資格者コード!$F$1:$Q$1,0)+5,FALSE) &amp; "",""),"")</f>
        <v/>
      </c>
      <c r="AJ436" s="126" t="str">
        <f>IFERROR(IF('01申請書'!$O$30="○",VLOOKUP($T436,資格者コード!$A$2:$Q$73,MATCH(AJ$12,資格者コード!$F$1:$Q$1,0)+5,FALSE) &amp; "",""),"")</f>
        <v/>
      </c>
      <c r="AK436" s="339"/>
      <c r="AL436" s="340"/>
      <c r="AM436" s="340"/>
      <c r="AN436" s="340"/>
      <c r="AO436" s="340"/>
      <c r="AP436" s="340"/>
      <c r="AQ436" s="340"/>
      <c r="AR436" s="341"/>
    </row>
    <row r="437" spans="2:45" ht="24.95" customHeight="1">
      <c r="C437" s="331">
        <v>425</v>
      </c>
      <c r="D437" s="332"/>
      <c r="E437" s="333"/>
      <c r="F437" s="334"/>
      <c r="G437" s="334"/>
      <c r="H437" s="334"/>
      <c r="I437" s="334"/>
      <c r="J437" s="334"/>
      <c r="K437" s="334"/>
      <c r="L437" s="334"/>
      <c r="M437" s="334"/>
      <c r="N437" s="334"/>
      <c r="O437" s="334"/>
      <c r="P437" s="334"/>
      <c r="Q437" s="334"/>
      <c r="R437" s="334"/>
      <c r="S437" s="335"/>
      <c r="T437" s="336"/>
      <c r="U437" s="337"/>
      <c r="V437" s="337"/>
      <c r="W437" s="337"/>
      <c r="X437" s="338"/>
      <c r="Y437" s="123" t="str">
        <f>IFERROR(IF('01申請書'!$B$27="●",VLOOKUP($T437,資格者コード!$A$2:$Q$73,MATCH(Y$12,資格者コード!$F$1:$Q$1,0)+5,FALSE) &amp; "",""),"")</f>
        <v/>
      </c>
      <c r="Z437" s="124" t="str">
        <f>IFERROR(IF('01申請書'!$B$28="●",VLOOKUP($T437,資格者コード!$A$2:$Q$73,MATCH(Z$12,資格者コード!$F$1:$Q$1,0)+5,FALSE) &amp; "",""),"")</f>
        <v/>
      </c>
      <c r="AA437" s="124" t="str">
        <f>IFERROR(IF('01申請書'!$B$29="●",VLOOKUP($T437,資格者コード!$A$2:$Q$73,MATCH(AA$12,資格者コード!$F$1:$Q$1,0)+5,FALSE) &amp; "",""),"")</f>
        <v/>
      </c>
      <c r="AB437" s="124" t="str">
        <f>IFERROR(IF('01申請書'!$B$30="●",VLOOKUP($T437,資格者コード!$A$2:$Q$73,MATCH(AB$12,資格者コード!$F$1:$Q$1,0)+5,FALSE) &amp; "",""),"")</f>
        <v/>
      </c>
      <c r="AC437" s="125" t="str">
        <f>IFERROR(IF('01申請書'!$B$31="●",VLOOKUP($T437,資格者コード!$A$2:$Q$73,MATCH(AC$12,資格者コード!$F$1:$Q$1,0)+5,FALSE) &amp; "",""),"")</f>
        <v/>
      </c>
      <c r="AD437" s="126" t="str">
        <f>IFERROR(IF('01申請書'!$O$27="○",VLOOKUP($T437,資格者コード!$A$2:$Q$73,MATCH(AD$12,資格者コード!$F$1:$Q$1,0)+5,FALSE) &amp; "",""),"")</f>
        <v/>
      </c>
      <c r="AE437" s="126" t="str">
        <f>IFERROR(IF('01申請書'!$O$28="○",VLOOKUP($T437,資格者コード!$A$2:$Q$73,MATCH(AE$12,資格者コード!$F$1:$Q$1,0)+5,FALSE) &amp; "",""),"")</f>
        <v/>
      </c>
      <c r="AF437" s="123" t="str">
        <f>IFERROR(IF('01申請書'!$B$32="●",VLOOKUP($T437,資格者コード!$A$2:$Q$73,MATCH(AF$12,資格者コード!$F$1:$Q$1,0)+5,FALSE) &amp; "",""),"")</f>
        <v/>
      </c>
      <c r="AG437" s="124" t="str">
        <f>IFERROR(IF('01申請書'!$B$33="●",VLOOKUP($T437,資格者コード!$A$2:$Q$73,MATCH(AG$12,資格者コード!$F$1:$Q$1,0)+5,FALSE) &amp; "",""),"")</f>
        <v/>
      </c>
      <c r="AH437" s="125" t="str">
        <f>IFERROR(IF('01申請書'!$B$34="●",VLOOKUP($T437,資格者コード!$A$2:$Q$73,MATCH(AH$12,資格者コード!$F$1:$Q$1,0)+5,FALSE) &amp; "",""),"")</f>
        <v/>
      </c>
      <c r="AI437" s="126" t="str">
        <f>IFERROR(IF('01申請書'!$O$29="○",VLOOKUP($T437,資格者コード!$A$2:$Q$73,MATCH(AI$12,資格者コード!$F$1:$Q$1,0)+5,FALSE) &amp; "",""),"")</f>
        <v/>
      </c>
      <c r="AJ437" s="126" t="str">
        <f>IFERROR(IF('01申請書'!$O$30="○",VLOOKUP($T437,資格者コード!$A$2:$Q$73,MATCH(AJ$12,資格者コード!$F$1:$Q$1,0)+5,FALSE) &amp; "",""),"")</f>
        <v/>
      </c>
      <c r="AK437" s="339"/>
      <c r="AL437" s="340"/>
      <c r="AM437" s="340"/>
      <c r="AN437" s="340"/>
      <c r="AO437" s="340"/>
      <c r="AP437" s="340"/>
      <c r="AQ437" s="340"/>
      <c r="AR437" s="341"/>
    </row>
    <row r="438" spans="2:45" ht="24.95" customHeight="1">
      <c r="C438" s="331">
        <v>426</v>
      </c>
      <c r="D438" s="332"/>
      <c r="E438" s="333"/>
      <c r="F438" s="334"/>
      <c r="G438" s="334"/>
      <c r="H438" s="334"/>
      <c r="I438" s="334"/>
      <c r="J438" s="334"/>
      <c r="K438" s="334"/>
      <c r="L438" s="334"/>
      <c r="M438" s="334"/>
      <c r="N438" s="334"/>
      <c r="O438" s="334"/>
      <c r="P438" s="334"/>
      <c r="Q438" s="334"/>
      <c r="R438" s="334"/>
      <c r="S438" s="335"/>
      <c r="T438" s="336"/>
      <c r="U438" s="337"/>
      <c r="V438" s="337"/>
      <c r="W438" s="337"/>
      <c r="X438" s="338"/>
      <c r="Y438" s="123" t="str">
        <f>IFERROR(IF('01申請書'!$B$27="●",VLOOKUP($T438,資格者コード!$A$2:$Q$73,MATCH(Y$12,資格者コード!$F$1:$Q$1,0)+5,FALSE) &amp; "",""),"")</f>
        <v/>
      </c>
      <c r="Z438" s="124" t="str">
        <f>IFERROR(IF('01申請書'!$B$28="●",VLOOKUP($T438,資格者コード!$A$2:$Q$73,MATCH(Z$12,資格者コード!$F$1:$Q$1,0)+5,FALSE) &amp; "",""),"")</f>
        <v/>
      </c>
      <c r="AA438" s="124" t="str">
        <f>IFERROR(IF('01申請書'!$B$29="●",VLOOKUP($T438,資格者コード!$A$2:$Q$73,MATCH(AA$12,資格者コード!$F$1:$Q$1,0)+5,FALSE) &amp; "",""),"")</f>
        <v/>
      </c>
      <c r="AB438" s="124" t="str">
        <f>IFERROR(IF('01申請書'!$B$30="●",VLOOKUP($T438,資格者コード!$A$2:$Q$73,MATCH(AB$12,資格者コード!$F$1:$Q$1,0)+5,FALSE) &amp; "",""),"")</f>
        <v/>
      </c>
      <c r="AC438" s="125" t="str">
        <f>IFERROR(IF('01申請書'!$B$31="●",VLOOKUP($T438,資格者コード!$A$2:$Q$73,MATCH(AC$12,資格者コード!$F$1:$Q$1,0)+5,FALSE) &amp; "",""),"")</f>
        <v/>
      </c>
      <c r="AD438" s="126" t="str">
        <f>IFERROR(IF('01申請書'!$O$27="○",VLOOKUP($T438,資格者コード!$A$2:$Q$73,MATCH(AD$12,資格者コード!$F$1:$Q$1,0)+5,FALSE) &amp; "",""),"")</f>
        <v/>
      </c>
      <c r="AE438" s="126" t="str">
        <f>IFERROR(IF('01申請書'!$O$28="○",VLOOKUP($T438,資格者コード!$A$2:$Q$73,MATCH(AE$12,資格者コード!$F$1:$Q$1,0)+5,FALSE) &amp; "",""),"")</f>
        <v/>
      </c>
      <c r="AF438" s="123" t="str">
        <f>IFERROR(IF('01申請書'!$B$32="●",VLOOKUP($T438,資格者コード!$A$2:$Q$73,MATCH(AF$12,資格者コード!$F$1:$Q$1,0)+5,FALSE) &amp; "",""),"")</f>
        <v/>
      </c>
      <c r="AG438" s="124" t="str">
        <f>IFERROR(IF('01申請書'!$B$33="●",VLOOKUP($T438,資格者コード!$A$2:$Q$73,MATCH(AG$12,資格者コード!$F$1:$Q$1,0)+5,FALSE) &amp; "",""),"")</f>
        <v/>
      </c>
      <c r="AH438" s="125" t="str">
        <f>IFERROR(IF('01申請書'!$B$34="●",VLOOKUP($T438,資格者コード!$A$2:$Q$73,MATCH(AH$12,資格者コード!$F$1:$Q$1,0)+5,FALSE) &amp; "",""),"")</f>
        <v/>
      </c>
      <c r="AI438" s="126" t="str">
        <f>IFERROR(IF('01申請書'!$O$29="○",VLOOKUP($T438,資格者コード!$A$2:$Q$73,MATCH(AI$12,資格者コード!$F$1:$Q$1,0)+5,FALSE) &amp; "",""),"")</f>
        <v/>
      </c>
      <c r="AJ438" s="126" t="str">
        <f>IFERROR(IF('01申請書'!$O$30="○",VLOOKUP($T438,資格者コード!$A$2:$Q$73,MATCH(AJ$12,資格者コード!$F$1:$Q$1,0)+5,FALSE) &amp; "",""),"")</f>
        <v/>
      </c>
      <c r="AK438" s="339"/>
      <c r="AL438" s="340"/>
      <c r="AM438" s="340"/>
      <c r="AN438" s="340"/>
      <c r="AO438" s="340"/>
      <c r="AP438" s="340"/>
      <c r="AQ438" s="340"/>
      <c r="AR438" s="341"/>
    </row>
    <row r="439" spans="2:45" ht="24.95" customHeight="1">
      <c r="C439" s="331">
        <v>427</v>
      </c>
      <c r="D439" s="332"/>
      <c r="E439" s="333"/>
      <c r="F439" s="334"/>
      <c r="G439" s="334"/>
      <c r="H439" s="334"/>
      <c r="I439" s="334"/>
      <c r="J439" s="334"/>
      <c r="K439" s="334"/>
      <c r="L439" s="334"/>
      <c r="M439" s="334"/>
      <c r="N439" s="334"/>
      <c r="O439" s="334"/>
      <c r="P439" s="334"/>
      <c r="Q439" s="334"/>
      <c r="R439" s="334"/>
      <c r="S439" s="335"/>
      <c r="T439" s="336"/>
      <c r="U439" s="337"/>
      <c r="V439" s="337"/>
      <c r="W439" s="337"/>
      <c r="X439" s="338"/>
      <c r="Y439" s="123" t="str">
        <f>IFERROR(IF('01申請書'!$B$27="●",VLOOKUP($T439,資格者コード!$A$2:$Q$73,MATCH(Y$12,資格者コード!$F$1:$Q$1,0)+5,FALSE) &amp; "",""),"")</f>
        <v/>
      </c>
      <c r="Z439" s="124" t="str">
        <f>IFERROR(IF('01申請書'!$B$28="●",VLOOKUP($T439,資格者コード!$A$2:$Q$73,MATCH(Z$12,資格者コード!$F$1:$Q$1,0)+5,FALSE) &amp; "",""),"")</f>
        <v/>
      </c>
      <c r="AA439" s="124" t="str">
        <f>IFERROR(IF('01申請書'!$B$29="●",VLOOKUP($T439,資格者コード!$A$2:$Q$73,MATCH(AA$12,資格者コード!$F$1:$Q$1,0)+5,FALSE) &amp; "",""),"")</f>
        <v/>
      </c>
      <c r="AB439" s="124" t="str">
        <f>IFERROR(IF('01申請書'!$B$30="●",VLOOKUP($T439,資格者コード!$A$2:$Q$73,MATCH(AB$12,資格者コード!$F$1:$Q$1,0)+5,FALSE) &amp; "",""),"")</f>
        <v/>
      </c>
      <c r="AC439" s="125" t="str">
        <f>IFERROR(IF('01申請書'!$B$31="●",VLOOKUP($T439,資格者コード!$A$2:$Q$73,MATCH(AC$12,資格者コード!$F$1:$Q$1,0)+5,FALSE) &amp; "",""),"")</f>
        <v/>
      </c>
      <c r="AD439" s="126" t="str">
        <f>IFERROR(IF('01申請書'!$O$27="○",VLOOKUP($T439,資格者コード!$A$2:$Q$73,MATCH(AD$12,資格者コード!$F$1:$Q$1,0)+5,FALSE) &amp; "",""),"")</f>
        <v/>
      </c>
      <c r="AE439" s="126" t="str">
        <f>IFERROR(IF('01申請書'!$O$28="○",VLOOKUP($T439,資格者コード!$A$2:$Q$73,MATCH(AE$12,資格者コード!$F$1:$Q$1,0)+5,FALSE) &amp; "",""),"")</f>
        <v/>
      </c>
      <c r="AF439" s="123" t="str">
        <f>IFERROR(IF('01申請書'!$B$32="●",VLOOKUP($T439,資格者コード!$A$2:$Q$73,MATCH(AF$12,資格者コード!$F$1:$Q$1,0)+5,FALSE) &amp; "",""),"")</f>
        <v/>
      </c>
      <c r="AG439" s="124" t="str">
        <f>IFERROR(IF('01申請書'!$B$33="●",VLOOKUP($T439,資格者コード!$A$2:$Q$73,MATCH(AG$12,資格者コード!$F$1:$Q$1,0)+5,FALSE) &amp; "",""),"")</f>
        <v/>
      </c>
      <c r="AH439" s="125" t="str">
        <f>IFERROR(IF('01申請書'!$B$34="●",VLOOKUP($T439,資格者コード!$A$2:$Q$73,MATCH(AH$12,資格者コード!$F$1:$Q$1,0)+5,FALSE) &amp; "",""),"")</f>
        <v/>
      </c>
      <c r="AI439" s="126" t="str">
        <f>IFERROR(IF('01申請書'!$O$29="○",VLOOKUP($T439,資格者コード!$A$2:$Q$73,MATCH(AI$12,資格者コード!$F$1:$Q$1,0)+5,FALSE) &amp; "",""),"")</f>
        <v/>
      </c>
      <c r="AJ439" s="126" t="str">
        <f>IFERROR(IF('01申請書'!$O$30="○",VLOOKUP($T439,資格者コード!$A$2:$Q$73,MATCH(AJ$12,資格者コード!$F$1:$Q$1,0)+5,FALSE) &amp; "",""),"")</f>
        <v/>
      </c>
      <c r="AK439" s="339"/>
      <c r="AL439" s="340"/>
      <c r="AM439" s="340"/>
      <c r="AN439" s="340"/>
      <c r="AO439" s="340"/>
      <c r="AP439" s="340"/>
      <c r="AQ439" s="340"/>
      <c r="AR439" s="341"/>
    </row>
    <row r="440" spans="2:45" ht="24.95" customHeight="1">
      <c r="C440" s="331">
        <v>428</v>
      </c>
      <c r="D440" s="332"/>
      <c r="E440" s="333"/>
      <c r="F440" s="334"/>
      <c r="G440" s="334"/>
      <c r="H440" s="334"/>
      <c r="I440" s="334"/>
      <c r="J440" s="334"/>
      <c r="K440" s="334"/>
      <c r="L440" s="334"/>
      <c r="M440" s="334"/>
      <c r="N440" s="334"/>
      <c r="O440" s="334"/>
      <c r="P440" s="334"/>
      <c r="Q440" s="334"/>
      <c r="R440" s="334"/>
      <c r="S440" s="335"/>
      <c r="T440" s="336"/>
      <c r="U440" s="337"/>
      <c r="V440" s="337"/>
      <c r="W440" s="337"/>
      <c r="X440" s="338"/>
      <c r="Y440" s="123" t="str">
        <f>IFERROR(IF('01申請書'!$B$27="●",VLOOKUP($T440,資格者コード!$A$2:$Q$73,MATCH(Y$12,資格者コード!$F$1:$Q$1,0)+5,FALSE) &amp; "",""),"")</f>
        <v/>
      </c>
      <c r="Z440" s="124" t="str">
        <f>IFERROR(IF('01申請書'!$B$28="●",VLOOKUP($T440,資格者コード!$A$2:$Q$73,MATCH(Z$12,資格者コード!$F$1:$Q$1,0)+5,FALSE) &amp; "",""),"")</f>
        <v/>
      </c>
      <c r="AA440" s="124" t="str">
        <f>IFERROR(IF('01申請書'!$B$29="●",VLOOKUP($T440,資格者コード!$A$2:$Q$73,MATCH(AA$12,資格者コード!$F$1:$Q$1,0)+5,FALSE) &amp; "",""),"")</f>
        <v/>
      </c>
      <c r="AB440" s="124" t="str">
        <f>IFERROR(IF('01申請書'!$B$30="●",VLOOKUP($T440,資格者コード!$A$2:$Q$73,MATCH(AB$12,資格者コード!$F$1:$Q$1,0)+5,FALSE) &amp; "",""),"")</f>
        <v/>
      </c>
      <c r="AC440" s="125" t="str">
        <f>IFERROR(IF('01申請書'!$B$31="●",VLOOKUP($T440,資格者コード!$A$2:$Q$73,MATCH(AC$12,資格者コード!$F$1:$Q$1,0)+5,FALSE) &amp; "",""),"")</f>
        <v/>
      </c>
      <c r="AD440" s="126" t="str">
        <f>IFERROR(IF('01申請書'!$O$27="○",VLOOKUP($T440,資格者コード!$A$2:$Q$73,MATCH(AD$12,資格者コード!$F$1:$Q$1,0)+5,FALSE) &amp; "",""),"")</f>
        <v/>
      </c>
      <c r="AE440" s="126" t="str">
        <f>IFERROR(IF('01申請書'!$O$28="○",VLOOKUP($T440,資格者コード!$A$2:$Q$73,MATCH(AE$12,資格者コード!$F$1:$Q$1,0)+5,FALSE) &amp; "",""),"")</f>
        <v/>
      </c>
      <c r="AF440" s="123" t="str">
        <f>IFERROR(IF('01申請書'!$B$32="●",VLOOKUP($T440,資格者コード!$A$2:$Q$73,MATCH(AF$12,資格者コード!$F$1:$Q$1,0)+5,FALSE) &amp; "",""),"")</f>
        <v/>
      </c>
      <c r="AG440" s="124" t="str">
        <f>IFERROR(IF('01申請書'!$B$33="●",VLOOKUP($T440,資格者コード!$A$2:$Q$73,MATCH(AG$12,資格者コード!$F$1:$Q$1,0)+5,FALSE) &amp; "",""),"")</f>
        <v/>
      </c>
      <c r="AH440" s="125" t="str">
        <f>IFERROR(IF('01申請書'!$B$34="●",VLOOKUP($T440,資格者コード!$A$2:$Q$73,MATCH(AH$12,資格者コード!$F$1:$Q$1,0)+5,FALSE) &amp; "",""),"")</f>
        <v/>
      </c>
      <c r="AI440" s="126" t="str">
        <f>IFERROR(IF('01申請書'!$O$29="○",VLOOKUP($T440,資格者コード!$A$2:$Q$73,MATCH(AI$12,資格者コード!$F$1:$Q$1,0)+5,FALSE) &amp; "",""),"")</f>
        <v/>
      </c>
      <c r="AJ440" s="126" t="str">
        <f>IFERROR(IF('01申請書'!$O$30="○",VLOOKUP($T440,資格者コード!$A$2:$Q$73,MATCH(AJ$12,資格者コード!$F$1:$Q$1,0)+5,FALSE) &amp; "",""),"")</f>
        <v/>
      </c>
      <c r="AK440" s="339"/>
      <c r="AL440" s="340"/>
      <c r="AM440" s="340"/>
      <c r="AN440" s="340"/>
      <c r="AO440" s="340"/>
      <c r="AP440" s="340"/>
      <c r="AQ440" s="340"/>
      <c r="AR440" s="341"/>
    </row>
    <row r="441" spans="2:45" ht="24.95" customHeight="1">
      <c r="C441" s="331">
        <v>429</v>
      </c>
      <c r="D441" s="332"/>
      <c r="E441" s="333"/>
      <c r="F441" s="334"/>
      <c r="G441" s="334"/>
      <c r="H441" s="334"/>
      <c r="I441" s="334"/>
      <c r="J441" s="334"/>
      <c r="K441" s="334"/>
      <c r="L441" s="334"/>
      <c r="M441" s="334"/>
      <c r="N441" s="334"/>
      <c r="O441" s="334"/>
      <c r="P441" s="334"/>
      <c r="Q441" s="334"/>
      <c r="R441" s="334"/>
      <c r="S441" s="335"/>
      <c r="T441" s="336"/>
      <c r="U441" s="337"/>
      <c r="V441" s="337"/>
      <c r="W441" s="337"/>
      <c r="X441" s="338"/>
      <c r="Y441" s="123" t="str">
        <f>IFERROR(IF('01申請書'!$B$27="●",VLOOKUP($T441,資格者コード!$A$2:$Q$73,MATCH(Y$12,資格者コード!$F$1:$Q$1,0)+5,FALSE) &amp; "",""),"")</f>
        <v/>
      </c>
      <c r="Z441" s="124" t="str">
        <f>IFERROR(IF('01申請書'!$B$28="●",VLOOKUP($T441,資格者コード!$A$2:$Q$73,MATCH(Z$12,資格者コード!$F$1:$Q$1,0)+5,FALSE) &amp; "",""),"")</f>
        <v/>
      </c>
      <c r="AA441" s="124" t="str">
        <f>IFERROR(IF('01申請書'!$B$29="●",VLOOKUP($T441,資格者コード!$A$2:$Q$73,MATCH(AA$12,資格者コード!$F$1:$Q$1,0)+5,FALSE) &amp; "",""),"")</f>
        <v/>
      </c>
      <c r="AB441" s="124" t="str">
        <f>IFERROR(IF('01申請書'!$B$30="●",VLOOKUP($T441,資格者コード!$A$2:$Q$73,MATCH(AB$12,資格者コード!$F$1:$Q$1,0)+5,FALSE) &amp; "",""),"")</f>
        <v/>
      </c>
      <c r="AC441" s="125" t="str">
        <f>IFERROR(IF('01申請書'!$B$31="●",VLOOKUP($T441,資格者コード!$A$2:$Q$73,MATCH(AC$12,資格者コード!$F$1:$Q$1,0)+5,FALSE) &amp; "",""),"")</f>
        <v/>
      </c>
      <c r="AD441" s="126" t="str">
        <f>IFERROR(IF('01申請書'!$O$27="○",VLOOKUP($T441,資格者コード!$A$2:$Q$73,MATCH(AD$12,資格者コード!$F$1:$Q$1,0)+5,FALSE) &amp; "",""),"")</f>
        <v/>
      </c>
      <c r="AE441" s="126" t="str">
        <f>IFERROR(IF('01申請書'!$O$28="○",VLOOKUP($T441,資格者コード!$A$2:$Q$73,MATCH(AE$12,資格者コード!$F$1:$Q$1,0)+5,FALSE) &amp; "",""),"")</f>
        <v/>
      </c>
      <c r="AF441" s="123" t="str">
        <f>IFERROR(IF('01申請書'!$B$32="●",VLOOKUP($T441,資格者コード!$A$2:$Q$73,MATCH(AF$12,資格者コード!$F$1:$Q$1,0)+5,FALSE) &amp; "",""),"")</f>
        <v/>
      </c>
      <c r="AG441" s="124" t="str">
        <f>IFERROR(IF('01申請書'!$B$33="●",VLOOKUP($T441,資格者コード!$A$2:$Q$73,MATCH(AG$12,資格者コード!$F$1:$Q$1,0)+5,FALSE) &amp; "",""),"")</f>
        <v/>
      </c>
      <c r="AH441" s="125" t="str">
        <f>IFERROR(IF('01申請書'!$B$34="●",VLOOKUP($T441,資格者コード!$A$2:$Q$73,MATCH(AH$12,資格者コード!$F$1:$Q$1,0)+5,FALSE) &amp; "",""),"")</f>
        <v/>
      </c>
      <c r="AI441" s="126" t="str">
        <f>IFERROR(IF('01申請書'!$O$29="○",VLOOKUP($T441,資格者コード!$A$2:$Q$73,MATCH(AI$12,資格者コード!$F$1:$Q$1,0)+5,FALSE) &amp; "",""),"")</f>
        <v/>
      </c>
      <c r="AJ441" s="126" t="str">
        <f>IFERROR(IF('01申請書'!$O$30="○",VLOOKUP($T441,資格者コード!$A$2:$Q$73,MATCH(AJ$12,資格者コード!$F$1:$Q$1,0)+5,FALSE) &amp; "",""),"")</f>
        <v/>
      </c>
      <c r="AK441" s="339"/>
      <c r="AL441" s="340"/>
      <c r="AM441" s="340"/>
      <c r="AN441" s="340"/>
      <c r="AO441" s="340"/>
      <c r="AP441" s="340"/>
      <c r="AQ441" s="340"/>
      <c r="AR441" s="341"/>
    </row>
    <row r="442" spans="2:45" ht="24.95" customHeight="1">
      <c r="C442" s="331">
        <v>430</v>
      </c>
      <c r="D442" s="332"/>
      <c r="E442" s="333"/>
      <c r="F442" s="334"/>
      <c r="G442" s="334"/>
      <c r="H442" s="334"/>
      <c r="I442" s="334"/>
      <c r="J442" s="334"/>
      <c r="K442" s="334"/>
      <c r="L442" s="334"/>
      <c r="M442" s="334"/>
      <c r="N442" s="334"/>
      <c r="O442" s="334"/>
      <c r="P442" s="334"/>
      <c r="Q442" s="334"/>
      <c r="R442" s="334"/>
      <c r="S442" s="335"/>
      <c r="T442" s="336"/>
      <c r="U442" s="337"/>
      <c r="V442" s="337"/>
      <c r="W442" s="337"/>
      <c r="X442" s="338"/>
      <c r="Y442" s="123" t="str">
        <f>IFERROR(IF('01申請書'!$B$27="●",VLOOKUP($T442,資格者コード!$A$2:$Q$73,MATCH(Y$12,資格者コード!$F$1:$Q$1,0)+5,FALSE) &amp; "",""),"")</f>
        <v/>
      </c>
      <c r="Z442" s="124" t="str">
        <f>IFERROR(IF('01申請書'!$B$28="●",VLOOKUP($T442,資格者コード!$A$2:$Q$73,MATCH(Z$12,資格者コード!$F$1:$Q$1,0)+5,FALSE) &amp; "",""),"")</f>
        <v/>
      </c>
      <c r="AA442" s="124" t="str">
        <f>IFERROR(IF('01申請書'!$B$29="●",VLOOKUP($T442,資格者コード!$A$2:$Q$73,MATCH(AA$12,資格者コード!$F$1:$Q$1,0)+5,FALSE) &amp; "",""),"")</f>
        <v/>
      </c>
      <c r="AB442" s="124" t="str">
        <f>IFERROR(IF('01申請書'!$B$30="●",VLOOKUP($T442,資格者コード!$A$2:$Q$73,MATCH(AB$12,資格者コード!$F$1:$Q$1,0)+5,FALSE) &amp; "",""),"")</f>
        <v/>
      </c>
      <c r="AC442" s="125" t="str">
        <f>IFERROR(IF('01申請書'!$B$31="●",VLOOKUP($T442,資格者コード!$A$2:$Q$73,MATCH(AC$12,資格者コード!$F$1:$Q$1,0)+5,FALSE) &amp; "",""),"")</f>
        <v/>
      </c>
      <c r="AD442" s="126" t="str">
        <f>IFERROR(IF('01申請書'!$O$27="○",VLOOKUP($T442,資格者コード!$A$2:$Q$73,MATCH(AD$12,資格者コード!$F$1:$Q$1,0)+5,FALSE) &amp; "",""),"")</f>
        <v/>
      </c>
      <c r="AE442" s="126" t="str">
        <f>IFERROR(IF('01申請書'!$O$28="○",VLOOKUP($T442,資格者コード!$A$2:$Q$73,MATCH(AE$12,資格者コード!$F$1:$Q$1,0)+5,FALSE) &amp; "",""),"")</f>
        <v/>
      </c>
      <c r="AF442" s="123" t="str">
        <f>IFERROR(IF('01申請書'!$B$32="●",VLOOKUP($T442,資格者コード!$A$2:$Q$73,MATCH(AF$12,資格者コード!$F$1:$Q$1,0)+5,FALSE) &amp; "",""),"")</f>
        <v/>
      </c>
      <c r="AG442" s="124" t="str">
        <f>IFERROR(IF('01申請書'!$B$33="●",VLOOKUP($T442,資格者コード!$A$2:$Q$73,MATCH(AG$12,資格者コード!$F$1:$Q$1,0)+5,FALSE) &amp; "",""),"")</f>
        <v/>
      </c>
      <c r="AH442" s="125" t="str">
        <f>IFERROR(IF('01申請書'!$B$34="●",VLOOKUP($T442,資格者コード!$A$2:$Q$73,MATCH(AH$12,資格者コード!$F$1:$Q$1,0)+5,FALSE) &amp; "",""),"")</f>
        <v/>
      </c>
      <c r="AI442" s="126" t="str">
        <f>IFERROR(IF('01申請書'!$O$29="○",VLOOKUP($T442,資格者コード!$A$2:$Q$73,MATCH(AI$12,資格者コード!$F$1:$Q$1,0)+5,FALSE) &amp; "",""),"")</f>
        <v/>
      </c>
      <c r="AJ442" s="126" t="str">
        <f>IFERROR(IF('01申請書'!$O$30="○",VLOOKUP($T442,資格者コード!$A$2:$Q$73,MATCH(AJ$12,資格者コード!$F$1:$Q$1,0)+5,FALSE) &amp; "",""),"")</f>
        <v/>
      </c>
      <c r="AK442" s="339"/>
      <c r="AL442" s="340"/>
      <c r="AM442" s="340"/>
      <c r="AN442" s="340"/>
      <c r="AO442" s="340"/>
      <c r="AP442" s="340"/>
      <c r="AQ442" s="340"/>
      <c r="AR442" s="341"/>
    </row>
    <row r="443" spans="2:45" ht="24.95" customHeight="1">
      <c r="B443" s="127" t="s">
        <v>174</v>
      </c>
      <c r="C443" s="331">
        <v>431</v>
      </c>
      <c r="D443" s="332"/>
      <c r="E443" s="333"/>
      <c r="F443" s="334"/>
      <c r="G443" s="334"/>
      <c r="H443" s="334"/>
      <c r="I443" s="334"/>
      <c r="J443" s="334"/>
      <c r="K443" s="334"/>
      <c r="L443" s="334"/>
      <c r="M443" s="334"/>
      <c r="N443" s="334"/>
      <c r="O443" s="334"/>
      <c r="P443" s="334"/>
      <c r="Q443" s="334"/>
      <c r="R443" s="334"/>
      <c r="S443" s="335"/>
      <c r="T443" s="336"/>
      <c r="U443" s="337"/>
      <c r="V443" s="337"/>
      <c r="W443" s="337"/>
      <c r="X443" s="338"/>
      <c r="Y443" s="123" t="str">
        <f>IFERROR(IF('01申請書'!$B$27="●",VLOOKUP($T443,資格者コード!$A$2:$Q$73,MATCH(Y$12,資格者コード!$F$1:$Q$1,0)+5,FALSE) &amp; "",""),"")</f>
        <v/>
      </c>
      <c r="Z443" s="124" t="str">
        <f>IFERROR(IF('01申請書'!$B$28="●",VLOOKUP($T443,資格者コード!$A$2:$Q$73,MATCH(Z$12,資格者コード!$F$1:$Q$1,0)+5,FALSE) &amp; "",""),"")</f>
        <v/>
      </c>
      <c r="AA443" s="124" t="str">
        <f>IFERROR(IF('01申請書'!$B$29="●",VLOOKUP($T443,資格者コード!$A$2:$Q$73,MATCH(AA$12,資格者コード!$F$1:$Q$1,0)+5,FALSE) &amp; "",""),"")</f>
        <v/>
      </c>
      <c r="AB443" s="124" t="str">
        <f>IFERROR(IF('01申請書'!$B$30="●",VLOOKUP($T443,資格者コード!$A$2:$Q$73,MATCH(AB$12,資格者コード!$F$1:$Q$1,0)+5,FALSE) &amp; "",""),"")</f>
        <v/>
      </c>
      <c r="AC443" s="125" t="str">
        <f>IFERROR(IF('01申請書'!$B$31="●",VLOOKUP($T443,資格者コード!$A$2:$Q$73,MATCH(AC$12,資格者コード!$F$1:$Q$1,0)+5,FALSE) &amp; "",""),"")</f>
        <v/>
      </c>
      <c r="AD443" s="126" t="str">
        <f>IFERROR(IF('01申請書'!$O$27="○",VLOOKUP($T443,資格者コード!$A$2:$Q$73,MATCH(AD$12,資格者コード!$F$1:$Q$1,0)+5,FALSE) &amp; "",""),"")</f>
        <v/>
      </c>
      <c r="AE443" s="126" t="str">
        <f>IFERROR(IF('01申請書'!$O$28="○",VLOOKUP($T443,資格者コード!$A$2:$Q$73,MATCH(AE$12,資格者コード!$F$1:$Q$1,0)+5,FALSE) &amp; "",""),"")</f>
        <v/>
      </c>
      <c r="AF443" s="123" t="str">
        <f>IFERROR(IF('01申請書'!$B$32="●",VLOOKUP($T443,資格者コード!$A$2:$Q$73,MATCH(AF$12,資格者コード!$F$1:$Q$1,0)+5,FALSE) &amp; "",""),"")</f>
        <v/>
      </c>
      <c r="AG443" s="124" t="str">
        <f>IFERROR(IF('01申請書'!$B$33="●",VLOOKUP($T443,資格者コード!$A$2:$Q$73,MATCH(AG$12,資格者コード!$F$1:$Q$1,0)+5,FALSE) &amp; "",""),"")</f>
        <v/>
      </c>
      <c r="AH443" s="125" t="str">
        <f>IFERROR(IF('01申請書'!$B$34="●",VLOOKUP($T443,資格者コード!$A$2:$Q$73,MATCH(AH$12,資格者コード!$F$1:$Q$1,0)+5,FALSE) &amp; "",""),"")</f>
        <v/>
      </c>
      <c r="AI443" s="126" t="str">
        <f>IFERROR(IF('01申請書'!$O$29="○",VLOOKUP($T443,資格者コード!$A$2:$Q$73,MATCH(AI$12,資格者コード!$F$1:$Q$1,0)+5,FALSE) &amp; "",""),"")</f>
        <v/>
      </c>
      <c r="AJ443" s="126" t="str">
        <f>IFERROR(IF('01申請書'!$O$30="○",VLOOKUP($T443,資格者コード!$A$2:$Q$73,MATCH(AJ$12,資格者コード!$F$1:$Q$1,0)+5,FALSE) &amp; "",""),"")</f>
        <v/>
      </c>
      <c r="AK443" s="339"/>
      <c r="AL443" s="340"/>
      <c r="AM443" s="340"/>
      <c r="AN443" s="340"/>
      <c r="AO443" s="340"/>
      <c r="AP443" s="340"/>
      <c r="AQ443" s="340"/>
      <c r="AR443" s="341"/>
      <c r="AS443" s="127"/>
    </row>
    <row r="444" spans="2:45" ht="24.95" customHeight="1">
      <c r="C444" s="331">
        <v>432</v>
      </c>
      <c r="D444" s="332"/>
      <c r="E444" s="333"/>
      <c r="F444" s="334"/>
      <c r="G444" s="334"/>
      <c r="H444" s="334"/>
      <c r="I444" s="334"/>
      <c r="J444" s="334"/>
      <c r="K444" s="334"/>
      <c r="L444" s="334"/>
      <c r="M444" s="334"/>
      <c r="N444" s="334"/>
      <c r="O444" s="334"/>
      <c r="P444" s="334"/>
      <c r="Q444" s="334"/>
      <c r="R444" s="334"/>
      <c r="S444" s="335"/>
      <c r="T444" s="336"/>
      <c r="U444" s="337"/>
      <c r="V444" s="337"/>
      <c r="W444" s="337"/>
      <c r="X444" s="338"/>
      <c r="Y444" s="123" t="str">
        <f>IFERROR(IF('01申請書'!$B$27="●",VLOOKUP($T444,資格者コード!$A$2:$Q$73,MATCH(Y$12,資格者コード!$F$1:$Q$1,0)+5,FALSE) &amp; "",""),"")</f>
        <v/>
      </c>
      <c r="Z444" s="124" t="str">
        <f>IFERROR(IF('01申請書'!$B$28="●",VLOOKUP($T444,資格者コード!$A$2:$Q$73,MATCH(Z$12,資格者コード!$F$1:$Q$1,0)+5,FALSE) &amp; "",""),"")</f>
        <v/>
      </c>
      <c r="AA444" s="124" t="str">
        <f>IFERROR(IF('01申請書'!$B$29="●",VLOOKUP($T444,資格者コード!$A$2:$Q$73,MATCH(AA$12,資格者コード!$F$1:$Q$1,0)+5,FALSE) &amp; "",""),"")</f>
        <v/>
      </c>
      <c r="AB444" s="124" t="str">
        <f>IFERROR(IF('01申請書'!$B$30="●",VLOOKUP($T444,資格者コード!$A$2:$Q$73,MATCH(AB$12,資格者コード!$F$1:$Q$1,0)+5,FALSE) &amp; "",""),"")</f>
        <v/>
      </c>
      <c r="AC444" s="125" t="str">
        <f>IFERROR(IF('01申請書'!$B$31="●",VLOOKUP($T444,資格者コード!$A$2:$Q$73,MATCH(AC$12,資格者コード!$F$1:$Q$1,0)+5,FALSE) &amp; "",""),"")</f>
        <v/>
      </c>
      <c r="AD444" s="126" t="str">
        <f>IFERROR(IF('01申請書'!$O$27="○",VLOOKUP($T444,資格者コード!$A$2:$Q$73,MATCH(AD$12,資格者コード!$F$1:$Q$1,0)+5,FALSE) &amp; "",""),"")</f>
        <v/>
      </c>
      <c r="AE444" s="126" t="str">
        <f>IFERROR(IF('01申請書'!$O$28="○",VLOOKUP($T444,資格者コード!$A$2:$Q$73,MATCH(AE$12,資格者コード!$F$1:$Q$1,0)+5,FALSE) &amp; "",""),"")</f>
        <v/>
      </c>
      <c r="AF444" s="123" t="str">
        <f>IFERROR(IF('01申請書'!$B$32="●",VLOOKUP($T444,資格者コード!$A$2:$Q$73,MATCH(AF$12,資格者コード!$F$1:$Q$1,0)+5,FALSE) &amp; "",""),"")</f>
        <v/>
      </c>
      <c r="AG444" s="124" t="str">
        <f>IFERROR(IF('01申請書'!$B$33="●",VLOOKUP($T444,資格者コード!$A$2:$Q$73,MATCH(AG$12,資格者コード!$F$1:$Q$1,0)+5,FALSE) &amp; "",""),"")</f>
        <v/>
      </c>
      <c r="AH444" s="125" t="str">
        <f>IFERROR(IF('01申請書'!$B$34="●",VLOOKUP($T444,資格者コード!$A$2:$Q$73,MATCH(AH$12,資格者コード!$F$1:$Q$1,0)+5,FALSE) &amp; "",""),"")</f>
        <v/>
      </c>
      <c r="AI444" s="126" t="str">
        <f>IFERROR(IF('01申請書'!$O$29="○",VLOOKUP($T444,資格者コード!$A$2:$Q$73,MATCH(AI$12,資格者コード!$F$1:$Q$1,0)+5,FALSE) &amp; "",""),"")</f>
        <v/>
      </c>
      <c r="AJ444" s="126" t="str">
        <f>IFERROR(IF('01申請書'!$O$30="○",VLOOKUP($T444,資格者コード!$A$2:$Q$73,MATCH(AJ$12,資格者コード!$F$1:$Q$1,0)+5,FALSE) &amp; "",""),"")</f>
        <v/>
      </c>
      <c r="AK444" s="339"/>
      <c r="AL444" s="340"/>
      <c r="AM444" s="340"/>
      <c r="AN444" s="340"/>
      <c r="AO444" s="340"/>
      <c r="AP444" s="340"/>
      <c r="AQ444" s="340"/>
      <c r="AR444" s="341"/>
    </row>
    <row r="445" spans="2:45" ht="24.95" customHeight="1">
      <c r="C445" s="331">
        <v>433</v>
      </c>
      <c r="D445" s="332"/>
      <c r="E445" s="333"/>
      <c r="F445" s="334"/>
      <c r="G445" s="334"/>
      <c r="H445" s="334"/>
      <c r="I445" s="334"/>
      <c r="J445" s="334"/>
      <c r="K445" s="334"/>
      <c r="L445" s="334"/>
      <c r="M445" s="334"/>
      <c r="N445" s="334"/>
      <c r="O445" s="334"/>
      <c r="P445" s="334"/>
      <c r="Q445" s="334"/>
      <c r="R445" s="334"/>
      <c r="S445" s="335"/>
      <c r="T445" s="336"/>
      <c r="U445" s="337"/>
      <c r="V445" s="337"/>
      <c r="W445" s="337"/>
      <c r="X445" s="338"/>
      <c r="Y445" s="123" t="str">
        <f>IFERROR(IF('01申請書'!$B$27="●",VLOOKUP($T445,資格者コード!$A$2:$Q$73,MATCH(Y$12,資格者コード!$F$1:$Q$1,0)+5,FALSE) &amp; "",""),"")</f>
        <v/>
      </c>
      <c r="Z445" s="124" t="str">
        <f>IFERROR(IF('01申請書'!$B$28="●",VLOOKUP($T445,資格者コード!$A$2:$Q$73,MATCH(Z$12,資格者コード!$F$1:$Q$1,0)+5,FALSE) &amp; "",""),"")</f>
        <v/>
      </c>
      <c r="AA445" s="124" t="str">
        <f>IFERROR(IF('01申請書'!$B$29="●",VLOOKUP($T445,資格者コード!$A$2:$Q$73,MATCH(AA$12,資格者コード!$F$1:$Q$1,0)+5,FALSE) &amp; "",""),"")</f>
        <v/>
      </c>
      <c r="AB445" s="124" t="str">
        <f>IFERROR(IF('01申請書'!$B$30="●",VLOOKUP($T445,資格者コード!$A$2:$Q$73,MATCH(AB$12,資格者コード!$F$1:$Q$1,0)+5,FALSE) &amp; "",""),"")</f>
        <v/>
      </c>
      <c r="AC445" s="125" t="str">
        <f>IFERROR(IF('01申請書'!$B$31="●",VLOOKUP($T445,資格者コード!$A$2:$Q$73,MATCH(AC$12,資格者コード!$F$1:$Q$1,0)+5,FALSE) &amp; "",""),"")</f>
        <v/>
      </c>
      <c r="AD445" s="126" t="str">
        <f>IFERROR(IF('01申請書'!$O$27="○",VLOOKUP($T445,資格者コード!$A$2:$Q$73,MATCH(AD$12,資格者コード!$F$1:$Q$1,0)+5,FALSE) &amp; "",""),"")</f>
        <v/>
      </c>
      <c r="AE445" s="126" t="str">
        <f>IFERROR(IF('01申請書'!$O$28="○",VLOOKUP($T445,資格者コード!$A$2:$Q$73,MATCH(AE$12,資格者コード!$F$1:$Q$1,0)+5,FALSE) &amp; "",""),"")</f>
        <v/>
      </c>
      <c r="AF445" s="123" t="str">
        <f>IFERROR(IF('01申請書'!$B$32="●",VLOOKUP($T445,資格者コード!$A$2:$Q$73,MATCH(AF$12,資格者コード!$F$1:$Q$1,0)+5,FALSE) &amp; "",""),"")</f>
        <v/>
      </c>
      <c r="AG445" s="124" t="str">
        <f>IFERROR(IF('01申請書'!$B$33="●",VLOOKUP($T445,資格者コード!$A$2:$Q$73,MATCH(AG$12,資格者コード!$F$1:$Q$1,0)+5,FALSE) &amp; "",""),"")</f>
        <v/>
      </c>
      <c r="AH445" s="125" t="str">
        <f>IFERROR(IF('01申請書'!$B$34="●",VLOOKUP($T445,資格者コード!$A$2:$Q$73,MATCH(AH$12,資格者コード!$F$1:$Q$1,0)+5,FALSE) &amp; "",""),"")</f>
        <v/>
      </c>
      <c r="AI445" s="126" t="str">
        <f>IFERROR(IF('01申請書'!$O$29="○",VLOOKUP($T445,資格者コード!$A$2:$Q$73,MATCH(AI$12,資格者コード!$F$1:$Q$1,0)+5,FALSE) &amp; "",""),"")</f>
        <v/>
      </c>
      <c r="AJ445" s="126" t="str">
        <f>IFERROR(IF('01申請書'!$O$30="○",VLOOKUP($T445,資格者コード!$A$2:$Q$73,MATCH(AJ$12,資格者コード!$F$1:$Q$1,0)+5,FALSE) &amp; "",""),"")</f>
        <v/>
      </c>
      <c r="AK445" s="339"/>
      <c r="AL445" s="340"/>
      <c r="AM445" s="340"/>
      <c r="AN445" s="340"/>
      <c r="AO445" s="340"/>
      <c r="AP445" s="340"/>
      <c r="AQ445" s="340"/>
      <c r="AR445" s="341"/>
    </row>
    <row r="446" spans="2:45" ht="24.95" customHeight="1">
      <c r="C446" s="331">
        <v>434</v>
      </c>
      <c r="D446" s="332"/>
      <c r="E446" s="333"/>
      <c r="F446" s="334"/>
      <c r="G446" s="334"/>
      <c r="H446" s="334"/>
      <c r="I446" s="334"/>
      <c r="J446" s="334"/>
      <c r="K446" s="334"/>
      <c r="L446" s="334"/>
      <c r="M446" s="334"/>
      <c r="N446" s="334"/>
      <c r="O446" s="334"/>
      <c r="P446" s="334"/>
      <c r="Q446" s="334"/>
      <c r="R446" s="334"/>
      <c r="S446" s="335"/>
      <c r="T446" s="336"/>
      <c r="U446" s="337"/>
      <c r="V446" s="337"/>
      <c r="W446" s="337"/>
      <c r="X446" s="338"/>
      <c r="Y446" s="123" t="str">
        <f>IFERROR(IF('01申請書'!$B$27="●",VLOOKUP($T446,資格者コード!$A$2:$Q$73,MATCH(Y$12,資格者コード!$F$1:$Q$1,0)+5,FALSE) &amp; "",""),"")</f>
        <v/>
      </c>
      <c r="Z446" s="124" t="str">
        <f>IFERROR(IF('01申請書'!$B$28="●",VLOOKUP($T446,資格者コード!$A$2:$Q$73,MATCH(Z$12,資格者コード!$F$1:$Q$1,0)+5,FALSE) &amp; "",""),"")</f>
        <v/>
      </c>
      <c r="AA446" s="124" t="str">
        <f>IFERROR(IF('01申請書'!$B$29="●",VLOOKUP($T446,資格者コード!$A$2:$Q$73,MATCH(AA$12,資格者コード!$F$1:$Q$1,0)+5,FALSE) &amp; "",""),"")</f>
        <v/>
      </c>
      <c r="AB446" s="124" t="str">
        <f>IFERROR(IF('01申請書'!$B$30="●",VLOOKUP($T446,資格者コード!$A$2:$Q$73,MATCH(AB$12,資格者コード!$F$1:$Q$1,0)+5,FALSE) &amp; "",""),"")</f>
        <v/>
      </c>
      <c r="AC446" s="125" t="str">
        <f>IFERROR(IF('01申請書'!$B$31="●",VLOOKUP($T446,資格者コード!$A$2:$Q$73,MATCH(AC$12,資格者コード!$F$1:$Q$1,0)+5,FALSE) &amp; "",""),"")</f>
        <v/>
      </c>
      <c r="AD446" s="126" t="str">
        <f>IFERROR(IF('01申請書'!$O$27="○",VLOOKUP($T446,資格者コード!$A$2:$Q$73,MATCH(AD$12,資格者コード!$F$1:$Q$1,0)+5,FALSE) &amp; "",""),"")</f>
        <v/>
      </c>
      <c r="AE446" s="126" t="str">
        <f>IFERROR(IF('01申請書'!$O$28="○",VLOOKUP($T446,資格者コード!$A$2:$Q$73,MATCH(AE$12,資格者コード!$F$1:$Q$1,0)+5,FALSE) &amp; "",""),"")</f>
        <v/>
      </c>
      <c r="AF446" s="123" t="str">
        <f>IFERROR(IF('01申請書'!$B$32="●",VLOOKUP($T446,資格者コード!$A$2:$Q$73,MATCH(AF$12,資格者コード!$F$1:$Q$1,0)+5,FALSE) &amp; "",""),"")</f>
        <v/>
      </c>
      <c r="AG446" s="124" t="str">
        <f>IFERROR(IF('01申請書'!$B$33="●",VLOOKUP($T446,資格者コード!$A$2:$Q$73,MATCH(AG$12,資格者コード!$F$1:$Q$1,0)+5,FALSE) &amp; "",""),"")</f>
        <v/>
      </c>
      <c r="AH446" s="125" t="str">
        <f>IFERROR(IF('01申請書'!$B$34="●",VLOOKUP($T446,資格者コード!$A$2:$Q$73,MATCH(AH$12,資格者コード!$F$1:$Q$1,0)+5,FALSE) &amp; "",""),"")</f>
        <v/>
      </c>
      <c r="AI446" s="126" t="str">
        <f>IFERROR(IF('01申請書'!$O$29="○",VLOOKUP($T446,資格者コード!$A$2:$Q$73,MATCH(AI$12,資格者コード!$F$1:$Q$1,0)+5,FALSE) &amp; "",""),"")</f>
        <v/>
      </c>
      <c r="AJ446" s="126" t="str">
        <f>IFERROR(IF('01申請書'!$O$30="○",VLOOKUP($T446,資格者コード!$A$2:$Q$73,MATCH(AJ$12,資格者コード!$F$1:$Q$1,0)+5,FALSE) &amp; "",""),"")</f>
        <v/>
      </c>
      <c r="AK446" s="339"/>
      <c r="AL446" s="340"/>
      <c r="AM446" s="340"/>
      <c r="AN446" s="340"/>
      <c r="AO446" s="340"/>
      <c r="AP446" s="340"/>
      <c r="AQ446" s="340"/>
      <c r="AR446" s="341"/>
    </row>
    <row r="447" spans="2:45" ht="24.95" customHeight="1">
      <c r="C447" s="331">
        <v>435</v>
      </c>
      <c r="D447" s="332"/>
      <c r="E447" s="333"/>
      <c r="F447" s="334"/>
      <c r="G447" s="334"/>
      <c r="H447" s="334"/>
      <c r="I447" s="334"/>
      <c r="J447" s="334"/>
      <c r="K447" s="334"/>
      <c r="L447" s="334"/>
      <c r="M447" s="334"/>
      <c r="N447" s="334"/>
      <c r="O447" s="334"/>
      <c r="P447" s="334"/>
      <c r="Q447" s="334"/>
      <c r="R447" s="334"/>
      <c r="S447" s="335"/>
      <c r="T447" s="336"/>
      <c r="U447" s="337"/>
      <c r="V447" s="337"/>
      <c r="W447" s="337"/>
      <c r="X447" s="338"/>
      <c r="Y447" s="123" t="str">
        <f>IFERROR(IF('01申請書'!$B$27="●",VLOOKUP($T447,資格者コード!$A$2:$Q$73,MATCH(Y$12,資格者コード!$F$1:$Q$1,0)+5,FALSE) &amp; "",""),"")</f>
        <v/>
      </c>
      <c r="Z447" s="124" t="str">
        <f>IFERROR(IF('01申請書'!$B$28="●",VLOOKUP($T447,資格者コード!$A$2:$Q$73,MATCH(Z$12,資格者コード!$F$1:$Q$1,0)+5,FALSE) &amp; "",""),"")</f>
        <v/>
      </c>
      <c r="AA447" s="124" t="str">
        <f>IFERROR(IF('01申請書'!$B$29="●",VLOOKUP($T447,資格者コード!$A$2:$Q$73,MATCH(AA$12,資格者コード!$F$1:$Q$1,0)+5,FALSE) &amp; "",""),"")</f>
        <v/>
      </c>
      <c r="AB447" s="124" t="str">
        <f>IFERROR(IF('01申請書'!$B$30="●",VLOOKUP($T447,資格者コード!$A$2:$Q$73,MATCH(AB$12,資格者コード!$F$1:$Q$1,0)+5,FALSE) &amp; "",""),"")</f>
        <v/>
      </c>
      <c r="AC447" s="125" t="str">
        <f>IFERROR(IF('01申請書'!$B$31="●",VLOOKUP($T447,資格者コード!$A$2:$Q$73,MATCH(AC$12,資格者コード!$F$1:$Q$1,0)+5,FALSE) &amp; "",""),"")</f>
        <v/>
      </c>
      <c r="AD447" s="126" t="str">
        <f>IFERROR(IF('01申請書'!$O$27="○",VLOOKUP($T447,資格者コード!$A$2:$Q$73,MATCH(AD$12,資格者コード!$F$1:$Q$1,0)+5,FALSE) &amp; "",""),"")</f>
        <v/>
      </c>
      <c r="AE447" s="126" t="str">
        <f>IFERROR(IF('01申請書'!$O$28="○",VLOOKUP($T447,資格者コード!$A$2:$Q$73,MATCH(AE$12,資格者コード!$F$1:$Q$1,0)+5,FALSE) &amp; "",""),"")</f>
        <v/>
      </c>
      <c r="AF447" s="123" t="str">
        <f>IFERROR(IF('01申請書'!$B$32="●",VLOOKUP($T447,資格者コード!$A$2:$Q$73,MATCH(AF$12,資格者コード!$F$1:$Q$1,0)+5,FALSE) &amp; "",""),"")</f>
        <v/>
      </c>
      <c r="AG447" s="124" t="str">
        <f>IFERROR(IF('01申請書'!$B$33="●",VLOOKUP($T447,資格者コード!$A$2:$Q$73,MATCH(AG$12,資格者コード!$F$1:$Q$1,0)+5,FALSE) &amp; "",""),"")</f>
        <v/>
      </c>
      <c r="AH447" s="125" t="str">
        <f>IFERROR(IF('01申請書'!$B$34="●",VLOOKUP($T447,資格者コード!$A$2:$Q$73,MATCH(AH$12,資格者コード!$F$1:$Q$1,0)+5,FALSE) &amp; "",""),"")</f>
        <v/>
      </c>
      <c r="AI447" s="126" t="str">
        <f>IFERROR(IF('01申請書'!$O$29="○",VLOOKUP($T447,資格者コード!$A$2:$Q$73,MATCH(AI$12,資格者コード!$F$1:$Q$1,0)+5,FALSE) &amp; "",""),"")</f>
        <v/>
      </c>
      <c r="AJ447" s="126" t="str">
        <f>IFERROR(IF('01申請書'!$O$30="○",VLOOKUP($T447,資格者コード!$A$2:$Q$73,MATCH(AJ$12,資格者コード!$F$1:$Q$1,0)+5,FALSE) &amp; "",""),"")</f>
        <v/>
      </c>
      <c r="AK447" s="339"/>
      <c r="AL447" s="340"/>
      <c r="AM447" s="340"/>
      <c r="AN447" s="340"/>
      <c r="AO447" s="340"/>
      <c r="AP447" s="340"/>
      <c r="AQ447" s="340"/>
      <c r="AR447" s="341"/>
    </row>
    <row r="448" spans="2:45" ht="24.95" customHeight="1">
      <c r="C448" s="331">
        <v>436</v>
      </c>
      <c r="D448" s="332"/>
      <c r="E448" s="333"/>
      <c r="F448" s="334"/>
      <c r="G448" s="334"/>
      <c r="H448" s="334"/>
      <c r="I448" s="334"/>
      <c r="J448" s="334"/>
      <c r="K448" s="334"/>
      <c r="L448" s="334"/>
      <c r="M448" s="334"/>
      <c r="N448" s="334"/>
      <c r="O448" s="334"/>
      <c r="P448" s="334"/>
      <c r="Q448" s="334"/>
      <c r="R448" s="334"/>
      <c r="S448" s="335"/>
      <c r="T448" s="336"/>
      <c r="U448" s="337"/>
      <c r="V448" s="337"/>
      <c r="W448" s="337"/>
      <c r="X448" s="338"/>
      <c r="Y448" s="123" t="str">
        <f>IFERROR(IF('01申請書'!$B$27="●",VLOOKUP($T448,資格者コード!$A$2:$Q$73,MATCH(Y$12,資格者コード!$F$1:$Q$1,0)+5,FALSE) &amp; "",""),"")</f>
        <v/>
      </c>
      <c r="Z448" s="124" t="str">
        <f>IFERROR(IF('01申請書'!$B$28="●",VLOOKUP($T448,資格者コード!$A$2:$Q$73,MATCH(Z$12,資格者コード!$F$1:$Q$1,0)+5,FALSE) &amp; "",""),"")</f>
        <v/>
      </c>
      <c r="AA448" s="124" t="str">
        <f>IFERROR(IF('01申請書'!$B$29="●",VLOOKUP($T448,資格者コード!$A$2:$Q$73,MATCH(AA$12,資格者コード!$F$1:$Q$1,0)+5,FALSE) &amp; "",""),"")</f>
        <v/>
      </c>
      <c r="AB448" s="124" t="str">
        <f>IFERROR(IF('01申請書'!$B$30="●",VLOOKUP($T448,資格者コード!$A$2:$Q$73,MATCH(AB$12,資格者コード!$F$1:$Q$1,0)+5,FALSE) &amp; "",""),"")</f>
        <v/>
      </c>
      <c r="AC448" s="125" t="str">
        <f>IFERROR(IF('01申請書'!$B$31="●",VLOOKUP($T448,資格者コード!$A$2:$Q$73,MATCH(AC$12,資格者コード!$F$1:$Q$1,0)+5,FALSE) &amp; "",""),"")</f>
        <v/>
      </c>
      <c r="AD448" s="126" t="str">
        <f>IFERROR(IF('01申請書'!$O$27="○",VLOOKUP($T448,資格者コード!$A$2:$Q$73,MATCH(AD$12,資格者コード!$F$1:$Q$1,0)+5,FALSE) &amp; "",""),"")</f>
        <v/>
      </c>
      <c r="AE448" s="126" t="str">
        <f>IFERROR(IF('01申請書'!$O$28="○",VLOOKUP($T448,資格者コード!$A$2:$Q$73,MATCH(AE$12,資格者コード!$F$1:$Q$1,0)+5,FALSE) &amp; "",""),"")</f>
        <v/>
      </c>
      <c r="AF448" s="123" t="str">
        <f>IFERROR(IF('01申請書'!$B$32="●",VLOOKUP($T448,資格者コード!$A$2:$Q$73,MATCH(AF$12,資格者コード!$F$1:$Q$1,0)+5,FALSE) &amp; "",""),"")</f>
        <v/>
      </c>
      <c r="AG448" s="124" t="str">
        <f>IFERROR(IF('01申請書'!$B$33="●",VLOOKUP($T448,資格者コード!$A$2:$Q$73,MATCH(AG$12,資格者コード!$F$1:$Q$1,0)+5,FALSE) &amp; "",""),"")</f>
        <v/>
      </c>
      <c r="AH448" s="125" t="str">
        <f>IFERROR(IF('01申請書'!$B$34="●",VLOOKUP($T448,資格者コード!$A$2:$Q$73,MATCH(AH$12,資格者コード!$F$1:$Q$1,0)+5,FALSE) &amp; "",""),"")</f>
        <v/>
      </c>
      <c r="AI448" s="126" t="str">
        <f>IFERROR(IF('01申請書'!$O$29="○",VLOOKUP($T448,資格者コード!$A$2:$Q$73,MATCH(AI$12,資格者コード!$F$1:$Q$1,0)+5,FALSE) &amp; "",""),"")</f>
        <v/>
      </c>
      <c r="AJ448" s="126" t="str">
        <f>IFERROR(IF('01申請書'!$O$30="○",VLOOKUP($T448,資格者コード!$A$2:$Q$73,MATCH(AJ$12,資格者コード!$F$1:$Q$1,0)+5,FALSE) &amp; "",""),"")</f>
        <v/>
      </c>
      <c r="AK448" s="339"/>
      <c r="AL448" s="340"/>
      <c r="AM448" s="340"/>
      <c r="AN448" s="340"/>
      <c r="AO448" s="340"/>
      <c r="AP448" s="340"/>
      <c r="AQ448" s="340"/>
      <c r="AR448" s="341"/>
    </row>
    <row r="449" spans="2:45" ht="24.95" customHeight="1">
      <c r="C449" s="331">
        <v>437</v>
      </c>
      <c r="D449" s="332"/>
      <c r="E449" s="333"/>
      <c r="F449" s="334"/>
      <c r="G449" s="334"/>
      <c r="H449" s="334"/>
      <c r="I449" s="334"/>
      <c r="J449" s="334"/>
      <c r="K449" s="334"/>
      <c r="L449" s="334"/>
      <c r="M449" s="334"/>
      <c r="N449" s="334"/>
      <c r="O449" s="334"/>
      <c r="P449" s="334"/>
      <c r="Q449" s="334"/>
      <c r="R449" s="334"/>
      <c r="S449" s="335"/>
      <c r="T449" s="336"/>
      <c r="U449" s="337"/>
      <c r="V449" s="337"/>
      <c r="W449" s="337"/>
      <c r="X449" s="338"/>
      <c r="Y449" s="123" t="str">
        <f>IFERROR(IF('01申請書'!$B$27="●",VLOOKUP($T449,資格者コード!$A$2:$Q$73,MATCH(Y$12,資格者コード!$F$1:$Q$1,0)+5,FALSE) &amp; "",""),"")</f>
        <v/>
      </c>
      <c r="Z449" s="124" t="str">
        <f>IFERROR(IF('01申請書'!$B$28="●",VLOOKUP($T449,資格者コード!$A$2:$Q$73,MATCH(Z$12,資格者コード!$F$1:$Q$1,0)+5,FALSE) &amp; "",""),"")</f>
        <v/>
      </c>
      <c r="AA449" s="124" t="str">
        <f>IFERROR(IF('01申請書'!$B$29="●",VLOOKUP($T449,資格者コード!$A$2:$Q$73,MATCH(AA$12,資格者コード!$F$1:$Q$1,0)+5,FALSE) &amp; "",""),"")</f>
        <v/>
      </c>
      <c r="AB449" s="124" t="str">
        <f>IFERROR(IF('01申請書'!$B$30="●",VLOOKUP($T449,資格者コード!$A$2:$Q$73,MATCH(AB$12,資格者コード!$F$1:$Q$1,0)+5,FALSE) &amp; "",""),"")</f>
        <v/>
      </c>
      <c r="AC449" s="125" t="str">
        <f>IFERROR(IF('01申請書'!$B$31="●",VLOOKUP($T449,資格者コード!$A$2:$Q$73,MATCH(AC$12,資格者コード!$F$1:$Q$1,0)+5,FALSE) &amp; "",""),"")</f>
        <v/>
      </c>
      <c r="AD449" s="126" t="str">
        <f>IFERROR(IF('01申請書'!$O$27="○",VLOOKUP($T449,資格者コード!$A$2:$Q$73,MATCH(AD$12,資格者コード!$F$1:$Q$1,0)+5,FALSE) &amp; "",""),"")</f>
        <v/>
      </c>
      <c r="AE449" s="126" t="str">
        <f>IFERROR(IF('01申請書'!$O$28="○",VLOOKUP($T449,資格者コード!$A$2:$Q$73,MATCH(AE$12,資格者コード!$F$1:$Q$1,0)+5,FALSE) &amp; "",""),"")</f>
        <v/>
      </c>
      <c r="AF449" s="123" t="str">
        <f>IFERROR(IF('01申請書'!$B$32="●",VLOOKUP($T449,資格者コード!$A$2:$Q$73,MATCH(AF$12,資格者コード!$F$1:$Q$1,0)+5,FALSE) &amp; "",""),"")</f>
        <v/>
      </c>
      <c r="AG449" s="124" t="str">
        <f>IFERROR(IF('01申請書'!$B$33="●",VLOOKUP($T449,資格者コード!$A$2:$Q$73,MATCH(AG$12,資格者コード!$F$1:$Q$1,0)+5,FALSE) &amp; "",""),"")</f>
        <v/>
      </c>
      <c r="AH449" s="125" t="str">
        <f>IFERROR(IF('01申請書'!$B$34="●",VLOOKUP($T449,資格者コード!$A$2:$Q$73,MATCH(AH$12,資格者コード!$F$1:$Q$1,0)+5,FALSE) &amp; "",""),"")</f>
        <v/>
      </c>
      <c r="AI449" s="126" t="str">
        <f>IFERROR(IF('01申請書'!$O$29="○",VLOOKUP($T449,資格者コード!$A$2:$Q$73,MATCH(AI$12,資格者コード!$F$1:$Q$1,0)+5,FALSE) &amp; "",""),"")</f>
        <v/>
      </c>
      <c r="AJ449" s="126" t="str">
        <f>IFERROR(IF('01申請書'!$O$30="○",VLOOKUP($T449,資格者コード!$A$2:$Q$73,MATCH(AJ$12,資格者コード!$F$1:$Q$1,0)+5,FALSE) &amp; "",""),"")</f>
        <v/>
      </c>
      <c r="AK449" s="339"/>
      <c r="AL449" s="340"/>
      <c r="AM449" s="340"/>
      <c r="AN449" s="340"/>
      <c r="AO449" s="340"/>
      <c r="AP449" s="340"/>
      <c r="AQ449" s="340"/>
      <c r="AR449" s="341"/>
    </row>
    <row r="450" spans="2:45" ht="24.95" customHeight="1">
      <c r="C450" s="331">
        <v>438</v>
      </c>
      <c r="D450" s="332"/>
      <c r="E450" s="333"/>
      <c r="F450" s="334"/>
      <c r="G450" s="334"/>
      <c r="H450" s="334"/>
      <c r="I450" s="334"/>
      <c r="J450" s="334"/>
      <c r="K450" s="334"/>
      <c r="L450" s="334"/>
      <c r="M450" s="334"/>
      <c r="N450" s="334"/>
      <c r="O450" s="334"/>
      <c r="P450" s="334"/>
      <c r="Q450" s="334"/>
      <c r="R450" s="334"/>
      <c r="S450" s="335"/>
      <c r="T450" s="336"/>
      <c r="U450" s="337"/>
      <c r="V450" s="337"/>
      <c r="W450" s="337"/>
      <c r="X450" s="338"/>
      <c r="Y450" s="123" t="str">
        <f>IFERROR(IF('01申請書'!$B$27="●",VLOOKUP($T450,資格者コード!$A$2:$Q$73,MATCH(Y$12,資格者コード!$F$1:$Q$1,0)+5,FALSE) &amp; "",""),"")</f>
        <v/>
      </c>
      <c r="Z450" s="124" t="str">
        <f>IFERROR(IF('01申請書'!$B$28="●",VLOOKUP($T450,資格者コード!$A$2:$Q$73,MATCH(Z$12,資格者コード!$F$1:$Q$1,0)+5,FALSE) &amp; "",""),"")</f>
        <v/>
      </c>
      <c r="AA450" s="124" t="str">
        <f>IFERROR(IF('01申請書'!$B$29="●",VLOOKUP($T450,資格者コード!$A$2:$Q$73,MATCH(AA$12,資格者コード!$F$1:$Q$1,0)+5,FALSE) &amp; "",""),"")</f>
        <v/>
      </c>
      <c r="AB450" s="124" t="str">
        <f>IFERROR(IF('01申請書'!$B$30="●",VLOOKUP($T450,資格者コード!$A$2:$Q$73,MATCH(AB$12,資格者コード!$F$1:$Q$1,0)+5,FALSE) &amp; "",""),"")</f>
        <v/>
      </c>
      <c r="AC450" s="125" t="str">
        <f>IFERROR(IF('01申請書'!$B$31="●",VLOOKUP($T450,資格者コード!$A$2:$Q$73,MATCH(AC$12,資格者コード!$F$1:$Q$1,0)+5,FALSE) &amp; "",""),"")</f>
        <v/>
      </c>
      <c r="AD450" s="126" t="str">
        <f>IFERROR(IF('01申請書'!$O$27="○",VLOOKUP($T450,資格者コード!$A$2:$Q$73,MATCH(AD$12,資格者コード!$F$1:$Q$1,0)+5,FALSE) &amp; "",""),"")</f>
        <v/>
      </c>
      <c r="AE450" s="126" t="str">
        <f>IFERROR(IF('01申請書'!$O$28="○",VLOOKUP($T450,資格者コード!$A$2:$Q$73,MATCH(AE$12,資格者コード!$F$1:$Q$1,0)+5,FALSE) &amp; "",""),"")</f>
        <v/>
      </c>
      <c r="AF450" s="123" t="str">
        <f>IFERROR(IF('01申請書'!$B$32="●",VLOOKUP($T450,資格者コード!$A$2:$Q$73,MATCH(AF$12,資格者コード!$F$1:$Q$1,0)+5,FALSE) &amp; "",""),"")</f>
        <v/>
      </c>
      <c r="AG450" s="124" t="str">
        <f>IFERROR(IF('01申請書'!$B$33="●",VLOOKUP($T450,資格者コード!$A$2:$Q$73,MATCH(AG$12,資格者コード!$F$1:$Q$1,0)+5,FALSE) &amp; "",""),"")</f>
        <v/>
      </c>
      <c r="AH450" s="125" t="str">
        <f>IFERROR(IF('01申請書'!$B$34="●",VLOOKUP($T450,資格者コード!$A$2:$Q$73,MATCH(AH$12,資格者コード!$F$1:$Q$1,0)+5,FALSE) &amp; "",""),"")</f>
        <v/>
      </c>
      <c r="AI450" s="126" t="str">
        <f>IFERROR(IF('01申請書'!$O$29="○",VLOOKUP($T450,資格者コード!$A$2:$Q$73,MATCH(AI$12,資格者コード!$F$1:$Q$1,0)+5,FALSE) &amp; "",""),"")</f>
        <v/>
      </c>
      <c r="AJ450" s="126" t="str">
        <f>IFERROR(IF('01申請書'!$O$30="○",VLOOKUP($T450,資格者コード!$A$2:$Q$73,MATCH(AJ$12,資格者コード!$F$1:$Q$1,0)+5,FALSE) &amp; "",""),"")</f>
        <v/>
      </c>
      <c r="AK450" s="339"/>
      <c r="AL450" s="340"/>
      <c r="AM450" s="340"/>
      <c r="AN450" s="340"/>
      <c r="AO450" s="340"/>
      <c r="AP450" s="340"/>
      <c r="AQ450" s="340"/>
      <c r="AR450" s="341"/>
    </row>
    <row r="451" spans="2:45" ht="24.95" customHeight="1">
      <c r="C451" s="331">
        <v>439</v>
      </c>
      <c r="D451" s="332"/>
      <c r="E451" s="333"/>
      <c r="F451" s="334"/>
      <c r="G451" s="334"/>
      <c r="H451" s="334"/>
      <c r="I451" s="334"/>
      <c r="J451" s="334"/>
      <c r="K451" s="334"/>
      <c r="L451" s="334"/>
      <c r="M451" s="334"/>
      <c r="N451" s="334"/>
      <c r="O451" s="334"/>
      <c r="P451" s="334"/>
      <c r="Q451" s="334"/>
      <c r="R451" s="334"/>
      <c r="S451" s="335"/>
      <c r="T451" s="336"/>
      <c r="U451" s="337"/>
      <c r="V451" s="337"/>
      <c r="W451" s="337"/>
      <c r="X451" s="338"/>
      <c r="Y451" s="123" t="str">
        <f>IFERROR(IF('01申請書'!$B$27="●",VLOOKUP($T451,資格者コード!$A$2:$Q$73,MATCH(Y$12,資格者コード!$F$1:$Q$1,0)+5,FALSE) &amp; "",""),"")</f>
        <v/>
      </c>
      <c r="Z451" s="124" t="str">
        <f>IFERROR(IF('01申請書'!$B$28="●",VLOOKUP($T451,資格者コード!$A$2:$Q$73,MATCH(Z$12,資格者コード!$F$1:$Q$1,0)+5,FALSE) &amp; "",""),"")</f>
        <v/>
      </c>
      <c r="AA451" s="124" t="str">
        <f>IFERROR(IF('01申請書'!$B$29="●",VLOOKUP($T451,資格者コード!$A$2:$Q$73,MATCH(AA$12,資格者コード!$F$1:$Q$1,0)+5,FALSE) &amp; "",""),"")</f>
        <v/>
      </c>
      <c r="AB451" s="124" t="str">
        <f>IFERROR(IF('01申請書'!$B$30="●",VLOOKUP($T451,資格者コード!$A$2:$Q$73,MATCH(AB$12,資格者コード!$F$1:$Q$1,0)+5,FALSE) &amp; "",""),"")</f>
        <v/>
      </c>
      <c r="AC451" s="125" t="str">
        <f>IFERROR(IF('01申請書'!$B$31="●",VLOOKUP($T451,資格者コード!$A$2:$Q$73,MATCH(AC$12,資格者コード!$F$1:$Q$1,0)+5,FALSE) &amp; "",""),"")</f>
        <v/>
      </c>
      <c r="AD451" s="126" t="str">
        <f>IFERROR(IF('01申請書'!$O$27="○",VLOOKUP($T451,資格者コード!$A$2:$Q$73,MATCH(AD$12,資格者コード!$F$1:$Q$1,0)+5,FALSE) &amp; "",""),"")</f>
        <v/>
      </c>
      <c r="AE451" s="126" t="str">
        <f>IFERROR(IF('01申請書'!$O$28="○",VLOOKUP($T451,資格者コード!$A$2:$Q$73,MATCH(AE$12,資格者コード!$F$1:$Q$1,0)+5,FALSE) &amp; "",""),"")</f>
        <v/>
      </c>
      <c r="AF451" s="123" t="str">
        <f>IFERROR(IF('01申請書'!$B$32="●",VLOOKUP($T451,資格者コード!$A$2:$Q$73,MATCH(AF$12,資格者コード!$F$1:$Q$1,0)+5,FALSE) &amp; "",""),"")</f>
        <v/>
      </c>
      <c r="AG451" s="124" t="str">
        <f>IFERROR(IF('01申請書'!$B$33="●",VLOOKUP($T451,資格者コード!$A$2:$Q$73,MATCH(AG$12,資格者コード!$F$1:$Q$1,0)+5,FALSE) &amp; "",""),"")</f>
        <v/>
      </c>
      <c r="AH451" s="125" t="str">
        <f>IFERROR(IF('01申請書'!$B$34="●",VLOOKUP($T451,資格者コード!$A$2:$Q$73,MATCH(AH$12,資格者コード!$F$1:$Q$1,0)+5,FALSE) &amp; "",""),"")</f>
        <v/>
      </c>
      <c r="AI451" s="126" t="str">
        <f>IFERROR(IF('01申請書'!$O$29="○",VLOOKUP($T451,資格者コード!$A$2:$Q$73,MATCH(AI$12,資格者コード!$F$1:$Q$1,0)+5,FALSE) &amp; "",""),"")</f>
        <v/>
      </c>
      <c r="AJ451" s="126" t="str">
        <f>IFERROR(IF('01申請書'!$O$30="○",VLOOKUP($T451,資格者コード!$A$2:$Q$73,MATCH(AJ$12,資格者コード!$F$1:$Q$1,0)+5,FALSE) &amp; "",""),"")</f>
        <v/>
      </c>
      <c r="AK451" s="339"/>
      <c r="AL451" s="340"/>
      <c r="AM451" s="340"/>
      <c r="AN451" s="340"/>
      <c r="AO451" s="340"/>
      <c r="AP451" s="340"/>
      <c r="AQ451" s="340"/>
      <c r="AR451" s="341"/>
    </row>
    <row r="452" spans="2:45" ht="24.95" customHeight="1">
      <c r="C452" s="331">
        <v>440</v>
      </c>
      <c r="D452" s="332"/>
      <c r="E452" s="333"/>
      <c r="F452" s="334"/>
      <c r="G452" s="334"/>
      <c r="H452" s="334"/>
      <c r="I452" s="334"/>
      <c r="J452" s="334"/>
      <c r="K452" s="334"/>
      <c r="L452" s="334"/>
      <c r="M452" s="334"/>
      <c r="N452" s="334"/>
      <c r="O452" s="334"/>
      <c r="P452" s="334"/>
      <c r="Q452" s="334"/>
      <c r="R452" s="334"/>
      <c r="S452" s="335"/>
      <c r="T452" s="336"/>
      <c r="U452" s="337"/>
      <c r="V452" s="337"/>
      <c r="W452" s="337"/>
      <c r="X452" s="338"/>
      <c r="Y452" s="123" t="str">
        <f>IFERROR(IF('01申請書'!$B$27="●",VLOOKUP($T452,資格者コード!$A$2:$Q$73,MATCH(Y$12,資格者コード!$F$1:$Q$1,0)+5,FALSE) &amp; "",""),"")</f>
        <v/>
      </c>
      <c r="Z452" s="124" t="str">
        <f>IFERROR(IF('01申請書'!$B$28="●",VLOOKUP($T452,資格者コード!$A$2:$Q$73,MATCH(Z$12,資格者コード!$F$1:$Q$1,0)+5,FALSE) &amp; "",""),"")</f>
        <v/>
      </c>
      <c r="AA452" s="124" t="str">
        <f>IFERROR(IF('01申請書'!$B$29="●",VLOOKUP($T452,資格者コード!$A$2:$Q$73,MATCH(AA$12,資格者コード!$F$1:$Q$1,0)+5,FALSE) &amp; "",""),"")</f>
        <v/>
      </c>
      <c r="AB452" s="124" t="str">
        <f>IFERROR(IF('01申請書'!$B$30="●",VLOOKUP($T452,資格者コード!$A$2:$Q$73,MATCH(AB$12,資格者コード!$F$1:$Q$1,0)+5,FALSE) &amp; "",""),"")</f>
        <v/>
      </c>
      <c r="AC452" s="125" t="str">
        <f>IFERROR(IF('01申請書'!$B$31="●",VLOOKUP($T452,資格者コード!$A$2:$Q$73,MATCH(AC$12,資格者コード!$F$1:$Q$1,0)+5,FALSE) &amp; "",""),"")</f>
        <v/>
      </c>
      <c r="AD452" s="126" t="str">
        <f>IFERROR(IF('01申請書'!$O$27="○",VLOOKUP($T452,資格者コード!$A$2:$Q$73,MATCH(AD$12,資格者コード!$F$1:$Q$1,0)+5,FALSE) &amp; "",""),"")</f>
        <v/>
      </c>
      <c r="AE452" s="126" t="str">
        <f>IFERROR(IF('01申請書'!$O$28="○",VLOOKUP($T452,資格者コード!$A$2:$Q$73,MATCH(AE$12,資格者コード!$F$1:$Q$1,0)+5,FALSE) &amp; "",""),"")</f>
        <v/>
      </c>
      <c r="AF452" s="123" t="str">
        <f>IFERROR(IF('01申請書'!$B$32="●",VLOOKUP($T452,資格者コード!$A$2:$Q$73,MATCH(AF$12,資格者コード!$F$1:$Q$1,0)+5,FALSE) &amp; "",""),"")</f>
        <v/>
      </c>
      <c r="AG452" s="124" t="str">
        <f>IFERROR(IF('01申請書'!$B$33="●",VLOOKUP($T452,資格者コード!$A$2:$Q$73,MATCH(AG$12,資格者コード!$F$1:$Q$1,0)+5,FALSE) &amp; "",""),"")</f>
        <v/>
      </c>
      <c r="AH452" s="125" t="str">
        <f>IFERROR(IF('01申請書'!$B$34="●",VLOOKUP($T452,資格者コード!$A$2:$Q$73,MATCH(AH$12,資格者コード!$F$1:$Q$1,0)+5,FALSE) &amp; "",""),"")</f>
        <v/>
      </c>
      <c r="AI452" s="126" t="str">
        <f>IFERROR(IF('01申請書'!$O$29="○",VLOOKUP($T452,資格者コード!$A$2:$Q$73,MATCH(AI$12,資格者コード!$F$1:$Q$1,0)+5,FALSE) &amp; "",""),"")</f>
        <v/>
      </c>
      <c r="AJ452" s="126" t="str">
        <f>IFERROR(IF('01申請書'!$O$30="○",VLOOKUP($T452,資格者コード!$A$2:$Q$73,MATCH(AJ$12,資格者コード!$F$1:$Q$1,0)+5,FALSE) &amp; "",""),"")</f>
        <v/>
      </c>
      <c r="AK452" s="339"/>
      <c r="AL452" s="340"/>
      <c r="AM452" s="340"/>
      <c r="AN452" s="340"/>
      <c r="AO452" s="340"/>
      <c r="AP452" s="340"/>
      <c r="AQ452" s="340"/>
      <c r="AR452" s="341"/>
    </row>
    <row r="453" spans="2:45" ht="24.95" customHeight="1">
      <c r="C453" s="331">
        <v>441</v>
      </c>
      <c r="D453" s="332"/>
      <c r="E453" s="333"/>
      <c r="F453" s="334"/>
      <c r="G453" s="334"/>
      <c r="H453" s="334"/>
      <c r="I453" s="334"/>
      <c r="J453" s="334"/>
      <c r="K453" s="334"/>
      <c r="L453" s="334"/>
      <c r="M453" s="334"/>
      <c r="N453" s="334"/>
      <c r="O453" s="334"/>
      <c r="P453" s="334"/>
      <c r="Q453" s="334"/>
      <c r="R453" s="334"/>
      <c r="S453" s="335"/>
      <c r="T453" s="336"/>
      <c r="U453" s="337"/>
      <c r="V453" s="337"/>
      <c r="W453" s="337"/>
      <c r="X453" s="338"/>
      <c r="Y453" s="123" t="str">
        <f>IFERROR(IF('01申請書'!$B$27="●",VLOOKUP($T453,資格者コード!$A$2:$Q$73,MATCH(Y$12,資格者コード!$F$1:$Q$1,0)+5,FALSE) &amp; "",""),"")</f>
        <v/>
      </c>
      <c r="Z453" s="124" t="str">
        <f>IFERROR(IF('01申請書'!$B$28="●",VLOOKUP($T453,資格者コード!$A$2:$Q$73,MATCH(Z$12,資格者コード!$F$1:$Q$1,0)+5,FALSE) &amp; "",""),"")</f>
        <v/>
      </c>
      <c r="AA453" s="124" t="str">
        <f>IFERROR(IF('01申請書'!$B$29="●",VLOOKUP($T453,資格者コード!$A$2:$Q$73,MATCH(AA$12,資格者コード!$F$1:$Q$1,0)+5,FALSE) &amp; "",""),"")</f>
        <v/>
      </c>
      <c r="AB453" s="124" t="str">
        <f>IFERROR(IF('01申請書'!$B$30="●",VLOOKUP($T453,資格者コード!$A$2:$Q$73,MATCH(AB$12,資格者コード!$F$1:$Q$1,0)+5,FALSE) &amp; "",""),"")</f>
        <v/>
      </c>
      <c r="AC453" s="125" t="str">
        <f>IFERROR(IF('01申請書'!$B$31="●",VLOOKUP($T453,資格者コード!$A$2:$Q$73,MATCH(AC$12,資格者コード!$F$1:$Q$1,0)+5,FALSE) &amp; "",""),"")</f>
        <v/>
      </c>
      <c r="AD453" s="126" t="str">
        <f>IFERROR(IF('01申請書'!$O$27="○",VLOOKUP($T453,資格者コード!$A$2:$Q$73,MATCH(AD$12,資格者コード!$F$1:$Q$1,0)+5,FALSE) &amp; "",""),"")</f>
        <v/>
      </c>
      <c r="AE453" s="126" t="str">
        <f>IFERROR(IF('01申請書'!$O$28="○",VLOOKUP($T453,資格者コード!$A$2:$Q$73,MATCH(AE$12,資格者コード!$F$1:$Q$1,0)+5,FALSE) &amp; "",""),"")</f>
        <v/>
      </c>
      <c r="AF453" s="123" t="str">
        <f>IFERROR(IF('01申請書'!$B$32="●",VLOOKUP($T453,資格者コード!$A$2:$Q$73,MATCH(AF$12,資格者コード!$F$1:$Q$1,0)+5,FALSE) &amp; "",""),"")</f>
        <v/>
      </c>
      <c r="AG453" s="124" t="str">
        <f>IFERROR(IF('01申請書'!$B$33="●",VLOOKUP($T453,資格者コード!$A$2:$Q$73,MATCH(AG$12,資格者コード!$F$1:$Q$1,0)+5,FALSE) &amp; "",""),"")</f>
        <v/>
      </c>
      <c r="AH453" s="125" t="str">
        <f>IFERROR(IF('01申請書'!$B$34="●",VLOOKUP($T453,資格者コード!$A$2:$Q$73,MATCH(AH$12,資格者コード!$F$1:$Q$1,0)+5,FALSE) &amp; "",""),"")</f>
        <v/>
      </c>
      <c r="AI453" s="126" t="str">
        <f>IFERROR(IF('01申請書'!$O$29="○",VLOOKUP($T453,資格者コード!$A$2:$Q$73,MATCH(AI$12,資格者コード!$F$1:$Q$1,0)+5,FALSE) &amp; "",""),"")</f>
        <v/>
      </c>
      <c r="AJ453" s="126" t="str">
        <f>IFERROR(IF('01申請書'!$O$30="○",VLOOKUP($T453,資格者コード!$A$2:$Q$73,MATCH(AJ$12,資格者コード!$F$1:$Q$1,0)+5,FALSE) &amp; "",""),"")</f>
        <v/>
      </c>
      <c r="AK453" s="339"/>
      <c r="AL453" s="340"/>
      <c r="AM453" s="340"/>
      <c r="AN453" s="340"/>
      <c r="AO453" s="340"/>
      <c r="AP453" s="340"/>
      <c r="AQ453" s="340"/>
      <c r="AR453" s="341"/>
    </row>
    <row r="454" spans="2:45" ht="24.95" customHeight="1">
      <c r="C454" s="331">
        <v>442</v>
      </c>
      <c r="D454" s="332"/>
      <c r="E454" s="333"/>
      <c r="F454" s="334"/>
      <c r="G454" s="334"/>
      <c r="H454" s="334"/>
      <c r="I454" s="334"/>
      <c r="J454" s="334"/>
      <c r="K454" s="334"/>
      <c r="L454" s="334"/>
      <c r="M454" s="334"/>
      <c r="N454" s="334"/>
      <c r="O454" s="334"/>
      <c r="P454" s="334"/>
      <c r="Q454" s="334"/>
      <c r="R454" s="334"/>
      <c r="S454" s="335"/>
      <c r="T454" s="336"/>
      <c r="U454" s="337"/>
      <c r="V454" s="337"/>
      <c r="W454" s="337"/>
      <c r="X454" s="338"/>
      <c r="Y454" s="123" t="str">
        <f>IFERROR(IF('01申請書'!$B$27="●",VLOOKUP($T454,資格者コード!$A$2:$Q$73,MATCH(Y$12,資格者コード!$F$1:$Q$1,0)+5,FALSE) &amp; "",""),"")</f>
        <v/>
      </c>
      <c r="Z454" s="124" t="str">
        <f>IFERROR(IF('01申請書'!$B$28="●",VLOOKUP($T454,資格者コード!$A$2:$Q$73,MATCH(Z$12,資格者コード!$F$1:$Q$1,0)+5,FALSE) &amp; "",""),"")</f>
        <v/>
      </c>
      <c r="AA454" s="124" t="str">
        <f>IFERROR(IF('01申請書'!$B$29="●",VLOOKUP($T454,資格者コード!$A$2:$Q$73,MATCH(AA$12,資格者コード!$F$1:$Q$1,0)+5,FALSE) &amp; "",""),"")</f>
        <v/>
      </c>
      <c r="AB454" s="124" t="str">
        <f>IFERROR(IF('01申請書'!$B$30="●",VLOOKUP($T454,資格者コード!$A$2:$Q$73,MATCH(AB$12,資格者コード!$F$1:$Q$1,0)+5,FALSE) &amp; "",""),"")</f>
        <v/>
      </c>
      <c r="AC454" s="125" t="str">
        <f>IFERROR(IF('01申請書'!$B$31="●",VLOOKUP($T454,資格者コード!$A$2:$Q$73,MATCH(AC$12,資格者コード!$F$1:$Q$1,0)+5,FALSE) &amp; "",""),"")</f>
        <v/>
      </c>
      <c r="AD454" s="126" t="str">
        <f>IFERROR(IF('01申請書'!$O$27="○",VLOOKUP($T454,資格者コード!$A$2:$Q$73,MATCH(AD$12,資格者コード!$F$1:$Q$1,0)+5,FALSE) &amp; "",""),"")</f>
        <v/>
      </c>
      <c r="AE454" s="126" t="str">
        <f>IFERROR(IF('01申請書'!$O$28="○",VLOOKUP($T454,資格者コード!$A$2:$Q$73,MATCH(AE$12,資格者コード!$F$1:$Q$1,0)+5,FALSE) &amp; "",""),"")</f>
        <v/>
      </c>
      <c r="AF454" s="123" t="str">
        <f>IFERROR(IF('01申請書'!$B$32="●",VLOOKUP($T454,資格者コード!$A$2:$Q$73,MATCH(AF$12,資格者コード!$F$1:$Q$1,0)+5,FALSE) &amp; "",""),"")</f>
        <v/>
      </c>
      <c r="AG454" s="124" t="str">
        <f>IFERROR(IF('01申請書'!$B$33="●",VLOOKUP($T454,資格者コード!$A$2:$Q$73,MATCH(AG$12,資格者コード!$F$1:$Q$1,0)+5,FALSE) &amp; "",""),"")</f>
        <v/>
      </c>
      <c r="AH454" s="125" t="str">
        <f>IFERROR(IF('01申請書'!$B$34="●",VLOOKUP($T454,資格者コード!$A$2:$Q$73,MATCH(AH$12,資格者コード!$F$1:$Q$1,0)+5,FALSE) &amp; "",""),"")</f>
        <v/>
      </c>
      <c r="AI454" s="126" t="str">
        <f>IFERROR(IF('01申請書'!$O$29="○",VLOOKUP($T454,資格者コード!$A$2:$Q$73,MATCH(AI$12,資格者コード!$F$1:$Q$1,0)+5,FALSE) &amp; "",""),"")</f>
        <v/>
      </c>
      <c r="AJ454" s="126" t="str">
        <f>IFERROR(IF('01申請書'!$O$30="○",VLOOKUP($T454,資格者コード!$A$2:$Q$73,MATCH(AJ$12,資格者コード!$F$1:$Q$1,0)+5,FALSE) &amp; "",""),"")</f>
        <v/>
      </c>
      <c r="AK454" s="339"/>
      <c r="AL454" s="340"/>
      <c r="AM454" s="340"/>
      <c r="AN454" s="340"/>
      <c r="AO454" s="340"/>
      <c r="AP454" s="340"/>
      <c r="AQ454" s="340"/>
      <c r="AR454" s="341"/>
    </row>
    <row r="455" spans="2:45" ht="24.95" customHeight="1">
      <c r="B455" s="127" t="s">
        <v>174</v>
      </c>
      <c r="C455" s="331">
        <v>443</v>
      </c>
      <c r="D455" s="332"/>
      <c r="E455" s="333"/>
      <c r="F455" s="334"/>
      <c r="G455" s="334"/>
      <c r="H455" s="334"/>
      <c r="I455" s="334"/>
      <c r="J455" s="334"/>
      <c r="K455" s="334"/>
      <c r="L455" s="334"/>
      <c r="M455" s="334"/>
      <c r="N455" s="334"/>
      <c r="O455" s="334"/>
      <c r="P455" s="334"/>
      <c r="Q455" s="334"/>
      <c r="R455" s="334"/>
      <c r="S455" s="335"/>
      <c r="T455" s="336"/>
      <c r="U455" s="337"/>
      <c r="V455" s="337"/>
      <c r="W455" s="337"/>
      <c r="X455" s="338"/>
      <c r="Y455" s="123" t="str">
        <f>IFERROR(IF('01申請書'!$B$27="●",VLOOKUP($T455,資格者コード!$A$2:$Q$73,MATCH(Y$12,資格者コード!$F$1:$Q$1,0)+5,FALSE) &amp; "",""),"")</f>
        <v/>
      </c>
      <c r="Z455" s="124" t="str">
        <f>IFERROR(IF('01申請書'!$B$28="●",VLOOKUP($T455,資格者コード!$A$2:$Q$73,MATCH(Z$12,資格者コード!$F$1:$Q$1,0)+5,FALSE) &amp; "",""),"")</f>
        <v/>
      </c>
      <c r="AA455" s="124" t="str">
        <f>IFERROR(IF('01申請書'!$B$29="●",VLOOKUP($T455,資格者コード!$A$2:$Q$73,MATCH(AA$12,資格者コード!$F$1:$Q$1,0)+5,FALSE) &amp; "",""),"")</f>
        <v/>
      </c>
      <c r="AB455" s="124" t="str">
        <f>IFERROR(IF('01申請書'!$B$30="●",VLOOKUP($T455,資格者コード!$A$2:$Q$73,MATCH(AB$12,資格者コード!$F$1:$Q$1,0)+5,FALSE) &amp; "",""),"")</f>
        <v/>
      </c>
      <c r="AC455" s="125" t="str">
        <f>IFERROR(IF('01申請書'!$B$31="●",VLOOKUP($T455,資格者コード!$A$2:$Q$73,MATCH(AC$12,資格者コード!$F$1:$Q$1,0)+5,FALSE) &amp; "",""),"")</f>
        <v/>
      </c>
      <c r="AD455" s="126" t="str">
        <f>IFERROR(IF('01申請書'!$O$27="○",VLOOKUP($T455,資格者コード!$A$2:$Q$73,MATCH(AD$12,資格者コード!$F$1:$Q$1,0)+5,FALSE) &amp; "",""),"")</f>
        <v/>
      </c>
      <c r="AE455" s="126" t="str">
        <f>IFERROR(IF('01申請書'!$O$28="○",VLOOKUP($T455,資格者コード!$A$2:$Q$73,MATCH(AE$12,資格者コード!$F$1:$Q$1,0)+5,FALSE) &amp; "",""),"")</f>
        <v/>
      </c>
      <c r="AF455" s="123" t="str">
        <f>IFERROR(IF('01申請書'!$B$32="●",VLOOKUP($T455,資格者コード!$A$2:$Q$73,MATCH(AF$12,資格者コード!$F$1:$Q$1,0)+5,FALSE) &amp; "",""),"")</f>
        <v/>
      </c>
      <c r="AG455" s="124" t="str">
        <f>IFERROR(IF('01申請書'!$B$33="●",VLOOKUP($T455,資格者コード!$A$2:$Q$73,MATCH(AG$12,資格者コード!$F$1:$Q$1,0)+5,FALSE) &amp; "",""),"")</f>
        <v/>
      </c>
      <c r="AH455" s="125" t="str">
        <f>IFERROR(IF('01申請書'!$B$34="●",VLOOKUP($T455,資格者コード!$A$2:$Q$73,MATCH(AH$12,資格者コード!$F$1:$Q$1,0)+5,FALSE) &amp; "",""),"")</f>
        <v/>
      </c>
      <c r="AI455" s="126" t="str">
        <f>IFERROR(IF('01申請書'!$O$29="○",VLOOKUP($T455,資格者コード!$A$2:$Q$73,MATCH(AI$12,資格者コード!$F$1:$Q$1,0)+5,FALSE) &amp; "",""),"")</f>
        <v/>
      </c>
      <c r="AJ455" s="126" t="str">
        <f>IFERROR(IF('01申請書'!$O$30="○",VLOOKUP($T455,資格者コード!$A$2:$Q$73,MATCH(AJ$12,資格者コード!$F$1:$Q$1,0)+5,FALSE) &amp; "",""),"")</f>
        <v/>
      </c>
      <c r="AK455" s="339"/>
      <c r="AL455" s="340"/>
      <c r="AM455" s="340"/>
      <c r="AN455" s="340"/>
      <c r="AO455" s="340"/>
      <c r="AP455" s="340"/>
      <c r="AQ455" s="340"/>
      <c r="AR455" s="341"/>
      <c r="AS455" s="127"/>
    </row>
    <row r="456" spans="2:45" ht="24.95" customHeight="1">
      <c r="C456" s="331">
        <v>444</v>
      </c>
      <c r="D456" s="332"/>
      <c r="E456" s="333"/>
      <c r="F456" s="334"/>
      <c r="G456" s="334"/>
      <c r="H456" s="334"/>
      <c r="I456" s="334"/>
      <c r="J456" s="334"/>
      <c r="K456" s="334"/>
      <c r="L456" s="334"/>
      <c r="M456" s="334"/>
      <c r="N456" s="334"/>
      <c r="O456" s="334"/>
      <c r="P456" s="334"/>
      <c r="Q456" s="334"/>
      <c r="R456" s="334"/>
      <c r="S456" s="335"/>
      <c r="T456" s="336"/>
      <c r="U456" s="337"/>
      <c r="V456" s="337"/>
      <c r="W456" s="337"/>
      <c r="X456" s="338"/>
      <c r="Y456" s="123" t="str">
        <f>IFERROR(IF('01申請書'!$B$27="●",VLOOKUP($T456,資格者コード!$A$2:$Q$73,MATCH(Y$12,資格者コード!$F$1:$Q$1,0)+5,FALSE) &amp; "",""),"")</f>
        <v/>
      </c>
      <c r="Z456" s="124" t="str">
        <f>IFERROR(IF('01申請書'!$B$28="●",VLOOKUP($T456,資格者コード!$A$2:$Q$73,MATCH(Z$12,資格者コード!$F$1:$Q$1,0)+5,FALSE) &amp; "",""),"")</f>
        <v/>
      </c>
      <c r="AA456" s="124" t="str">
        <f>IFERROR(IF('01申請書'!$B$29="●",VLOOKUP($T456,資格者コード!$A$2:$Q$73,MATCH(AA$12,資格者コード!$F$1:$Q$1,0)+5,FALSE) &amp; "",""),"")</f>
        <v/>
      </c>
      <c r="AB456" s="124" t="str">
        <f>IFERROR(IF('01申請書'!$B$30="●",VLOOKUP($T456,資格者コード!$A$2:$Q$73,MATCH(AB$12,資格者コード!$F$1:$Q$1,0)+5,FALSE) &amp; "",""),"")</f>
        <v/>
      </c>
      <c r="AC456" s="125" t="str">
        <f>IFERROR(IF('01申請書'!$B$31="●",VLOOKUP($T456,資格者コード!$A$2:$Q$73,MATCH(AC$12,資格者コード!$F$1:$Q$1,0)+5,FALSE) &amp; "",""),"")</f>
        <v/>
      </c>
      <c r="AD456" s="126" t="str">
        <f>IFERROR(IF('01申請書'!$O$27="○",VLOOKUP($T456,資格者コード!$A$2:$Q$73,MATCH(AD$12,資格者コード!$F$1:$Q$1,0)+5,FALSE) &amp; "",""),"")</f>
        <v/>
      </c>
      <c r="AE456" s="126" t="str">
        <f>IFERROR(IF('01申請書'!$O$28="○",VLOOKUP($T456,資格者コード!$A$2:$Q$73,MATCH(AE$12,資格者コード!$F$1:$Q$1,0)+5,FALSE) &amp; "",""),"")</f>
        <v/>
      </c>
      <c r="AF456" s="123" t="str">
        <f>IFERROR(IF('01申請書'!$B$32="●",VLOOKUP($T456,資格者コード!$A$2:$Q$73,MATCH(AF$12,資格者コード!$F$1:$Q$1,0)+5,FALSE) &amp; "",""),"")</f>
        <v/>
      </c>
      <c r="AG456" s="124" t="str">
        <f>IFERROR(IF('01申請書'!$B$33="●",VLOOKUP($T456,資格者コード!$A$2:$Q$73,MATCH(AG$12,資格者コード!$F$1:$Q$1,0)+5,FALSE) &amp; "",""),"")</f>
        <v/>
      </c>
      <c r="AH456" s="125" t="str">
        <f>IFERROR(IF('01申請書'!$B$34="●",VLOOKUP($T456,資格者コード!$A$2:$Q$73,MATCH(AH$12,資格者コード!$F$1:$Q$1,0)+5,FALSE) &amp; "",""),"")</f>
        <v/>
      </c>
      <c r="AI456" s="126" t="str">
        <f>IFERROR(IF('01申請書'!$O$29="○",VLOOKUP($T456,資格者コード!$A$2:$Q$73,MATCH(AI$12,資格者コード!$F$1:$Q$1,0)+5,FALSE) &amp; "",""),"")</f>
        <v/>
      </c>
      <c r="AJ456" s="126" t="str">
        <f>IFERROR(IF('01申請書'!$O$30="○",VLOOKUP($T456,資格者コード!$A$2:$Q$73,MATCH(AJ$12,資格者コード!$F$1:$Q$1,0)+5,FALSE) &amp; "",""),"")</f>
        <v/>
      </c>
      <c r="AK456" s="339"/>
      <c r="AL456" s="340"/>
      <c r="AM456" s="340"/>
      <c r="AN456" s="340"/>
      <c r="AO456" s="340"/>
      <c r="AP456" s="340"/>
      <c r="AQ456" s="340"/>
      <c r="AR456" s="341"/>
    </row>
    <row r="457" spans="2:45" ht="24.95" customHeight="1">
      <c r="C457" s="331">
        <v>445</v>
      </c>
      <c r="D457" s="332"/>
      <c r="E457" s="333"/>
      <c r="F457" s="334"/>
      <c r="G457" s="334"/>
      <c r="H457" s="334"/>
      <c r="I457" s="334"/>
      <c r="J457" s="334"/>
      <c r="K457" s="334"/>
      <c r="L457" s="334"/>
      <c r="M457" s="334"/>
      <c r="N457" s="334"/>
      <c r="O457" s="334"/>
      <c r="P457" s="334"/>
      <c r="Q457" s="334"/>
      <c r="R457" s="334"/>
      <c r="S457" s="335"/>
      <c r="T457" s="336"/>
      <c r="U457" s="337"/>
      <c r="V457" s="337"/>
      <c r="W457" s="337"/>
      <c r="X457" s="338"/>
      <c r="Y457" s="123" t="str">
        <f>IFERROR(IF('01申請書'!$B$27="●",VLOOKUP($T457,資格者コード!$A$2:$Q$73,MATCH(Y$12,資格者コード!$F$1:$Q$1,0)+5,FALSE) &amp; "",""),"")</f>
        <v/>
      </c>
      <c r="Z457" s="124" t="str">
        <f>IFERROR(IF('01申請書'!$B$28="●",VLOOKUP($T457,資格者コード!$A$2:$Q$73,MATCH(Z$12,資格者コード!$F$1:$Q$1,0)+5,FALSE) &amp; "",""),"")</f>
        <v/>
      </c>
      <c r="AA457" s="124" t="str">
        <f>IFERROR(IF('01申請書'!$B$29="●",VLOOKUP($T457,資格者コード!$A$2:$Q$73,MATCH(AA$12,資格者コード!$F$1:$Q$1,0)+5,FALSE) &amp; "",""),"")</f>
        <v/>
      </c>
      <c r="AB457" s="124" t="str">
        <f>IFERROR(IF('01申請書'!$B$30="●",VLOOKUP($T457,資格者コード!$A$2:$Q$73,MATCH(AB$12,資格者コード!$F$1:$Q$1,0)+5,FALSE) &amp; "",""),"")</f>
        <v/>
      </c>
      <c r="AC457" s="125" t="str">
        <f>IFERROR(IF('01申請書'!$B$31="●",VLOOKUP($T457,資格者コード!$A$2:$Q$73,MATCH(AC$12,資格者コード!$F$1:$Q$1,0)+5,FALSE) &amp; "",""),"")</f>
        <v/>
      </c>
      <c r="AD457" s="126" t="str">
        <f>IFERROR(IF('01申請書'!$O$27="○",VLOOKUP($T457,資格者コード!$A$2:$Q$73,MATCH(AD$12,資格者コード!$F$1:$Q$1,0)+5,FALSE) &amp; "",""),"")</f>
        <v/>
      </c>
      <c r="AE457" s="126" t="str">
        <f>IFERROR(IF('01申請書'!$O$28="○",VLOOKUP($T457,資格者コード!$A$2:$Q$73,MATCH(AE$12,資格者コード!$F$1:$Q$1,0)+5,FALSE) &amp; "",""),"")</f>
        <v/>
      </c>
      <c r="AF457" s="123" t="str">
        <f>IFERROR(IF('01申請書'!$B$32="●",VLOOKUP($T457,資格者コード!$A$2:$Q$73,MATCH(AF$12,資格者コード!$F$1:$Q$1,0)+5,FALSE) &amp; "",""),"")</f>
        <v/>
      </c>
      <c r="AG457" s="124" t="str">
        <f>IFERROR(IF('01申請書'!$B$33="●",VLOOKUP($T457,資格者コード!$A$2:$Q$73,MATCH(AG$12,資格者コード!$F$1:$Q$1,0)+5,FALSE) &amp; "",""),"")</f>
        <v/>
      </c>
      <c r="AH457" s="125" t="str">
        <f>IFERROR(IF('01申請書'!$B$34="●",VLOOKUP($T457,資格者コード!$A$2:$Q$73,MATCH(AH$12,資格者コード!$F$1:$Q$1,0)+5,FALSE) &amp; "",""),"")</f>
        <v/>
      </c>
      <c r="AI457" s="126" t="str">
        <f>IFERROR(IF('01申請書'!$O$29="○",VLOOKUP($T457,資格者コード!$A$2:$Q$73,MATCH(AI$12,資格者コード!$F$1:$Q$1,0)+5,FALSE) &amp; "",""),"")</f>
        <v/>
      </c>
      <c r="AJ457" s="126" t="str">
        <f>IFERROR(IF('01申請書'!$O$30="○",VLOOKUP($T457,資格者コード!$A$2:$Q$73,MATCH(AJ$12,資格者コード!$F$1:$Q$1,0)+5,FALSE) &amp; "",""),"")</f>
        <v/>
      </c>
      <c r="AK457" s="339"/>
      <c r="AL457" s="340"/>
      <c r="AM457" s="340"/>
      <c r="AN457" s="340"/>
      <c r="AO457" s="340"/>
      <c r="AP457" s="340"/>
      <c r="AQ457" s="340"/>
      <c r="AR457" s="341"/>
    </row>
    <row r="458" spans="2:45" ht="24.95" customHeight="1">
      <c r="C458" s="331">
        <v>446</v>
      </c>
      <c r="D458" s="332"/>
      <c r="E458" s="333"/>
      <c r="F458" s="334"/>
      <c r="G458" s="334"/>
      <c r="H458" s="334"/>
      <c r="I458" s="334"/>
      <c r="J458" s="334"/>
      <c r="K458" s="334"/>
      <c r="L458" s="334"/>
      <c r="M458" s="334"/>
      <c r="N458" s="334"/>
      <c r="O458" s="334"/>
      <c r="P458" s="334"/>
      <c r="Q458" s="334"/>
      <c r="R458" s="334"/>
      <c r="S458" s="335"/>
      <c r="T458" s="336"/>
      <c r="U458" s="337"/>
      <c r="V458" s="337"/>
      <c r="W458" s="337"/>
      <c r="X458" s="338"/>
      <c r="Y458" s="123" t="str">
        <f>IFERROR(IF('01申請書'!$B$27="●",VLOOKUP($T458,資格者コード!$A$2:$Q$73,MATCH(Y$12,資格者コード!$F$1:$Q$1,0)+5,FALSE) &amp; "",""),"")</f>
        <v/>
      </c>
      <c r="Z458" s="124" t="str">
        <f>IFERROR(IF('01申請書'!$B$28="●",VLOOKUP($T458,資格者コード!$A$2:$Q$73,MATCH(Z$12,資格者コード!$F$1:$Q$1,0)+5,FALSE) &amp; "",""),"")</f>
        <v/>
      </c>
      <c r="AA458" s="124" t="str">
        <f>IFERROR(IF('01申請書'!$B$29="●",VLOOKUP($T458,資格者コード!$A$2:$Q$73,MATCH(AA$12,資格者コード!$F$1:$Q$1,0)+5,FALSE) &amp; "",""),"")</f>
        <v/>
      </c>
      <c r="AB458" s="124" t="str">
        <f>IFERROR(IF('01申請書'!$B$30="●",VLOOKUP($T458,資格者コード!$A$2:$Q$73,MATCH(AB$12,資格者コード!$F$1:$Q$1,0)+5,FALSE) &amp; "",""),"")</f>
        <v/>
      </c>
      <c r="AC458" s="125" t="str">
        <f>IFERROR(IF('01申請書'!$B$31="●",VLOOKUP($T458,資格者コード!$A$2:$Q$73,MATCH(AC$12,資格者コード!$F$1:$Q$1,0)+5,FALSE) &amp; "",""),"")</f>
        <v/>
      </c>
      <c r="AD458" s="126" t="str">
        <f>IFERROR(IF('01申請書'!$O$27="○",VLOOKUP($T458,資格者コード!$A$2:$Q$73,MATCH(AD$12,資格者コード!$F$1:$Q$1,0)+5,FALSE) &amp; "",""),"")</f>
        <v/>
      </c>
      <c r="AE458" s="126" t="str">
        <f>IFERROR(IF('01申請書'!$O$28="○",VLOOKUP($T458,資格者コード!$A$2:$Q$73,MATCH(AE$12,資格者コード!$F$1:$Q$1,0)+5,FALSE) &amp; "",""),"")</f>
        <v/>
      </c>
      <c r="AF458" s="123" t="str">
        <f>IFERROR(IF('01申請書'!$B$32="●",VLOOKUP($T458,資格者コード!$A$2:$Q$73,MATCH(AF$12,資格者コード!$F$1:$Q$1,0)+5,FALSE) &amp; "",""),"")</f>
        <v/>
      </c>
      <c r="AG458" s="124" t="str">
        <f>IFERROR(IF('01申請書'!$B$33="●",VLOOKUP($T458,資格者コード!$A$2:$Q$73,MATCH(AG$12,資格者コード!$F$1:$Q$1,0)+5,FALSE) &amp; "",""),"")</f>
        <v/>
      </c>
      <c r="AH458" s="125" t="str">
        <f>IFERROR(IF('01申請書'!$B$34="●",VLOOKUP($T458,資格者コード!$A$2:$Q$73,MATCH(AH$12,資格者コード!$F$1:$Q$1,0)+5,FALSE) &amp; "",""),"")</f>
        <v/>
      </c>
      <c r="AI458" s="126" t="str">
        <f>IFERROR(IF('01申請書'!$O$29="○",VLOOKUP($T458,資格者コード!$A$2:$Q$73,MATCH(AI$12,資格者コード!$F$1:$Q$1,0)+5,FALSE) &amp; "",""),"")</f>
        <v/>
      </c>
      <c r="AJ458" s="126" t="str">
        <f>IFERROR(IF('01申請書'!$O$30="○",VLOOKUP($T458,資格者コード!$A$2:$Q$73,MATCH(AJ$12,資格者コード!$F$1:$Q$1,0)+5,FALSE) &amp; "",""),"")</f>
        <v/>
      </c>
      <c r="AK458" s="339"/>
      <c r="AL458" s="340"/>
      <c r="AM458" s="340"/>
      <c r="AN458" s="340"/>
      <c r="AO458" s="340"/>
      <c r="AP458" s="340"/>
      <c r="AQ458" s="340"/>
      <c r="AR458" s="341"/>
    </row>
    <row r="459" spans="2:45" ht="24.95" customHeight="1">
      <c r="C459" s="331">
        <v>447</v>
      </c>
      <c r="D459" s="332"/>
      <c r="E459" s="333"/>
      <c r="F459" s="334"/>
      <c r="G459" s="334"/>
      <c r="H459" s="334"/>
      <c r="I459" s="334"/>
      <c r="J459" s="334"/>
      <c r="K459" s="334"/>
      <c r="L459" s="334"/>
      <c r="M459" s="334"/>
      <c r="N459" s="334"/>
      <c r="O459" s="334"/>
      <c r="P459" s="334"/>
      <c r="Q459" s="334"/>
      <c r="R459" s="334"/>
      <c r="S459" s="335"/>
      <c r="T459" s="336"/>
      <c r="U459" s="337"/>
      <c r="V459" s="337"/>
      <c r="W459" s="337"/>
      <c r="X459" s="338"/>
      <c r="Y459" s="123" t="str">
        <f>IFERROR(IF('01申請書'!$B$27="●",VLOOKUP($T459,資格者コード!$A$2:$Q$73,MATCH(Y$12,資格者コード!$F$1:$Q$1,0)+5,FALSE) &amp; "",""),"")</f>
        <v/>
      </c>
      <c r="Z459" s="124" t="str">
        <f>IFERROR(IF('01申請書'!$B$28="●",VLOOKUP($T459,資格者コード!$A$2:$Q$73,MATCH(Z$12,資格者コード!$F$1:$Q$1,0)+5,FALSE) &amp; "",""),"")</f>
        <v/>
      </c>
      <c r="AA459" s="124" t="str">
        <f>IFERROR(IF('01申請書'!$B$29="●",VLOOKUP($T459,資格者コード!$A$2:$Q$73,MATCH(AA$12,資格者コード!$F$1:$Q$1,0)+5,FALSE) &amp; "",""),"")</f>
        <v/>
      </c>
      <c r="AB459" s="124" t="str">
        <f>IFERROR(IF('01申請書'!$B$30="●",VLOOKUP($T459,資格者コード!$A$2:$Q$73,MATCH(AB$12,資格者コード!$F$1:$Q$1,0)+5,FALSE) &amp; "",""),"")</f>
        <v/>
      </c>
      <c r="AC459" s="125" t="str">
        <f>IFERROR(IF('01申請書'!$B$31="●",VLOOKUP($T459,資格者コード!$A$2:$Q$73,MATCH(AC$12,資格者コード!$F$1:$Q$1,0)+5,FALSE) &amp; "",""),"")</f>
        <v/>
      </c>
      <c r="AD459" s="126" t="str">
        <f>IFERROR(IF('01申請書'!$O$27="○",VLOOKUP($T459,資格者コード!$A$2:$Q$73,MATCH(AD$12,資格者コード!$F$1:$Q$1,0)+5,FALSE) &amp; "",""),"")</f>
        <v/>
      </c>
      <c r="AE459" s="126" t="str">
        <f>IFERROR(IF('01申請書'!$O$28="○",VLOOKUP($T459,資格者コード!$A$2:$Q$73,MATCH(AE$12,資格者コード!$F$1:$Q$1,0)+5,FALSE) &amp; "",""),"")</f>
        <v/>
      </c>
      <c r="AF459" s="123" t="str">
        <f>IFERROR(IF('01申請書'!$B$32="●",VLOOKUP($T459,資格者コード!$A$2:$Q$73,MATCH(AF$12,資格者コード!$F$1:$Q$1,0)+5,FALSE) &amp; "",""),"")</f>
        <v/>
      </c>
      <c r="AG459" s="124" t="str">
        <f>IFERROR(IF('01申請書'!$B$33="●",VLOOKUP($T459,資格者コード!$A$2:$Q$73,MATCH(AG$12,資格者コード!$F$1:$Q$1,0)+5,FALSE) &amp; "",""),"")</f>
        <v/>
      </c>
      <c r="AH459" s="125" t="str">
        <f>IFERROR(IF('01申請書'!$B$34="●",VLOOKUP($T459,資格者コード!$A$2:$Q$73,MATCH(AH$12,資格者コード!$F$1:$Q$1,0)+5,FALSE) &amp; "",""),"")</f>
        <v/>
      </c>
      <c r="AI459" s="126" t="str">
        <f>IFERROR(IF('01申請書'!$O$29="○",VLOOKUP($T459,資格者コード!$A$2:$Q$73,MATCH(AI$12,資格者コード!$F$1:$Q$1,0)+5,FALSE) &amp; "",""),"")</f>
        <v/>
      </c>
      <c r="AJ459" s="126" t="str">
        <f>IFERROR(IF('01申請書'!$O$30="○",VLOOKUP($T459,資格者コード!$A$2:$Q$73,MATCH(AJ$12,資格者コード!$F$1:$Q$1,0)+5,FALSE) &amp; "",""),"")</f>
        <v/>
      </c>
      <c r="AK459" s="339"/>
      <c r="AL459" s="340"/>
      <c r="AM459" s="340"/>
      <c r="AN459" s="340"/>
      <c r="AO459" s="340"/>
      <c r="AP459" s="340"/>
      <c r="AQ459" s="340"/>
      <c r="AR459" s="341"/>
    </row>
    <row r="460" spans="2:45" ht="24.95" customHeight="1">
      <c r="C460" s="331">
        <v>448</v>
      </c>
      <c r="D460" s="332"/>
      <c r="E460" s="333"/>
      <c r="F460" s="334"/>
      <c r="G460" s="334"/>
      <c r="H460" s="334"/>
      <c r="I460" s="334"/>
      <c r="J460" s="334"/>
      <c r="K460" s="334"/>
      <c r="L460" s="334"/>
      <c r="M460" s="334"/>
      <c r="N460" s="334"/>
      <c r="O460" s="334"/>
      <c r="P460" s="334"/>
      <c r="Q460" s="334"/>
      <c r="R460" s="334"/>
      <c r="S460" s="335"/>
      <c r="T460" s="336"/>
      <c r="U460" s="337"/>
      <c r="V460" s="337"/>
      <c r="W460" s="337"/>
      <c r="X460" s="338"/>
      <c r="Y460" s="123" t="str">
        <f>IFERROR(IF('01申請書'!$B$27="●",VLOOKUP($T460,資格者コード!$A$2:$Q$73,MATCH(Y$12,資格者コード!$F$1:$Q$1,0)+5,FALSE) &amp; "",""),"")</f>
        <v/>
      </c>
      <c r="Z460" s="124" t="str">
        <f>IFERROR(IF('01申請書'!$B$28="●",VLOOKUP($T460,資格者コード!$A$2:$Q$73,MATCH(Z$12,資格者コード!$F$1:$Q$1,0)+5,FALSE) &amp; "",""),"")</f>
        <v/>
      </c>
      <c r="AA460" s="124" t="str">
        <f>IFERROR(IF('01申請書'!$B$29="●",VLOOKUP($T460,資格者コード!$A$2:$Q$73,MATCH(AA$12,資格者コード!$F$1:$Q$1,0)+5,FALSE) &amp; "",""),"")</f>
        <v/>
      </c>
      <c r="AB460" s="124" t="str">
        <f>IFERROR(IF('01申請書'!$B$30="●",VLOOKUP($T460,資格者コード!$A$2:$Q$73,MATCH(AB$12,資格者コード!$F$1:$Q$1,0)+5,FALSE) &amp; "",""),"")</f>
        <v/>
      </c>
      <c r="AC460" s="125" t="str">
        <f>IFERROR(IF('01申請書'!$B$31="●",VLOOKUP($T460,資格者コード!$A$2:$Q$73,MATCH(AC$12,資格者コード!$F$1:$Q$1,0)+5,FALSE) &amp; "",""),"")</f>
        <v/>
      </c>
      <c r="AD460" s="126" t="str">
        <f>IFERROR(IF('01申請書'!$O$27="○",VLOOKUP($T460,資格者コード!$A$2:$Q$73,MATCH(AD$12,資格者コード!$F$1:$Q$1,0)+5,FALSE) &amp; "",""),"")</f>
        <v/>
      </c>
      <c r="AE460" s="126" t="str">
        <f>IFERROR(IF('01申請書'!$O$28="○",VLOOKUP($T460,資格者コード!$A$2:$Q$73,MATCH(AE$12,資格者コード!$F$1:$Q$1,0)+5,FALSE) &amp; "",""),"")</f>
        <v/>
      </c>
      <c r="AF460" s="123" t="str">
        <f>IFERROR(IF('01申請書'!$B$32="●",VLOOKUP($T460,資格者コード!$A$2:$Q$73,MATCH(AF$12,資格者コード!$F$1:$Q$1,0)+5,FALSE) &amp; "",""),"")</f>
        <v/>
      </c>
      <c r="AG460" s="124" t="str">
        <f>IFERROR(IF('01申請書'!$B$33="●",VLOOKUP($T460,資格者コード!$A$2:$Q$73,MATCH(AG$12,資格者コード!$F$1:$Q$1,0)+5,FALSE) &amp; "",""),"")</f>
        <v/>
      </c>
      <c r="AH460" s="125" t="str">
        <f>IFERROR(IF('01申請書'!$B$34="●",VLOOKUP($T460,資格者コード!$A$2:$Q$73,MATCH(AH$12,資格者コード!$F$1:$Q$1,0)+5,FALSE) &amp; "",""),"")</f>
        <v/>
      </c>
      <c r="AI460" s="126" t="str">
        <f>IFERROR(IF('01申請書'!$O$29="○",VLOOKUP($T460,資格者コード!$A$2:$Q$73,MATCH(AI$12,資格者コード!$F$1:$Q$1,0)+5,FALSE) &amp; "",""),"")</f>
        <v/>
      </c>
      <c r="AJ460" s="126" t="str">
        <f>IFERROR(IF('01申請書'!$O$30="○",VLOOKUP($T460,資格者コード!$A$2:$Q$73,MATCH(AJ$12,資格者コード!$F$1:$Q$1,0)+5,FALSE) &amp; "",""),"")</f>
        <v/>
      </c>
      <c r="AK460" s="339"/>
      <c r="AL460" s="340"/>
      <c r="AM460" s="340"/>
      <c r="AN460" s="340"/>
      <c r="AO460" s="340"/>
      <c r="AP460" s="340"/>
      <c r="AQ460" s="340"/>
      <c r="AR460" s="341"/>
    </row>
    <row r="461" spans="2:45" ht="24.95" customHeight="1">
      <c r="C461" s="331">
        <v>449</v>
      </c>
      <c r="D461" s="332"/>
      <c r="E461" s="333"/>
      <c r="F461" s="334"/>
      <c r="G461" s="334"/>
      <c r="H461" s="334"/>
      <c r="I461" s="334"/>
      <c r="J461" s="334"/>
      <c r="K461" s="334"/>
      <c r="L461" s="334"/>
      <c r="M461" s="334"/>
      <c r="N461" s="334"/>
      <c r="O461" s="334"/>
      <c r="P461" s="334"/>
      <c r="Q461" s="334"/>
      <c r="R461" s="334"/>
      <c r="S461" s="335"/>
      <c r="T461" s="336"/>
      <c r="U461" s="337"/>
      <c r="V461" s="337"/>
      <c r="W461" s="337"/>
      <c r="X461" s="338"/>
      <c r="Y461" s="123" t="str">
        <f>IFERROR(IF('01申請書'!$B$27="●",VLOOKUP($T461,資格者コード!$A$2:$Q$73,MATCH(Y$12,資格者コード!$F$1:$Q$1,0)+5,FALSE) &amp; "",""),"")</f>
        <v/>
      </c>
      <c r="Z461" s="124" t="str">
        <f>IFERROR(IF('01申請書'!$B$28="●",VLOOKUP($T461,資格者コード!$A$2:$Q$73,MATCH(Z$12,資格者コード!$F$1:$Q$1,0)+5,FALSE) &amp; "",""),"")</f>
        <v/>
      </c>
      <c r="AA461" s="124" t="str">
        <f>IFERROR(IF('01申請書'!$B$29="●",VLOOKUP($T461,資格者コード!$A$2:$Q$73,MATCH(AA$12,資格者コード!$F$1:$Q$1,0)+5,FALSE) &amp; "",""),"")</f>
        <v/>
      </c>
      <c r="AB461" s="124" t="str">
        <f>IFERROR(IF('01申請書'!$B$30="●",VLOOKUP($T461,資格者コード!$A$2:$Q$73,MATCH(AB$12,資格者コード!$F$1:$Q$1,0)+5,FALSE) &amp; "",""),"")</f>
        <v/>
      </c>
      <c r="AC461" s="125" t="str">
        <f>IFERROR(IF('01申請書'!$B$31="●",VLOOKUP($T461,資格者コード!$A$2:$Q$73,MATCH(AC$12,資格者コード!$F$1:$Q$1,0)+5,FALSE) &amp; "",""),"")</f>
        <v/>
      </c>
      <c r="AD461" s="126" t="str">
        <f>IFERROR(IF('01申請書'!$O$27="○",VLOOKUP($T461,資格者コード!$A$2:$Q$73,MATCH(AD$12,資格者コード!$F$1:$Q$1,0)+5,FALSE) &amp; "",""),"")</f>
        <v/>
      </c>
      <c r="AE461" s="126" t="str">
        <f>IFERROR(IF('01申請書'!$O$28="○",VLOOKUP($T461,資格者コード!$A$2:$Q$73,MATCH(AE$12,資格者コード!$F$1:$Q$1,0)+5,FALSE) &amp; "",""),"")</f>
        <v/>
      </c>
      <c r="AF461" s="123" t="str">
        <f>IFERROR(IF('01申請書'!$B$32="●",VLOOKUP($T461,資格者コード!$A$2:$Q$73,MATCH(AF$12,資格者コード!$F$1:$Q$1,0)+5,FALSE) &amp; "",""),"")</f>
        <v/>
      </c>
      <c r="AG461" s="124" t="str">
        <f>IFERROR(IF('01申請書'!$B$33="●",VLOOKUP($T461,資格者コード!$A$2:$Q$73,MATCH(AG$12,資格者コード!$F$1:$Q$1,0)+5,FALSE) &amp; "",""),"")</f>
        <v/>
      </c>
      <c r="AH461" s="125" t="str">
        <f>IFERROR(IF('01申請書'!$B$34="●",VLOOKUP($T461,資格者コード!$A$2:$Q$73,MATCH(AH$12,資格者コード!$F$1:$Q$1,0)+5,FALSE) &amp; "",""),"")</f>
        <v/>
      </c>
      <c r="AI461" s="126" t="str">
        <f>IFERROR(IF('01申請書'!$O$29="○",VLOOKUP($T461,資格者コード!$A$2:$Q$73,MATCH(AI$12,資格者コード!$F$1:$Q$1,0)+5,FALSE) &amp; "",""),"")</f>
        <v/>
      </c>
      <c r="AJ461" s="126" t="str">
        <f>IFERROR(IF('01申請書'!$O$30="○",VLOOKUP($T461,資格者コード!$A$2:$Q$73,MATCH(AJ$12,資格者コード!$F$1:$Q$1,0)+5,FALSE) &amp; "",""),"")</f>
        <v/>
      </c>
      <c r="AK461" s="339"/>
      <c r="AL461" s="340"/>
      <c r="AM461" s="340"/>
      <c r="AN461" s="340"/>
      <c r="AO461" s="340"/>
      <c r="AP461" s="340"/>
      <c r="AQ461" s="340"/>
      <c r="AR461" s="341"/>
    </row>
    <row r="462" spans="2:45" ht="24.95" customHeight="1">
      <c r="C462" s="331">
        <v>450</v>
      </c>
      <c r="D462" s="332"/>
      <c r="E462" s="333"/>
      <c r="F462" s="334"/>
      <c r="G462" s="334"/>
      <c r="H462" s="334"/>
      <c r="I462" s="334"/>
      <c r="J462" s="334"/>
      <c r="K462" s="334"/>
      <c r="L462" s="334"/>
      <c r="M462" s="334"/>
      <c r="N462" s="334"/>
      <c r="O462" s="334"/>
      <c r="P462" s="334"/>
      <c r="Q462" s="334"/>
      <c r="R462" s="334"/>
      <c r="S462" s="335"/>
      <c r="T462" s="336"/>
      <c r="U462" s="337"/>
      <c r="V462" s="337"/>
      <c r="W462" s="337"/>
      <c r="X462" s="338"/>
      <c r="Y462" s="123" t="str">
        <f>IFERROR(IF('01申請書'!$B$27="●",VLOOKUP($T462,資格者コード!$A$2:$Q$73,MATCH(Y$12,資格者コード!$F$1:$Q$1,0)+5,FALSE) &amp; "",""),"")</f>
        <v/>
      </c>
      <c r="Z462" s="124" t="str">
        <f>IFERROR(IF('01申請書'!$B$28="●",VLOOKUP($T462,資格者コード!$A$2:$Q$73,MATCH(Z$12,資格者コード!$F$1:$Q$1,0)+5,FALSE) &amp; "",""),"")</f>
        <v/>
      </c>
      <c r="AA462" s="124" t="str">
        <f>IFERROR(IF('01申請書'!$B$29="●",VLOOKUP($T462,資格者コード!$A$2:$Q$73,MATCH(AA$12,資格者コード!$F$1:$Q$1,0)+5,FALSE) &amp; "",""),"")</f>
        <v/>
      </c>
      <c r="AB462" s="124" t="str">
        <f>IFERROR(IF('01申請書'!$B$30="●",VLOOKUP($T462,資格者コード!$A$2:$Q$73,MATCH(AB$12,資格者コード!$F$1:$Q$1,0)+5,FALSE) &amp; "",""),"")</f>
        <v/>
      </c>
      <c r="AC462" s="125" t="str">
        <f>IFERROR(IF('01申請書'!$B$31="●",VLOOKUP($T462,資格者コード!$A$2:$Q$73,MATCH(AC$12,資格者コード!$F$1:$Q$1,0)+5,FALSE) &amp; "",""),"")</f>
        <v/>
      </c>
      <c r="AD462" s="126" t="str">
        <f>IFERROR(IF('01申請書'!$O$27="○",VLOOKUP($T462,資格者コード!$A$2:$Q$73,MATCH(AD$12,資格者コード!$F$1:$Q$1,0)+5,FALSE) &amp; "",""),"")</f>
        <v/>
      </c>
      <c r="AE462" s="126" t="str">
        <f>IFERROR(IF('01申請書'!$O$28="○",VLOOKUP($T462,資格者コード!$A$2:$Q$73,MATCH(AE$12,資格者コード!$F$1:$Q$1,0)+5,FALSE) &amp; "",""),"")</f>
        <v/>
      </c>
      <c r="AF462" s="123" t="str">
        <f>IFERROR(IF('01申請書'!$B$32="●",VLOOKUP($T462,資格者コード!$A$2:$Q$73,MATCH(AF$12,資格者コード!$F$1:$Q$1,0)+5,FALSE) &amp; "",""),"")</f>
        <v/>
      </c>
      <c r="AG462" s="124" t="str">
        <f>IFERROR(IF('01申請書'!$B$33="●",VLOOKUP($T462,資格者コード!$A$2:$Q$73,MATCH(AG$12,資格者コード!$F$1:$Q$1,0)+5,FALSE) &amp; "",""),"")</f>
        <v/>
      </c>
      <c r="AH462" s="125" t="str">
        <f>IFERROR(IF('01申請書'!$B$34="●",VLOOKUP($T462,資格者コード!$A$2:$Q$73,MATCH(AH$12,資格者コード!$F$1:$Q$1,0)+5,FALSE) &amp; "",""),"")</f>
        <v/>
      </c>
      <c r="AI462" s="126" t="str">
        <f>IFERROR(IF('01申請書'!$O$29="○",VLOOKUP($T462,資格者コード!$A$2:$Q$73,MATCH(AI$12,資格者コード!$F$1:$Q$1,0)+5,FALSE) &amp; "",""),"")</f>
        <v/>
      </c>
      <c r="AJ462" s="126" t="str">
        <f>IFERROR(IF('01申請書'!$O$30="○",VLOOKUP($T462,資格者コード!$A$2:$Q$73,MATCH(AJ$12,資格者コード!$F$1:$Q$1,0)+5,FALSE) &amp; "",""),"")</f>
        <v/>
      </c>
      <c r="AK462" s="339"/>
      <c r="AL462" s="340"/>
      <c r="AM462" s="340"/>
      <c r="AN462" s="340"/>
      <c r="AO462" s="340"/>
      <c r="AP462" s="340"/>
      <c r="AQ462" s="340"/>
      <c r="AR462" s="341"/>
    </row>
    <row r="463" spans="2:45" ht="24.95" customHeight="1">
      <c r="C463" s="331">
        <v>451</v>
      </c>
      <c r="D463" s="332"/>
      <c r="E463" s="333"/>
      <c r="F463" s="334"/>
      <c r="G463" s="334"/>
      <c r="H463" s="334"/>
      <c r="I463" s="334"/>
      <c r="J463" s="334"/>
      <c r="K463" s="334"/>
      <c r="L463" s="334"/>
      <c r="M463" s="334"/>
      <c r="N463" s="334"/>
      <c r="O463" s="334"/>
      <c r="P463" s="334"/>
      <c r="Q463" s="334"/>
      <c r="R463" s="334"/>
      <c r="S463" s="335"/>
      <c r="T463" s="336"/>
      <c r="U463" s="337"/>
      <c r="V463" s="337"/>
      <c r="W463" s="337"/>
      <c r="X463" s="338"/>
      <c r="Y463" s="123" t="str">
        <f>IFERROR(IF('01申請書'!$B$27="●",VLOOKUP($T463,資格者コード!$A$2:$Q$73,MATCH(Y$12,資格者コード!$F$1:$Q$1,0)+5,FALSE) &amp; "",""),"")</f>
        <v/>
      </c>
      <c r="Z463" s="124" t="str">
        <f>IFERROR(IF('01申請書'!$B$28="●",VLOOKUP($T463,資格者コード!$A$2:$Q$73,MATCH(Z$12,資格者コード!$F$1:$Q$1,0)+5,FALSE) &amp; "",""),"")</f>
        <v/>
      </c>
      <c r="AA463" s="124" t="str">
        <f>IFERROR(IF('01申請書'!$B$29="●",VLOOKUP($T463,資格者コード!$A$2:$Q$73,MATCH(AA$12,資格者コード!$F$1:$Q$1,0)+5,FALSE) &amp; "",""),"")</f>
        <v/>
      </c>
      <c r="AB463" s="124" t="str">
        <f>IFERROR(IF('01申請書'!$B$30="●",VLOOKUP($T463,資格者コード!$A$2:$Q$73,MATCH(AB$12,資格者コード!$F$1:$Q$1,0)+5,FALSE) &amp; "",""),"")</f>
        <v/>
      </c>
      <c r="AC463" s="125" t="str">
        <f>IFERROR(IF('01申請書'!$B$31="●",VLOOKUP($T463,資格者コード!$A$2:$Q$73,MATCH(AC$12,資格者コード!$F$1:$Q$1,0)+5,FALSE) &amp; "",""),"")</f>
        <v/>
      </c>
      <c r="AD463" s="126" t="str">
        <f>IFERROR(IF('01申請書'!$O$27="○",VLOOKUP($T463,資格者コード!$A$2:$Q$73,MATCH(AD$12,資格者コード!$F$1:$Q$1,0)+5,FALSE) &amp; "",""),"")</f>
        <v/>
      </c>
      <c r="AE463" s="126" t="str">
        <f>IFERROR(IF('01申請書'!$O$28="○",VLOOKUP($T463,資格者コード!$A$2:$Q$73,MATCH(AE$12,資格者コード!$F$1:$Q$1,0)+5,FALSE) &amp; "",""),"")</f>
        <v/>
      </c>
      <c r="AF463" s="123" t="str">
        <f>IFERROR(IF('01申請書'!$B$32="●",VLOOKUP($T463,資格者コード!$A$2:$Q$73,MATCH(AF$12,資格者コード!$F$1:$Q$1,0)+5,FALSE) &amp; "",""),"")</f>
        <v/>
      </c>
      <c r="AG463" s="124" t="str">
        <f>IFERROR(IF('01申請書'!$B$33="●",VLOOKUP($T463,資格者コード!$A$2:$Q$73,MATCH(AG$12,資格者コード!$F$1:$Q$1,0)+5,FALSE) &amp; "",""),"")</f>
        <v/>
      </c>
      <c r="AH463" s="125" t="str">
        <f>IFERROR(IF('01申請書'!$B$34="●",VLOOKUP($T463,資格者コード!$A$2:$Q$73,MATCH(AH$12,資格者コード!$F$1:$Q$1,0)+5,FALSE) &amp; "",""),"")</f>
        <v/>
      </c>
      <c r="AI463" s="126" t="str">
        <f>IFERROR(IF('01申請書'!$O$29="○",VLOOKUP($T463,資格者コード!$A$2:$Q$73,MATCH(AI$12,資格者コード!$F$1:$Q$1,0)+5,FALSE) &amp; "",""),"")</f>
        <v/>
      </c>
      <c r="AJ463" s="126" t="str">
        <f>IFERROR(IF('01申請書'!$O$30="○",VLOOKUP($T463,資格者コード!$A$2:$Q$73,MATCH(AJ$12,資格者コード!$F$1:$Q$1,0)+5,FALSE) &amp; "",""),"")</f>
        <v/>
      </c>
      <c r="AK463" s="339"/>
      <c r="AL463" s="340"/>
      <c r="AM463" s="340"/>
      <c r="AN463" s="340"/>
      <c r="AO463" s="340"/>
      <c r="AP463" s="340"/>
      <c r="AQ463" s="340"/>
      <c r="AR463" s="341"/>
    </row>
    <row r="464" spans="2:45" ht="24.95" customHeight="1">
      <c r="C464" s="331">
        <v>452</v>
      </c>
      <c r="D464" s="332"/>
      <c r="E464" s="333"/>
      <c r="F464" s="334"/>
      <c r="G464" s="334"/>
      <c r="H464" s="334"/>
      <c r="I464" s="334"/>
      <c r="J464" s="334"/>
      <c r="K464" s="334"/>
      <c r="L464" s="334"/>
      <c r="M464" s="334"/>
      <c r="N464" s="334"/>
      <c r="O464" s="334"/>
      <c r="P464" s="334"/>
      <c r="Q464" s="334"/>
      <c r="R464" s="334"/>
      <c r="S464" s="335"/>
      <c r="T464" s="336"/>
      <c r="U464" s="337"/>
      <c r="V464" s="337"/>
      <c r="W464" s="337"/>
      <c r="X464" s="338"/>
      <c r="Y464" s="123" t="str">
        <f>IFERROR(IF('01申請書'!$B$27="●",VLOOKUP($T464,資格者コード!$A$2:$Q$73,MATCH(Y$12,資格者コード!$F$1:$Q$1,0)+5,FALSE) &amp; "",""),"")</f>
        <v/>
      </c>
      <c r="Z464" s="124" t="str">
        <f>IFERROR(IF('01申請書'!$B$28="●",VLOOKUP($T464,資格者コード!$A$2:$Q$73,MATCH(Z$12,資格者コード!$F$1:$Q$1,0)+5,FALSE) &amp; "",""),"")</f>
        <v/>
      </c>
      <c r="AA464" s="124" t="str">
        <f>IFERROR(IF('01申請書'!$B$29="●",VLOOKUP($T464,資格者コード!$A$2:$Q$73,MATCH(AA$12,資格者コード!$F$1:$Q$1,0)+5,FALSE) &amp; "",""),"")</f>
        <v/>
      </c>
      <c r="AB464" s="124" t="str">
        <f>IFERROR(IF('01申請書'!$B$30="●",VLOOKUP($T464,資格者コード!$A$2:$Q$73,MATCH(AB$12,資格者コード!$F$1:$Q$1,0)+5,FALSE) &amp; "",""),"")</f>
        <v/>
      </c>
      <c r="AC464" s="125" t="str">
        <f>IFERROR(IF('01申請書'!$B$31="●",VLOOKUP($T464,資格者コード!$A$2:$Q$73,MATCH(AC$12,資格者コード!$F$1:$Q$1,0)+5,FALSE) &amp; "",""),"")</f>
        <v/>
      </c>
      <c r="AD464" s="126" t="str">
        <f>IFERROR(IF('01申請書'!$O$27="○",VLOOKUP($T464,資格者コード!$A$2:$Q$73,MATCH(AD$12,資格者コード!$F$1:$Q$1,0)+5,FALSE) &amp; "",""),"")</f>
        <v/>
      </c>
      <c r="AE464" s="126" t="str">
        <f>IFERROR(IF('01申請書'!$O$28="○",VLOOKUP($T464,資格者コード!$A$2:$Q$73,MATCH(AE$12,資格者コード!$F$1:$Q$1,0)+5,FALSE) &amp; "",""),"")</f>
        <v/>
      </c>
      <c r="AF464" s="123" t="str">
        <f>IFERROR(IF('01申請書'!$B$32="●",VLOOKUP($T464,資格者コード!$A$2:$Q$73,MATCH(AF$12,資格者コード!$F$1:$Q$1,0)+5,FALSE) &amp; "",""),"")</f>
        <v/>
      </c>
      <c r="AG464" s="124" t="str">
        <f>IFERROR(IF('01申請書'!$B$33="●",VLOOKUP($T464,資格者コード!$A$2:$Q$73,MATCH(AG$12,資格者コード!$F$1:$Q$1,0)+5,FALSE) &amp; "",""),"")</f>
        <v/>
      </c>
      <c r="AH464" s="125" t="str">
        <f>IFERROR(IF('01申請書'!$B$34="●",VLOOKUP($T464,資格者コード!$A$2:$Q$73,MATCH(AH$12,資格者コード!$F$1:$Q$1,0)+5,FALSE) &amp; "",""),"")</f>
        <v/>
      </c>
      <c r="AI464" s="126" t="str">
        <f>IFERROR(IF('01申請書'!$O$29="○",VLOOKUP($T464,資格者コード!$A$2:$Q$73,MATCH(AI$12,資格者コード!$F$1:$Q$1,0)+5,FALSE) &amp; "",""),"")</f>
        <v/>
      </c>
      <c r="AJ464" s="126" t="str">
        <f>IFERROR(IF('01申請書'!$O$30="○",VLOOKUP($T464,資格者コード!$A$2:$Q$73,MATCH(AJ$12,資格者コード!$F$1:$Q$1,0)+5,FALSE) &amp; "",""),"")</f>
        <v/>
      </c>
      <c r="AK464" s="339"/>
      <c r="AL464" s="340"/>
      <c r="AM464" s="340"/>
      <c r="AN464" s="340"/>
      <c r="AO464" s="340"/>
      <c r="AP464" s="340"/>
      <c r="AQ464" s="340"/>
      <c r="AR464" s="341"/>
    </row>
    <row r="465" spans="2:45" ht="24.95" customHeight="1">
      <c r="C465" s="331">
        <v>453</v>
      </c>
      <c r="D465" s="332"/>
      <c r="E465" s="333"/>
      <c r="F465" s="334"/>
      <c r="G465" s="334"/>
      <c r="H465" s="334"/>
      <c r="I465" s="334"/>
      <c r="J465" s="334"/>
      <c r="K465" s="334"/>
      <c r="L465" s="334"/>
      <c r="M465" s="334"/>
      <c r="N465" s="334"/>
      <c r="O465" s="334"/>
      <c r="P465" s="334"/>
      <c r="Q465" s="334"/>
      <c r="R465" s="334"/>
      <c r="S465" s="335"/>
      <c r="T465" s="336"/>
      <c r="U465" s="337"/>
      <c r="V465" s="337"/>
      <c r="W465" s="337"/>
      <c r="X465" s="338"/>
      <c r="Y465" s="123" t="str">
        <f>IFERROR(IF('01申請書'!$B$27="●",VLOOKUP($T465,資格者コード!$A$2:$Q$73,MATCH(Y$12,資格者コード!$F$1:$Q$1,0)+5,FALSE) &amp; "",""),"")</f>
        <v/>
      </c>
      <c r="Z465" s="124" t="str">
        <f>IFERROR(IF('01申請書'!$B$28="●",VLOOKUP($T465,資格者コード!$A$2:$Q$73,MATCH(Z$12,資格者コード!$F$1:$Q$1,0)+5,FALSE) &amp; "",""),"")</f>
        <v/>
      </c>
      <c r="AA465" s="124" t="str">
        <f>IFERROR(IF('01申請書'!$B$29="●",VLOOKUP($T465,資格者コード!$A$2:$Q$73,MATCH(AA$12,資格者コード!$F$1:$Q$1,0)+5,FALSE) &amp; "",""),"")</f>
        <v/>
      </c>
      <c r="AB465" s="124" t="str">
        <f>IFERROR(IF('01申請書'!$B$30="●",VLOOKUP($T465,資格者コード!$A$2:$Q$73,MATCH(AB$12,資格者コード!$F$1:$Q$1,0)+5,FALSE) &amp; "",""),"")</f>
        <v/>
      </c>
      <c r="AC465" s="125" t="str">
        <f>IFERROR(IF('01申請書'!$B$31="●",VLOOKUP($T465,資格者コード!$A$2:$Q$73,MATCH(AC$12,資格者コード!$F$1:$Q$1,0)+5,FALSE) &amp; "",""),"")</f>
        <v/>
      </c>
      <c r="AD465" s="126" t="str">
        <f>IFERROR(IF('01申請書'!$O$27="○",VLOOKUP($T465,資格者コード!$A$2:$Q$73,MATCH(AD$12,資格者コード!$F$1:$Q$1,0)+5,FALSE) &amp; "",""),"")</f>
        <v/>
      </c>
      <c r="AE465" s="126" t="str">
        <f>IFERROR(IF('01申請書'!$O$28="○",VLOOKUP($T465,資格者コード!$A$2:$Q$73,MATCH(AE$12,資格者コード!$F$1:$Q$1,0)+5,FALSE) &amp; "",""),"")</f>
        <v/>
      </c>
      <c r="AF465" s="123" t="str">
        <f>IFERROR(IF('01申請書'!$B$32="●",VLOOKUP($T465,資格者コード!$A$2:$Q$73,MATCH(AF$12,資格者コード!$F$1:$Q$1,0)+5,FALSE) &amp; "",""),"")</f>
        <v/>
      </c>
      <c r="AG465" s="124" t="str">
        <f>IFERROR(IF('01申請書'!$B$33="●",VLOOKUP($T465,資格者コード!$A$2:$Q$73,MATCH(AG$12,資格者コード!$F$1:$Q$1,0)+5,FALSE) &amp; "",""),"")</f>
        <v/>
      </c>
      <c r="AH465" s="125" t="str">
        <f>IFERROR(IF('01申請書'!$B$34="●",VLOOKUP($T465,資格者コード!$A$2:$Q$73,MATCH(AH$12,資格者コード!$F$1:$Q$1,0)+5,FALSE) &amp; "",""),"")</f>
        <v/>
      </c>
      <c r="AI465" s="126" t="str">
        <f>IFERROR(IF('01申請書'!$O$29="○",VLOOKUP($T465,資格者コード!$A$2:$Q$73,MATCH(AI$12,資格者コード!$F$1:$Q$1,0)+5,FALSE) &amp; "",""),"")</f>
        <v/>
      </c>
      <c r="AJ465" s="126" t="str">
        <f>IFERROR(IF('01申請書'!$O$30="○",VLOOKUP($T465,資格者コード!$A$2:$Q$73,MATCH(AJ$12,資格者コード!$F$1:$Q$1,0)+5,FALSE) &amp; "",""),"")</f>
        <v/>
      </c>
      <c r="AK465" s="339"/>
      <c r="AL465" s="340"/>
      <c r="AM465" s="340"/>
      <c r="AN465" s="340"/>
      <c r="AO465" s="340"/>
      <c r="AP465" s="340"/>
      <c r="AQ465" s="340"/>
      <c r="AR465" s="341"/>
    </row>
    <row r="466" spans="2:45" ht="24.95" customHeight="1">
      <c r="C466" s="331">
        <v>454</v>
      </c>
      <c r="D466" s="332"/>
      <c r="E466" s="333"/>
      <c r="F466" s="334"/>
      <c r="G466" s="334"/>
      <c r="H466" s="334"/>
      <c r="I466" s="334"/>
      <c r="J466" s="334"/>
      <c r="K466" s="334"/>
      <c r="L466" s="334"/>
      <c r="M466" s="334"/>
      <c r="N466" s="334"/>
      <c r="O466" s="334"/>
      <c r="P466" s="334"/>
      <c r="Q466" s="334"/>
      <c r="R466" s="334"/>
      <c r="S466" s="335"/>
      <c r="T466" s="336"/>
      <c r="U466" s="337"/>
      <c r="V466" s="337"/>
      <c r="W466" s="337"/>
      <c r="X466" s="338"/>
      <c r="Y466" s="123" t="str">
        <f>IFERROR(IF('01申請書'!$B$27="●",VLOOKUP($T466,資格者コード!$A$2:$Q$73,MATCH(Y$12,資格者コード!$F$1:$Q$1,0)+5,FALSE) &amp; "",""),"")</f>
        <v/>
      </c>
      <c r="Z466" s="124" t="str">
        <f>IFERROR(IF('01申請書'!$B$28="●",VLOOKUP($T466,資格者コード!$A$2:$Q$73,MATCH(Z$12,資格者コード!$F$1:$Q$1,0)+5,FALSE) &amp; "",""),"")</f>
        <v/>
      </c>
      <c r="AA466" s="124" t="str">
        <f>IFERROR(IF('01申請書'!$B$29="●",VLOOKUP($T466,資格者コード!$A$2:$Q$73,MATCH(AA$12,資格者コード!$F$1:$Q$1,0)+5,FALSE) &amp; "",""),"")</f>
        <v/>
      </c>
      <c r="AB466" s="124" t="str">
        <f>IFERROR(IF('01申請書'!$B$30="●",VLOOKUP($T466,資格者コード!$A$2:$Q$73,MATCH(AB$12,資格者コード!$F$1:$Q$1,0)+5,FALSE) &amp; "",""),"")</f>
        <v/>
      </c>
      <c r="AC466" s="125" t="str">
        <f>IFERROR(IF('01申請書'!$B$31="●",VLOOKUP($T466,資格者コード!$A$2:$Q$73,MATCH(AC$12,資格者コード!$F$1:$Q$1,0)+5,FALSE) &amp; "",""),"")</f>
        <v/>
      </c>
      <c r="AD466" s="126" t="str">
        <f>IFERROR(IF('01申請書'!$O$27="○",VLOOKUP($T466,資格者コード!$A$2:$Q$73,MATCH(AD$12,資格者コード!$F$1:$Q$1,0)+5,FALSE) &amp; "",""),"")</f>
        <v/>
      </c>
      <c r="AE466" s="126" t="str">
        <f>IFERROR(IF('01申請書'!$O$28="○",VLOOKUP($T466,資格者コード!$A$2:$Q$73,MATCH(AE$12,資格者コード!$F$1:$Q$1,0)+5,FALSE) &amp; "",""),"")</f>
        <v/>
      </c>
      <c r="AF466" s="123" t="str">
        <f>IFERROR(IF('01申請書'!$B$32="●",VLOOKUP($T466,資格者コード!$A$2:$Q$73,MATCH(AF$12,資格者コード!$F$1:$Q$1,0)+5,FALSE) &amp; "",""),"")</f>
        <v/>
      </c>
      <c r="AG466" s="124" t="str">
        <f>IFERROR(IF('01申請書'!$B$33="●",VLOOKUP($T466,資格者コード!$A$2:$Q$73,MATCH(AG$12,資格者コード!$F$1:$Q$1,0)+5,FALSE) &amp; "",""),"")</f>
        <v/>
      </c>
      <c r="AH466" s="125" t="str">
        <f>IFERROR(IF('01申請書'!$B$34="●",VLOOKUP($T466,資格者コード!$A$2:$Q$73,MATCH(AH$12,資格者コード!$F$1:$Q$1,0)+5,FALSE) &amp; "",""),"")</f>
        <v/>
      </c>
      <c r="AI466" s="126" t="str">
        <f>IFERROR(IF('01申請書'!$O$29="○",VLOOKUP($T466,資格者コード!$A$2:$Q$73,MATCH(AI$12,資格者コード!$F$1:$Q$1,0)+5,FALSE) &amp; "",""),"")</f>
        <v/>
      </c>
      <c r="AJ466" s="126" t="str">
        <f>IFERROR(IF('01申請書'!$O$30="○",VLOOKUP($T466,資格者コード!$A$2:$Q$73,MATCH(AJ$12,資格者コード!$F$1:$Q$1,0)+5,FALSE) &amp; "",""),"")</f>
        <v/>
      </c>
      <c r="AK466" s="339"/>
      <c r="AL466" s="340"/>
      <c r="AM466" s="340"/>
      <c r="AN466" s="340"/>
      <c r="AO466" s="340"/>
      <c r="AP466" s="340"/>
      <c r="AQ466" s="340"/>
      <c r="AR466" s="341"/>
    </row>
    <row r="467" spans="2:45" ht="24.95" customHeight="1">
      <c r="C467" s="331">
        <v>455</v>
      </c>
      <c r="D467" s="332"/>
      <c r="E467" s="333"/>
      <c r="F467" s="334"/>
      <c r="G467" s="334"/>
      <c r="H467" s="334"/>
      <c r="I467" s="334"/>
      <c r="J467" s="334"/>
      <c r="K467" s="334"/>
      <c r="L467" s="334"/>
      <c r="M467" s="334"/>
      <c r="N467" s="334"/>
      <c r="O467" s="334"/>
      <c r="P467" s="334"/>
      <c r="Q467" s="334"/>
      <c r="R467" s="334"/>
      <c r="S467" s="335"/>
      <c r="T467" s="336"/>
      <c r="U467" s="337"/>
      <c r="V467" s="337"/>
      <c r="W467" s="337"/>
      <c r="X467" s="338"/>
      <c r="Y467" s="123" t="str">
        <f>IFERROR(IF('01申請書'!$B$27="●",VLOOKUP($T467,資格者コード!$A$2:$Q$73,MATCH(Y$12,資格者コード!$F$1:$Q$1,0)+5,FALSE) &amp; "",""),"")</f>
        <v/>
      </c>
      <c r="Z467" s="124" t="str">
        <f>IFERROR(IF('01申請書'!$B$28="●",VLOOKUP($T467,資格者コード!$A$2:$Q$73,MATCH(Z$12,資格者コード!$F$1:$Q$1,0)+5,FALSE) &amp; "",""),"")</f>
        <v/>
      </c>
      <c r="AA467" s="124" t="str">
        <f>IFERROR(IF('01申請書'!$B$29="●",VLOOKUP($T467,資格者コード!$A$2:$Q$73,MATCH(AA$12,資格者コード!$F$1:$Q$1,0)+5,FALSE) &amp; "",""),"")</f>
        <v/>
      </c>
      <c r="AB467" s="124" t="str">
        <f>IFERROR(IF('01申請書'!$B$30="●",VLOOKUP($T467,資格者コード!$A$2:$Q$73,MATCH(AB$12,資格者コード!$F$1:$Q$1,0)+5,FALSE) &amp; "",""),"")</f>
        <v/>
      </c>
      <c r="AC467" s="125" t="str">
        <f>IFERROR(IF('01申請書'!$B$31="●",VLOOKUP($T467,資格者コード!$A$2:$Q$73,MATCH(AC$12,資格者コード!$F$1:$Q$1,0)+5,FALSE) &amp; "",""),"")</f>
        <v/>
      </c>
      <c r="AD467" s="126" t="str">
        <f>IFERROR(IF('01申請書'!$O$27="○",VLOOKUP($T467,資格者コード!$A$2:$Q$73,MATCH(AD$12,資格者コード!$F$1:$Q$1,0)+5,FALSE) &amp; "",""),"")</f>
        <v/>
      </c>
      <c r="AE467" s="126" t="str">
        <f>IFERROR(IF('01申請書'!$O$28="○",VLOOKUP($T467,資格者コード!$A$2:$Q$73,MATCH(AE$12,資格者コード!$F$1:$Q$1,0)+5,FALSE) &amp; "",""),"")</f>
        <v/>
      </c>
      <c r="AF467" s="123" t="str">
        <f>IFERROR(IF('01申請書'!$B$32="●",VLOOKUP($T467,資格者コード!$A$2:$Q$73,MATCH(AF$12,資格者コード!$F$1:$Q$1,0)+5,FALSE) &amp; "",""),"")</f>
        <v/>
      </c>
      <c r="AG467" s="124" t="str">
        <f>IFERROR(IF('01申請書'!$B$33="●",VLOOKUP($T467,資格者コード!$A$2:$Q$73,MATCH(AG$12,資格者コード!$F$1:$Q$1,0)+5,FALSE) &amp; "",""),"")</f>
        <v/>
      </c>
      <c r="AH467" s="125" t="str">
        <f>IFERROR(IF('01申請書'!$B$34="●",VLOOKUP($T467,資格者コード!$A$2:$Q$73,MATCH(AH$12,資格者コード!$F$1:$Q$1,0)+5,FALSE) &amp; "",""),"")</f>
        <v/>
      </c>
      <c r="AI467" s="126" t="str">
        <f>IFERROR(IF('01申請書'!$O$29="○",VLOOKUP($T467,資格者コード!$A$2:$Q$73,MATCH(AI$12,資格者コード!$F$1:$Q$1,0)+5,FALSE) &amp; "",""),"")</f>
        <v/>
      </c>
      <c r="AJ467" s="126" t="str">
        <f>IFERROR(IF('01申請書'!$O$30="○",VLOOKUP($T467,資格者コード!$A$2:$Q$73,MATCH(AJ$12,資格者コード!$F$1:$Q$1,0)+5,FALSE) &amp; "",""),"")</f>
        <v/>
      </c>
      <c r="AK467" s="339"/>
      <c r="AL467" s="340"/>
      <c r="AM467" s="340"/>
      <c r="AN467" s="340"/>
      <c r="AO467" s="340"/>
      <c r="AP467" s="340"/>
      <c r="AQ467" s="340"/>
      <c r="AR467" s="341"/>
    </row>
    <row r="468" spans="2:45" ht="24.95" customHeight="1">
      <c r="B468" s="127" t="s">
        <v>174</v>
      </c>
      <c r="C468" s="331">
        <v>456</v>
      </c>
      <c r="D468" s="332"/>
      <c r="E468" s="333"/>
      <c r="F468" s="334"/>
      <c r="G468" s="334"/>
      <c r="H468" s="334"/>
      <c r="I468" s="334"/>
      <c r="J468" s="334"/>
      <c r="K468" s="334"/>
      <c r="L468" s="334"/>
      <c r="M468" s="334"/>
      <c r="N468" s="334"/>
      <c r="O468" s="334"/>
      <c r="P468" s="334"/>
      <c r="Q468" s="334"/>
      <c r="R468" s="334"/>
      <c r="S468" s="335"/>
      <c r="T468" s="336"/>
      <c r="U468" s="337"/>
      <c r="V468" s="337"/>
      <c r="W468" s="337"/>
      <c r="X468" s="338"/>
      <c r="Y468" s="123" t="str">
        <f>IFERROR(IF('01申請書'!$B$27="●",VLOOKUP($T468,資格者コード!$A$2:$Q$73,MATCH(Y$12,資格者コード!$F$1:$Q$1,0)+5,FALSE) &amp; "",""),"")</f>
        <v/>
      </c>
      <c r="Z468" s="124" t="str">
        <f>IFERROR(IF('01申請書'!$B$28="●",VLOOKUP($T468,資格者コード!$A$2:$Q$73,MATCH(Z$12,資格者コード!$F$1:$Q$1,0)+5,FALSE) &amp; "",""),"")</f>
        <v/>
      </c>
      <c r="AA468" s="124" t="str">
        <f>IFERROR(IF('01申請書'!$B$29="●",VLOOKUP($T468,資格者コード!$A$2:$Q$73,MATCH(AA$12,資格者コード!$F$1:$Q$1,0)+5,FALSE) &amp; "",""),"")</f>
        <v/>
      </c>
      <c r="AB468" s="124" t="str">
        <f>IFERROR(IF('01申請書'!$B$30="●",VLOOKUP($T468,資格者コード!$A$2:$Q$73,MATCH(AB$12,資格者コード!$F$1:$Q$1,0)+5,FALSE) &amp; "",""),"")</f>
        <v/>
      </c>
      <c r="AC468" s="125" t="str">
        <f>IFERROR(IF('01申請書'!$B$31="●",VLOOKUP($T468,資格者コード!$A$2:$Q$73,MATCH(AC$12,資格者コード!$F$1:$Q$1,0)+5,FALSE) &amp; "",""),"")</f>
        <v/>
      </c>
      <c r="AD468" s="126" t="str">
        <f>IFERROR(IF('01申請書'!$O$27="○",VLOOKUP($T468,資格者コード!$A$2:$Q$73,MATCH(AD$12,資格者コード!$F$1:$Q$1,0)+5,FALSE) &amp; "",""),"")</f>
        <v/>
      </c>
      <c r="AE468" s="126" t="str">
        <f>IFERROR(IF('01申請書'!$O$28="○",VLOOKUP($T468,資格者コード!$A$2:$Q$73,MATCH(AE$12,資格者コード!$F$1:$Q$1,0)+5,FALSE) &amp; "",""),"")</f>
        <v/>
      </c>
      <c r="AF468" s="123" t="str">
        <f>IFERROR(IF('01申請書'!$B$32="●",VLOOKUP($T468,資格者コード!$A$2:$Q$73,MATCH(AF$12,資格者コード!$F$1:$Q$1,0)+5,FALSE) &amp; "",""),"")</f>
        <v/>
      </c>
      <c r="AG468" s="124" t="str">
        <f>IFERROR(IF('01申請書'!$B$33="●",VLOOKUP($T468,資格者コード!$A$2:$Q$73,MATCH(AG$12,資格者コード!$F$1:$Q$1,0)+5,FALSE) &amp; "",""),"")</f>
        <v/>
      </c>
      <c r="AH468" s="125" t="str">
        <f>IFERROR(IF('01申請書'!$B$34="●",VLOOKUP($T468,資格者コード!$A$2:$Q$73,MATCH(AH$12,資格者コード!$F$1:$Q$1,0)+5,FALSE) &amp; "",""),"")</f>
        <v/>
      </c>
      <c r="AI468" s="126" t="str">
        <f>IFERROR(IF('01申請書'!$O$29="○",VLOOKUP($T468,資格者コード!$A$2:$Q$73,MATCH(AI$12,資格者コード!$F$1:$Q$1,0)+5,FALSE) &amp; "",""),"")</f>
        <v/>
      </c>
      <c r="AJ468" s="126" t="str">
        <f>IFERROR(IF('01申請書'!$O$30="○",VLOOKUP($T468,資格者コード!$A$2:$Q$73,MATCH(AJ$12,資格者コード!$F$1:$Q$1,0)+5,FALSE) &amp; "",""),"")</f>
        <v/>
      </c>
      <c r="AK468" s="339"/>
      <c r="AL468" s="340"/>
      <c r="AM468" s="340"/>
      <c r="AN468" s="340"/>
      <c r="AO468" s="340"/>
      <c r="AP468" s="340"/>
      <c r="AQ468" s="340"/>
      <c r="AR468" s="341"/>
      <c r="AS468" s="127"/>
    </row>
    <row r="469" spans="2:45" ht="24.95" customHeight="1">
      <c r="C469" s="331">
        <v>457</v>
      </c>
      <c r="D469" s="332"/>
      <c r="E469" s="333"/>
      <c r="F469" s="334"/>
      <c r="G469" s="334"/>
      <c r="H469" s="334"/>
      <c r="I469" s="334"/>
      <c r="J469" s="334"/>
      <c r="K469" s="334"/>
      <c r="L469" s="334"/>
      <c r="M469" s="334"/>
      <c r="N469" s="334"/>
      <c r="O469" s="334"/>
      <c r="P469" s="334"/>
      <c r="Q469" s="334"/>
      <c r="R469" s="334"/>
      <c r="S469" s="335"/>
      <c r="T469" s="336"/>
      <c r="U469" s="337"/>
      <c r="V469" s="337"/>
      <c r="W469" s="337"/>
      <c r="X469" s="338"/>
      <c r="Y469" s="123" t="str">
        <f>IFERROR(IF('01申請書'!$B$27="●",VLOOKUP($T469,資格者コード!$A$2:$Q$73,MATCH(Y$12,資格者コード!$F$1:$Q$1,0)+5,FALSE) &amp; "",""),"")</f>
        <v/>
      </c>
      <c r="Z469" s="124" t="str">
        <f>IFERROR(IF('01申請書'!$B$28="●",VLOOKUP($T469,資格者コード!$A$2:$Q$73,MATCH(Z$12,資格者コード!$F$1:$Q$1,0)+5,FALSE) &amp; "",""),"")</f>
        <v/>
      </c>
      <c r="AA469" s="124" t="str">
        <f>IFERROR(IF('01申請書'!$B$29="●",VLOOKUP($T469,資格者コード!$A$2:$Q$73,MATCH(AA$12,資格者コード!$F$1:$Q$1,0)+5,FALSE) &amp; "",""),"")</f>
        <v/>
      </c>
      <c r="AB469" s="124" t="str">
        <f>IFERROR(IF('01申請書'!$B$30="●",VLOOKUP($T469,資格者コード!$A$2:$Q$73,MATCH(AB$12,資格者コード!$F$1:$Q$1,0)+5,FALSE) &amp; "",""),"")</f>
        <v/>
      </c>
      <c r="AC469" s="125" t="str">
        <f>IFERROR(IF('01申請書'!$B$31="●",VLOOKUP($T469,資格者コード!$A$2:$Q$73,MATCH(AC$12,資格者コード!$F$1:$Q$1,0)+5,FALSE) &amp; "",""),"")</f>
        <v/>
      </c>
      <c r="AD469" s="126" t="str">
        <f>IFERROR(IF('01申請書'!$O$27="○",VLOOKUP($T469,資格者コード!$A$2:$Q$73,MATCH(AD$12,資格者コード!$F$1:$Q$1,0)+5,FALSE) &amp; "",""),"")</f>
        <v/>
      </c>
      <c r="AE469" s="126" t="str">
        <f>IFERROR(IF('01申請書'!$O$28="○",VLOOKUP($T469,資格者コード!$A$2:$Q$73,MATCH(AE$12,資格者コード!$F$1:$Q$1,0)+5,FALSE) &amp; "",""),"")</f>
        <v/>
      </c>
      <c r="AF469" s="123" t="str">
        <f>IFERROR(IF('01申請書'!$B$32="●",VLOOKUP($T469,資格者コード!$A$2:$Q$73,MATCH(AF$12,資格者コード!$F$1:$Q$1,0)+5,FALSE) &amp; "",""),"")</f>
        <v/>
      </c>
      <c r="AG469" s="124" t="str">
        <f>IFERROR(IF('01申請書'!$B$33="●",VLOOKUP($T469,資格者コード!$A$2:$Q$73,MATCH(AG$12,資格者コード!$F$1:$Q$1,0)+5,FALSE) &amp; "",""),"")</f>
        <v/>
      </c>
      <c r="AH469" s="125" t="str">
        <f>IFERROR(IF('01申請書'!$B$34="●",VLOOKUP($T469,資格者コード!$A$2:$Q$73,MATCH(AH$12,資格者コード!$F$1:$Q$1,0)+5,FALSE) &amp; "",""),"")</f>
        <v/>
      </c>
      <c r="AI469" s="126" t="str">
        <f>IFERROR(IF('01申請書'!$O$29="○",VLOOKUP($T469,資格者コード!$A$2:$Q$73,MATCH(AI$12,資格者コード!$F$1:$Q$1,0)+5,FALSE) &amp; "",""),"")</f>
        <v/>
      </c>
      <c r="AJ469" s="126" t="str">
        <f>IFERROR(IF('01申請書'!$O$30="○",VLOOKUP($T469,資格者コード!$A$2:$Q$73,MATCH(AJ$12,資格者コード!$F$1:$Q$1,0)+5,FALSE) &amp; "",""),"")</f>
        <v/>
      </c>
      <c r="AK469" s="339"/>
      <c r="AL469" s="340"/>
      <c r="AM469" s="340"/>
      <c r="AN469" s="340"/>
      <c r="AO469" s="340"/>
      <c r="AP469" s="340"/>
      <c r="AQ469" s="340"/>
      <c r="AR469" s="341"/>
    </row>
    <row r="470" spans="2:45" ht="24.95" customHeight="1">
      <c r="C470" s="331">
        <v>458</v>
      </c>
      <c r="D470" s="332"/>
      <c r="E470" s="333"/>
      <c r="F470" s="334"/>
      <c r="G470" s="334"/>
      <c r="H470" s="334"/>
      <c r="I470" s="334"/>
      <c r="J470" s="334"/>
      <c r="K470" s="334"/>
      <c r="L470" s="334"/>
      <c r="M470" s="334"/>
      <c r="N470" s="334"/>
      <c r="O470" s="334"/>
      <c r="P470" s="334"/>
      <c r="Q470" s="334"/>
      <c r="R470" s="334"/>
      <c r="S470" s="335"/>
      <c r="T470" s="336"/>
      <c r="U470" s="337"/>
      <c r="V470" s="337"/>
      <c r="W470" s="337"/>
      <c r="X470" s="338"/>
      <c r="Y470" s="123" t="str">
        <f>IFERROR(IF('01申請書'!$B$27="●",VLOOKUP($T470,資格者コード!$A$2:$Q$73,MATCH(Y$12,資格者コード!$F$1:$Q$1,0)+5,FALSE) &amp; "",""),"")</f>
        <v/>
      </c>
      <c r="Z470" s="124" t="str">
        <f>IFERROR(IF('01申請書'!$B$28="●",VLOOKUP($T470,資格者コード!$A$2:$Q$73,MATCH(Z$12,資格者コード!$F$1:$Q$1,0)+5,FALSE) &amp; "",""),"")</f>
        <v/>
      </c>
      <c r="AA470" s="124" t="str">
        <f>IFERROR(IF('01申請書'!$B$29="●",VLOOKUP($T470,資格者コード!$A$2:$Q$73,MATCH(AA$12,資格者コード!$F$1:$Q$1,0)+5,FALSE) &amp; "",""),"")</f>
        <v/>
      </c>
      <c r="AB470" s="124" t="str">
        <f>IFERROR(IF('01申請書'!$B$30="●",VLOOKUP($T470,資格者コード!$A$2:$Q$73,MATCH(AB$12,資格者コード!$F$1:$Q$1,0)+5,FALSE) &amp; "",""),"")</f>
        <v/>
      </c>
      <c r="AC470" s="125" t="str">
        <f>IFERROR(IF('01申請書'!$B$31="●",VLOOKUP($T470,資格者コード!$A$2:$Q$73,MATCH(AC$12,資格者コード!$F$1:$Q$1,0)+5,FALSE) &amp; "",""),"")</f>
        <v/>
      </c>
      <c r="AD470" s="126" t="str">
        <f>IFERROR(IF('01申請書'!$O$27="○",VLOOKUP($T470,資格者コード!$A$2:$Q$73,MATCH(AD$12,資格者コード!$F$1:$Q$1,0)+5,FALSE) &amp; "",""),"")</f>
        <v/>
      </c>
      <c r="AE470" s="126" t="str">
        <f>IFERROR(IF('01申請書'!$O$28="○",VLOOKUP($T470,資格者コード!$A$2:$Q$73,MATCH(AE$12,資格者コード!$F$1:$Q$1,0)+5,FALSE) &amp; "",""),"")</f>
        <v/>
      </c>
      <c r="AF470" s="123" t="str">
        <f>IFERROR(IF('01申請書'!$B$32="●",VLOOKUP($T470,資格者コード!$A$2:$Q$73,MATCH(AF$12,資格者コード!$F$1:$Q$1,0)+5,FALSE) &amp; "",""),"")</f>
        <v/>
      </c>
      <c r="AG470" s="124" t="str">
        <f>IFERROR(IF('01申請書'!$B$33="●",VLOOKUP($T470,資格者コード!$A$2:$Q$73,MATCH(AG$12,資格者コード!$F$1:$Q$1,0)+5,FALSE) &amp; "",""),"")</f>
        <v/>
      </c>
      <c r="AH470" s="125" t="str">
        <f>IFERROR(IF('01申請書'!$B$34="●",VLOOKUP($T470,資格者コード!$A$2:$Q$73,MATCH(AH$12,資格者コード!$F$1:$Q$1,0)+5,FALSE) &amp; "",""),"")</f>
        <v/>
      </c>
      <c r="AI470" s="126" t="str">
        <f>IFERROR(IF('01申請書'!$O$29="○",VLOOKUP($T470,資格者コード!$A$2:$Q$73,MATCH(AI$12,資格者コード!$F$1:$Q$1,0)+5,FALSE) &amp; "",""),"")</f>
        <v/>
      </c>
      <c r="AJ470" s="126" t="str">
        <f>IFERROR(IF('01申請書'!$O$30="○",VLOOKUP($T470,資格者コード!$A$2:$Q$73,MATCH(AJ$12,資格者コード!$F$1:$Q$1,0)+5,FALSE) &amp; "",""),"")</f>
        <v/>
      </c>
      <c r="AK470" s="339"/>
      <c r="AL470" s="340"/>
      <c r="AM470" s="340"/>
      <c r="AN470" s="340"/>
      <c r="AO470" s="340"/>
      <c r="AP470" s="340"/>
      <c r="AQ470" s="340"/>
      <c r="AR470" s="341"/>
    </row>
    <row r="471" spans="2:45" ht="24.95" customHeight="1">
      <c r="C471" s="331">
        <v>459</v>
      </c>
      <c r="D471" s="332"/>
      <c r="E471" s="333"/>
      <c r="F471" s="334"/>
      <c r="G471" s="334"/>
      <c r="H471" s="334"/>
      <c r="I471" s="334"/>
      <c r="J471" s="334"/>
      <c r="K471" s="334"/>
      <c r="L471" s="334"/>
      <c r="M471" s="334"/>
      <c r="N471" s="334"/>
      <c r="O471" s="334"/>
      <c r="P471" s="334"/>
      <c r="Q471" s="334"/>
      <c r="R471" s="334"/>
      <c r="S471" s="335"/>
      <c r="T471" s="336"/>
      <c r="U471" s="337"/>
      <c r="V471" s="337"/>
      <c r="W471" s="337"/>
      <c r="X471" s="338"/>
      <c r="Y471" s="123" t="str">
        <f>IFERROR(IF('01申請書'!$B$27="●",VLOOKUP($T471,資格者コード!$A$2:$Q$73,MATCH(Y$12,資格者コード!$F$1:$Q$1,0)+5,FALSE) &amp; "",""),"")</f>
        <v/>
      </c>
      <c r="Z471" s="124" t="str">
        <f>IFERROR(IF('01申請書'!$B$28="●",VLOOKUP($T471,資格者コード!$A$2:$Q$73,MATCH(Z$12,資格者コード!$F$1:$Q$1,0)+5,FALSE) &amp; "",""),"")</f>
        <v/>
      </c>
      <c r="AA471" s="124" t="str">
        <f>IFERROR(IF('01申請書'!$B$29="●",VLOOKUP($T471,資格者コード!$A$2:$Q$73,MATCH(AA$12,資格者コード!$F$1:$Q$1,0)+5,FALSE) &amp; "",""),"")</f>
        <v/>
      </c>
      <c r="AB471" s="124" t="str">
        <f>IFERROR(IF('01申請書'!$B$30="●",VLOOKUP($T471,資格者コード!$A$2:$Q$73,MATCH(AB$12,資格者コード!$F$1:$Q$1,0)+5,FALSE) &amp; "",""),"")</f>
        <v/>
      </c>
      <c r="AC471" s="125" t="str">
        <f>IFERROR(IF('01申請書'!$B$31="●",VLOOKUP($T471,資格者コード!$A$2:$Q$73,MATCH(AC$12,資格者コード!$F$1:$Q$1,0)+5,FALSE) &amp; "",""),"")</f>
        <v/>
      </c>
      <c r="AD471" s="126" t="str">
        <f>IFERROR(IF('01申請書'!$O$27="○",VLOOKUP($T471,資格者コード!$A$2:$Q$73,MATCH(AD$12,資格者コード!$F$1:$Q$1,0)+5,FALSE) &amp; "",""),"")</f>
        <v/>
      </c>
      <c r="AE471" s="126" t="str">
        <f>IFERROR(IF('01申請書'!$O$28="○",VLOOKUP($T471,資格者コード!$A$2:$Q$73,MATCH(AE$12,資格者コード!$F$1:$Q$1,0)+5,FALSE) &amp; "",""),"")</f>
        <v/>
      </c>
      <c r="AF471" s="123" t="str">
        <f>IFERROR(IF('01申請書'!$B$32="●",VLOOKUP($T471,資格者コード!$A$2:$Q$73,MATCH(AF$12,資格者コード!$F$1:$Q$1,0)+5,FALSE) &amp; "",""),"")</f>
        <v/>
      </c>
      <c r="AG471" s="124" t="str">
        <f>IFERROR(IF('01申請書'!$B$33="●",VLOOKUP($T471,資格者コード!$A$2:$Q$73,MATCH(AG$12,資格者コード!$F$1:$Q$1,0)+5,FALSE) &amp; "",""),"")</f>
        <v/>
      </c>
      <c r="AH471" s="125" t="str">
        <f>IFERROR(IF('01申請書'!$B$34="●",VLOOKUP($T471,資格者コード!$A$2:$Q$73,MATCH(AH$12,資格者コード!$F$1:$Q$1,0)+5,FALSE) &amp; "",""),"")</f>
        <v/>
      </c>
      <c r="AI471" s="126" t="str">
        <f>IFERROR(IF('01申請書'!$O$29="○",VLOOKUP($T471,資格者コード!$A$2:$Q$73,MATCH(AI$12,資格者コード!$F$1:$Q$1,0)+5,FALSE) &amp; "",""),"")</f>
        <v/>
      </c>
      <c r="AJ471" s="126" t="str">
        <f>IFERROR(IF('01申請書'!$O$30="○",VLOOKUP($T471,資格者コード!$A$2:$Q$73,MATCH(AJ$12,資格者コード!$F$1:$Q$1,0)+5,FALSE) &amp; "",""),"")</f>
        <v/>
      </c>
      <c r="AK471" s="339"/>
      <c r="AL471" s="340"/>
      <c r="AM471" s="340"/>
      <c r="AN471" s="340"/>
      <c r="AO471" s="340"/>
      <c r="AP471" s="340"/>
      <c r="AQ471" s="340"/>
      <c r="AR471" s="341"/>
    </row>
    <row r="472" spans="2:45" ht="24.95" customHeight="1">
      <c r="C472" s="331">
        <v>460</v>
      </c>
      <c r="D472" s="332"/>
      <c r="E472" s="333"/>
      <c r="F472" s="334"/>
      <c r="G472" s="334"/>
      <c r="H472" s="334"/>
      <c r="I472" s="334"/>
      <c r="J472" s="334"/>
      <c r="K472" s="334"/>
      <c r="L472" s="334"/>
      <c r="M472" s="334"/>
      <c r="N472" s="334"/>
      <c r="O472" s="334"/>
      <c r="P472" s="334"/>
      <c r="Q472" s="334"/>
      <c r="R472" s="334"/>
      <c r="S472" s="335"/>
      <c r="T472" s="336"/>
      <c r="U472" s="337"/>
      <c r="V472" s="337"/>
      <c r="W472" s="337"/>
      <c r="X472" s="338"/>
      <c r="Y472" s="123" t="str">
        <f>IFERROR(IF('01申請書'!$B$27="●",VLOOKUP($T472,資格者コード!$A$2:$Q$73,MATCH(Y$12,資格者コード!$F$1:$Q$1,0)+5,FALSE) &amp; "",""),"")</f>
        <v/>
      </c>
      <c r="Z472" s="124" t="str">
        <f>IFERROR(IF('01申請書'!$B$28="●",VLOOKUP($T472,資格者コード!$A$2:$Q$73,MATCH(Z$12,資格者コード!$F$1:$Q$1,0)+5,FALSE) &amp; "",""),"")</f>
        <v/>
      </c>
      <c r="AA472" s="124" t="str">
        <f>IFERROR(IF('01申請書'!$B$29="●",VLOOKUP($T472,資格者コード!$A$2:$Q$73,MATCH(AA$12,資格者コード!$F$1:$Q$1,0)+5,FALSE) &amp; "",""),"")</f>
        <v/>
      </c>
      <c r="AB472" s="124" t="str">
        <f>IFERROR(IF('01申請書'!$B$30="●",VLOOKUP($T472,資格者コード!$A$2:$Q$73,MATCH(AB$12,資格者コード!$F$1:$Q$1,0)+5,FALSE) &amp; "",""),"")</f>
        <v/>
      </c>
      <c r="AC472" s="125" t="str">
        <f>IFERROR(IF('01申請書'!$B$31="●",VLOOKUP($T472,資格者コード!$A$2:$Q$73,MATCH(AC$12,資格者コード!$F$1:$Q$1,0)+5,FALSE) &amp; "",""),"")</f>
        <v/>
      </c>
      <c r="AD472" s="126" t="str">
        <f>IFERROR(IF('01申請書'!$O$27="○",VLOOKUP($T472,資格者コード!$A$2:$Q$73,MATCH(AD$12,資格者コード!$F$1:$Q$1,0)+5,FALSE) &amp; "",""),"")</f>
        <v/>
      </c>
      <c r="AE472" s="126" t="str">
        <f>IFERROR(IF('01申請書'!$O$28="○",VLOOKUP($T472,資格者コード!$A$2:$Q$73,MATCH(AE$12,資格者コード!$F$1:$Q$1,0)+5,FALSE) &amp; "",""),"")</f>
        <v/>
      </c>
      <c r="AF472" s="123" t="str">
        <f>IFERROR(IF('01申請書'!$B$32="●",VLOOKUP($T472,資格者コード!$A$2:$Q$73,MATCH(AF$12,資格者コード!$F$1:$Q$1,0)+5,FALSE) &amp; "",""),"")</f>
        <v/>
      </c>
      <c r="AG472" s="124" t="str">
        <f>IFERROR(IF('01申請書'!$B$33="●",VLOOKUP($T472,資格者コード!$A$2:$Q$73,MATCH(AG$12,資格者コード!$F$1:$Q$1,0)+5,FALSE) &amp; "",""),"")</f>
        <v/>
      </c>
      <c r="AH472" s="125" t="str">
        <f>IFERROR(IF('01申請書'!$B$34="●",VLOOKUP($T472,資格者コード!$A$2:$Q$73,MATCH(AH$12,資格者コード!$F$1:$Q$1,0)+5,FALSE) &amp; "",""),"")</f>
        <v/>
      </c>
      <c r="AI472" s="126" t="str">
        <f>IFERROR(IF('01申請書'!$O$29="○",VLOOKUP($T472,資格者コード!$A$2:$Q$73,MATCH(AI$12,資格者コード!$F$1:$Q$1,0)+5,FALSE) &amp; "",""),"")</f>
        <v/>
      </c>
      <c r="AJ472" s="126" t="str">
        <f>IFERROR(IF('01申請書'!$O$30="○",VLOOKUP($T472,資格者コード!$A$2:$Q$73,MATCH(AJ$12,資格者コード!$F$1:$Q$1,0)+5,FALSE) &amp; "",""),"")</f>
        <v/>
      </c>
      <c r="AK472" s="339"/>
      <c r="AL472" s="340"/>
      <c r="AM472" s="340"/>
      <c r="AN472" s="340"/>
      <c r="AO472" s="340"/>
      <c r="AP472" s="340"/>
      <c r="AQ472" s="340"/>
      <c r="AR472" s="341"/>
    </row>
    <row r="473" spans="2:45" ht="24.95" customHeight="1">
      <c r="C473" s="331">
        <v>461</v>
      </c>
      <c r="D473" s="332"/>
      <c r="E473" s="333"/>
      <c r="F473" s="334"/>
      <c r="G473" s="334"/>
      <c r="H473" s="334"/>
      <c r="I473" s="334"/>
      <c r="J473" s="334"/>
      <c r="K473" s="334"/>
      <c r="L473" s="334"/>
      <c r="M473" s="334"/>
      <c r="N473" s="334"/>
      <c r="O473" s="334"/>
      <c r="P473" s="334"/>
      <c r="Q473" s="334"/>
      <c r="R473" s="334"/>
      <c r="S473" s="335"/>
      <c r="T473" s="336"/>
      <c r="U473" s="337"/>
      <c r="V473" s="337"/>
      <c r="W473" s="337"/>
      <c r="X473" s="338"/>
      <c r="Y473" s="123" t="str">
        <f>IFERROR(IF('01申請書'!$B$27="●",VLOOKUP($T473,資格者コード!$A$2:$Q$73,MATCH(Y$12,資格者コード!$F$1:$Q$1,0)+5,FALSE) &amp; "",""),"")</f>
        <v/>
      </c>
      <c r="Z473" s="124" t="str">
        <f>IFERROR(IF('01申請書'!$B$28="●",VLOOKUP($T473,資格者コード!$A$2:$Q$73,MATCH(Z$12,資格者コード!$F$1:$Q$1,0)+5,FALSE) &amp; "",""),"")</f>
        <v/>
      </c>
      <c r="AA473" s="124" t="str">
        <f>IFERROR(IF('01申請書'!$B$29="●",VLOOKUP($T473,資格者コード!$A$2:$Q$73,MATCH(AA$12,資格者コード!$F$1:$Q$1,0)+5,FALSE) &amp; "",""),"")</f>
        <v/>
      </c>
      <c r="AB473" s="124" t="str">
        <f>IFERROR(IF('01申請書'!$B$30="●",VLOOKUP($T473,資格者コード!$A$2:$Q$73,MATCH(AB$12,資格者コード!$F$1:$Q$1,0)+5,FALSE) &amp; "",""),"")</f>
        <v/>
      </c>
      <c r="AC473" s="125" t="str">
        <f>IFERROR(IF('01申請書'!$B$31="●",VLOOKUP($T473,資格者コード!$A$2:$Q$73,MATCH(AC$12,資格者コード!$F$1:$Q$1,0)+5,FALSE) &amp; "",""),"")</f>
        <v/>
      </c>
      <c r="AD473" s="126" t="str">
        <f>IFERROR(IF('01申請書'!$O$27="○",VLOOKUP($T473,資格者コード!$A$2:$Q$73,MATCH(AD$12,資格者コード!$F$1:$Q$1,0)+5,FALSE) &amp; "",""),"")</f>
        <v/>
      </c>
      <c r="AE473" s="126" t="str">
        <f>IFERROR(IF('01申請書'!$O$28="○",VLOOKUP($T473,資格者コード!$A$2:$Q$73,MATCH(AE$12,資格者コード!$F$1:$Q$1,0)+5,FALSE) &amp; "",""),"")</f>
        <v/>
      </c>
      <c r="AF473" s="123" t="str">
        <f>IFERROR(IF('01申請書'!$B$32="●",VLOOKUP($T473,資格者コード!$A$2:$Q$73,MATCH(AF$12,資格者コード!$F$1:$Q$1,0)+5,FALSE) &amp; "",""),"")</f>
        <v/>
      </c>
      <c r="AG473" s="124" t="str">
        <f>IFERROR(IF('01申請書'!$B$33="●",VLOOKUP($T473,資格者コード!$A$2:$Q$73,MATCH(AG$12,資格者コード!$F$1:$Q$1,0)+5,FALSE) &amp; "",""),"")</f>
        <v/>
      </c>
      <c r="AH473" s="125" t="str">
        <f>IFERROR(IF('01申請書'!$B$34="●",VLOOKUP($T473,資格者コード!$A$2:$Q$73,MATCH(AH$12,資格者コード!$F$1:$Q$1,0)+5,FALSE) &amp; "",""),"")</f>
        <v/>
      </c>
      <c r="AI473" s="126" t="str">
        <f>IFERROR(IF('01申請書'!$O$29="○",VLOOKUP($T473,資格者コード!$A$2:$Q$73,MATCH(AI$12,資格者コード!$F$1:$Q$1,0)+5,FALSE) &amp; "",""),"")</f>
        <v/>
      </c>
      <c r="AJ473" s="126" t="str">
        <f>IFERROR(IF('01申請書'!$O$30="○",VLOOKUP($T473,資格者コード!$A$2:$Q$73,MATCH(AJ$12,資格者コード!$F$1:$Q$1,0)+5,FALSE) &amp; "",""),"")</f>
        <v/>
      </c>
      <c r="AK473" s="339"/>
      <c r="AL473" s="340"/>
      <c r="AM473" s="340"/>
      <c r="AN473" s="340"/>
      <c r="AO473" s="340"/>
      <c r="AP473" s="340"/>
      <c r="AQ473" s="340"/>
      <c r="AR473" s="341"/>
    </row>
    <row r="474" spans="2:45" ht="24.95" customHeight="1">
      <c r="C474" s="331">
        <v>462</v>
      </c>
      <c r="D474" s="332"/>
      <c r="E474" s="333"/>
      <c r="F474" s="334"/>
      <c r="G474" s="334"/>
      <c r="H474" s="334"/>
      <c r="I474" s="334"/>
      <c r="J474" s="334"/>
      <c r="K474" s="334"/>
      <c r="L474" s="334"/>
      <c r="M474" s="334"/>
      <c r="N474" s="334"/>
      <c r="O474" s="334"/>
      <c r="P474" s="334"/>
      <c r="Q474" s="334"/>
      <c r="R474" s="334"/>
      <c r="S474" s="335"/>
      <c r="T474" s="336"/>
      <c r="U474" s="337"/>
      <c r="V474" s="337"/>
      <c r="W474" s="337"/>
      <c r="X474" s="338"/>
      <c r="Y474" s="123" t="str">
        <f>IFERROR(IF('01申請書'!$B$27="●",VLOOKUP($T474,資格者コード!$A$2:$Q$73,MATCH(Y$12,資格者コード!$F$1:$Q$1,0)+5,FALSE) &amp; "",""),"")</f>
        <v/>
      </c>
      <c r="Z474" s="124" t="str">
        <f>IFERROR(IF('01申請書'!$B$28="●",VLOOKUP($T474,資格者コード!$A$2:$Q$73,MATCH(Z$12,資格者コード!$F$1:$Q$1,0)+5,FALSE) &amp; "",""),"")</f>
        <v/>
      </c>
      <c r="AA474" s="124" t="str">
        <f>IFERROR(IF('01申請書'!$B$29="●",VLOOKUP($T474,資格者コード!$A$2:$Q$73,MATCH(AA$12,資格者コード!$F$1:$Q$1,0)+5,FALSE) &amp; "",""),"")</f>
        <v/>
      </c>
      <c r="AB474" s="124" t="str">
        <f>IFERROR(IF('01申請書'!$B$30="●",VLOOKUP($T474,資格者コード!$A$2:$Q$73,MATCH(AB$12,資格者コード!$F$1:$Q$1,0)+5,FALSE) &amp; "",""),"")</f>
        <v/>
      </c>
      <c r="AC474" s="125" t="str">
        <f>IFERROR(IF('01申請書'!$B$31="●",VLOOKUP($T474,資格者コード!$A$2:$Q$73,MATCH(AC$12,資格者コード!$F$1:$Q$1,0)+5,FALSE) &amp; "",""),"")</f>
        <v/>
      </c>
      <c r="AD474" s="126" t="str">
        <f>IFERROR(IF('01申請書'!$O$27="○",VLOOKUP($T474,資格者コード!$A$2:$Q$73,MATCH(AD$12,資格者コード!$F$1:$Q$1,0)+5,FALSE) &amp; "",""),"")</f>
        <v/>
      </c>
      <c r="AE474" s="126" t="str">
        <f>IFERROR(IF('01申請書'!$O$28="○",VLOOKUP($T474,資格者コード!$A$2:$Q$73,MATCH(AE$12,資格者コード!$F$1:$Q$1,0)+5,FALSE) &amp; "",""),"")</f>
        <v/>
      </c>
      <c r="AF474" s="123" t="str">
        <f>IFERROR(IF('01申請書'!$B$32="●",VLOOKUP($T474,資格者コード!$A$2:$Q$73,MATCH(AF$12,資格者コード!$F$1:$Q$1,0)+5,FALSE) &amp; "",""),"")</f>
        <v/>
      </c>
      <c r="AG474" s="124" t="str">
        <f>IFERROR(IF('01申請書'!$B$33="●",VLOOKUP($T474,資格者コード!$A$2:$Q$73,MATCH(AG$12,資格者コード!$F$1:$Q$1,0)+5,FALSE) &amp; "",""),"")</f>
        <v/>
      </c>
      <c r="AH474" s="125" t="str">
        <f>IFERROR(IF('01申請書'!$B$34="●",VLOOKUP($T474,資格者コード!$A$2:$Q$73,MATCH(AH$12,資格者コード!$F$1:$Q$1,0)+5,FALSE) &amp; "",""),"")</f>
        <v/>
      </c>
      <c r="AI474" s="126" t="str">
        <f>IFERROR(IF('01申請書'!$O$29="○",VLOOKUP($T474,資格者コード!$A$2:$Q$73,MATCH(AI$12,資格者コード!$F$1:$Q$1,0)+5,FALSE) &amp; "",""),"")</f>
        <v/>
      </c>
      <c r="AJ474" s="126" t="str">
        <f>IFERROR(IF('01申請書'!$O$30="○",VLOOKUP($T474,資格者コード!$A$2:$Q$73,MATCH(AJ$12,資格者コード!$F$1:$Q$1,0)+5,FALSE) &amp; "",""),"")</f>
        <v/>
      </c>
      <c r="AK474" s="339"/>
      <c r="AL474" s="340"/>
      <c r="AM474" s="340"/>
      <c r="AN474" s="340"/>
      <c r="AO474" s="340"/>
      <c r="AP474" s="340"/>
      <c r="AQ474" s="340"/>
      <c r="AR474" s="341"/>
    </row>
    <row r="475" spans="2:45" ht="24.95" customHeight="1">
      <c r="C475" s="331">
        <v>463</v>
      </c>
      <c r="D475" s="332"/>
      <c r="E475" s="333"/>
      <c r="F475" s="334"/>
      <c r="G475" s="334"/>
      <c r="H475" s="334"/>
      <c r="I475" s="334"/>
      <c r="J475" s="334"/>
      <c r="K475" s="334"/>
      <c r="L475" s="334"/>
      <c r="M475" s="334"/>
      <c r="N475" s="334"/>
      <c r="O475" s="334"/>
      <c r="P475" s="334"/>
      <c r="Q475" s="334"/>
      <c r="R475" s="334"/>
      <c r="S475" s="335"/>
      <c r="T475" s="336"/>
      <c r="U475" s="337"/>
      <c r="V475" s="337"/>
      <c r="W475" s="337"/>
      <c r="X475" s="338"/>
      <c r="Y475" s="123" t="str">
        <f>IFERROR(IF('01申請書'!$B$27="●",VLOOKUP($T475,資格者コード!$A$2:$Q$73,MATCH(Y$12,資格者コード!$F$1:$Q$1,0)+5,FALSE) &amp; "",""),"")</f>
        <v/>
      </c>
      <c r="Z475" s="124" t="str">
        <f>IFERROR(IF('01申請書'!$B$28="●",VLOOKUP($T475,資格者コード!$A$2:$Q$73,MATCH(Z$12,資格者コード!$F$1:$Q$1,0)+5,FALSE) &amp; "",""),"")</f>
        <v/>
      </c>
      <c r="AA475" s="124" t="str">
        <f>IFERROR(IF('01申請書'!$B$29="●",VLOOKUP($T475,資格者コード!$A$2:$Q$73,MATCH(AA$12,資格者コード!$F$1:$Q$1,0)+5,FALSE) &amp; "",""),"")</f>
        <v/>
      </c>
      <c r="AB475" s="124" t="str">
        <f>IFERROR(IF('01申請書'!$B$30="●",VLOOKUP($T475,資格者コード!$A$2:$Q$73,MATCH(AB$12,資格者コード!$F$1:$Q$1,0)+5,FALSE) &amp; "",""),"")</f>
        <v/>
      </c>
      <c r="AC475" s="125" t="str">
        <f>IFERROR(IF('01申請書'!$B$31="●",VLOOKUP($T475,資格者コード!$A$2:$Q$73,MATCH(AC$12,資格者コード!$F$1:$Q$1,0)+5,FALSE) &amp; "",""),"")</f>
        <v/>
      </c>
      <c r="AD475" s="126" t="str">
        <f>IFERROR(IF('01申請書'!$O$27="○",VLOOKUP($T475,資格者コード!$A$2:$Q$73,MATCH(AD$12,資格者コード!$F$1:$Q$1,0)+5,FALSE) &amp; "",""),"")</f>
        <v/>
      </c>
      <c r="AE475" s="126" t="str">
        <f>IFERROR(IF('01申請書'!$O$28="○",VLOOKUP($T475,資格者コード!$A$2:$Q$73,MATCH(AE$12,資格者コード!$F$1:$Q$1,0)+5,FALSE) &amp; "",""),"")</f>
        <v/>
      </c>
      <c r="AF475" s="123" t="str">
        <f>IFERROR(IF('01申請書'!$B$32="●",VLOOKUP($T475,資格者コード!$A$2:$Q$73,MATCH(AF$12,資格者コード!$F$1:$Q$1,0)+5,FALSE) &amp; "",""),"")</f>
        <v/>
      </c>
      <c r="AG475" s="124" t="str">
        <f>IFERROR(IF('01申請書'!$B$33="●",VLOOKUP($T475,資格者コード!$A$2:$Q$73,MATCH(AG$12,資格者コード!$F$1:$Q$1,0)+5,FALSE) &amp; "",""),"")</f>
        <v/>
      </c>
      <c r="AH475" s="125" t="str">
        <f>IFERROR(IF('01申請書'!$B$34="●",VLOOKUP($T475,資格者コード!$A$2:$Q$73,MATCH(AH$12,資格者コード!$F$1:$Q$1,0)+5,FALSE) &amp; "",""),"")</f>
        <v/>
      </c>
      <c r="AI475" s="126" t="str">
        <f>IFERROR(IF('01申請書'!$O$29="○",VLOOKUP($T475,資格者コード!$A$2:$Q$73,MATCH(AI$12,資格者コード!$F$1:$Q$1,0)+5,FALSE) &amp; "",""),"")</f>
        <v/>
      </c>
      <c r="AJ475" s="126" t="str">
        <f>IFERROR(IF('01申請書'!$O$30="○",VLOOKUP($T475,資格者コード!$A$2:$Q$73,MATCH(AJ$12,資格者コード!$F$1:$Q$1,0)+5,FALSE) &amp; "",""),"")</f>
        <v/>
      </c>
      <c r="AK475" s="339"/>
      <c r="AL475" s="340"/>
      <c r="AM475" s="340"/>
      <c r="AN475" s="340"/>
      <c r="AO475" s="340"/>
      <c r="AP475" s="340"/>
      <c r="AQ475" s="340"/>
      <c r="AR475" s="341"/>
    </row>
    <row r="476" spans="2:45" ht="24.95" customHeight="1">
      <c r="C476" s="331">
        <v>464</v>
      </c>
      <c r="D476" s="332"/>
      <c r="E476" s="333"/>
      <c r="F476" s="334"/>
      <c r="G476" s="334"/>
      <c r="H476" s="334"/>
      <c r="I476" s="334"/>
      <c r="J476" s="334"/>
      <c r="K476" s="334"/>
      <c r="L476" s="334"/>
      <c r="M476" s="334"/>
      <c r="N476" s="334"/>
      <c r="O476" s="334"/>
      <c r="P476" s="334"/>
      <c r="Q476" s="334"/>
      <c r="R476" s="334"/>
      <c r="S476" s="335"/>
      <c r="T476" s="336"/>
      <c r="U476" s="337"/>
      <c r="V476" s="337"/>
      <c r="W476" s="337"/>
      <c r="X476" s="338"/>
      <c r="Y476" s="123" t="str">
        <f>IFERROR(IF('01申請書'!$B$27="●",VLOOKUP($T476,資格者コード!$A$2:$Q$73,MATCH(Y$12,資格者コード!$F$1:$Q$1,0)+5,FALSE) &amp; "",""),"")</f>
        <v/>
      </c>
      <c r="Z476" s="124" t="str">
        <f>IFERROR(IF('01申請書'!$B$28="●",VLOOKUP($T476,資格者コード!$A$2:$Q$73,MATCH(Z$12,資格者コード!$F$1:$Q$1,0)+5,FALSE) &amp; "",""),"")</f>
        <v/>
      </c>
      <c r="AA476" s="124" t="str">
        <f>IFERROR(IF('01申請書'!$B$29="●",VLOOKUP($T476,資格者コード!$A$2:$Q$73,MATCH(AA$12,資格者コード!$F$1:$Q$1,0)+5,FALSE) &amp; "",""),"")</f>
        <v/>
      </c>
      <c r="AB476" s="124" t="str">
        <f>IFERROR(IF('01申請書'!$B$30="●",VLOOKUP($T476,資格者コード!$A$2:$Q$73,MATCH(AB$12,資格者コード!$F$1:$Q$1,0)+5,FALSE) &amp; "",""),"")</f>
        <v/>
      </c>
      <c r="AC476" s="125" t="str">
        <f>IFERROR(IF('01申請書'!$B$31="●",VLOOKUP($T476,資格者コード!$A$2:$Q$73,MATCH(AC$12,資格者コード!$F$1:$Q$1,0)+5,FALSE) &amp; "",""),"")</f>
        <v/>
      </c>
      <c r="AD476" s="126" t="str">
        <f>IFERROR(IF('01申請書'!$O$27="○",VLOOKUP($T476,資格者コード!$A$2:$Q$73,MATCH(AD$12,資格者コード!$F$1:$Q$1,0)+5,FALSE) &amp; "",""),"")</f>
        <v/>
      </c>
      <c r="AE476" s="126" t="str">
        <f>IFERROR(IF('01申請書'!$O$28="○",VLOOKUP($T476,資格者コード!$A$2:$Q$73,MATCH(AE$12,資格者コード!$F$1:$Q$1,0)+5,FALSE) &amp; "",""),"")</f>
        <v/>
      </c>
      <c r="AF476" s="123" t="str">
        <f>IFERROR(IF('01申請書'!$B$32="●",VLOOKUP($T476,資格者コード!$A$2:$Q$73,MATCH(AF$12,資格者コード!$F$1:$Q$1,0)+5,FALSE) &amp; "",""),"")</f>
        <v/>
      </c>
      <c r="AG476" s="124" t="str">
        <f>IFERROR(IF('01申請書'!$B$33="●",VLOOKUP($T476,資格者コード!$A$2:$Q$73,MATCH(AG$12,資格者コード!$F$1:$Q$1,0)+5,FALSE) &amp; "",""),"")</f>
        <v/>
      </c>
      <c r="AH476" s="125" t="str">
        <f>IFERROR(IF('01申請書'!$B$34="●",VLOOKUP($T476,資格者コード!$A$2:$Q$73,MATCH(AH$12,資格者コード!$F$1:$Q$1,0)+5,FALSE) &amp; "",""),"")</f>
        <v/>
      </c>
      <c r="AI476" s="126" t="str">
        <f>IFERROR(IF('01申請書'!$O$29="○",VLOOKUP($T476,資格者コード!$A$2:$Q$73,MATCH(AI$12,資格者コード!$F$1:$Q$1,0)+5,FALSE) &amp; "",""),"")</f>
        <v/>
      </c>
      <c r="AJ476" s="126" t="str">
        <f>IFERROR(IF('01申請書'!$O$30="○",VLOOKUP($T476,資格者コード!$A$2:$Q$73,MATCH(AJ$12,資格者コード!$F$1:$Q$1,0)+5,FALSE) &amp; "",""),"")</f>
        <v/>
      </c>
      <c r="AK476" s="339"/>
      <c r="AL476" s="340"/>
      <c r="AM476" s="340"/>
      <c r="AN476" s="340"/>
      <c r="AO476" s="340"/>
      <c r="AP476" s="340"/>
      <c r="AQ476" s="340"/>
      <c r="AR476" s="341"/>
    </row>
    <row r="477" spans="2:45" ht="24.95" customHeight="1">
      <c r="C477" s="331">
        <v>465</v>
      </c>
      <c r="D477" s="332"/>
      <c r="E477" s="333"/>
      <c r="F477" s="334"/>
      <c r="G477" s="334"/>
      <c r="H477" s="334"/>
      <c r="I477" s="334"/>
      <c r="J477" s="334"/>
      <c r="K477" s="334"/>
      <c r="L477" s="334"/>
      <c r="M477" s="334"/>
      <c r="N477" s="334"/>
      <c r="O477" s="334"/>
      <c r="P477" s="334"/>
      <c r="Q477" s="334"/>
      <c r="R477" s="334"/>
      <c r="S477" s="335"/>
      <c r="T477" s="336"/>
      <c r="U477" s="337"/>
      <c r="V477" s="337"/>
      <c r="W477" s="337"/>
      <c r="X477" s="338"/>
      <c r="Y477" s="123" t="str">
        <f>IFERROR(IF('01申請書'!$B$27="●",VLOOKUP($T477,資格者コード!$A$2:$Q$73,MATCH(Y$12,資格者コード!$F$1:$Q$1,0)+5,FALSE) &amp; "",""),"")</f>
        <v/>
      </c>
      <c r="Z477" s="124" t="str">
        <f>IFERROR(IF('01申請書'!$B$28="●",VLOOKUP($T477,資格者コード!$A$2:$Q$73,MATCH(Z$12,資格者コード!$F$1:$Q$1,0)+5,FALSE) &amp; "",""),"")</f>
        <v/>
      </c>
      <c r="AA477" s="124" t="str">
        <f>IFERROR(IF('01申請書'!$B$29="●",VLOOKUP($T477,資格者コード!$A$2:$Q$73,MATCH(AA$12,資格者コード!$F$1:$Q$1,0)+5,FALSE) &amp; "",""),"")</f>
        <v/>
      </c>
      <c r="AB477" s="124" t="str">
        <f>IFERROR(IF('01申請書'!$B$30="●",VLOOKUP($T477,資格者コード!$A$2:$Q$73,MATCH(AB$12,資格者コード!$F$1:$Q$1,0)+5,FALSE) &amp; "",""),"")</f>
        <v/>
      </c>
      <c r="AC477" s="125" t="str">
        <f>IFERROR(IF('01申請書'!$B$31="●",VLOOKUP($T477,資格者コード!$A$2:$Q$73,MATCH(AC$12,資格者コード!$F$1:$Q$1,0)+5,FALSE) &amp; "",""),"")</f>
        <v/>
      </c>
      <c r="AD477" s="126" t="str">
        <f>IFERROR(IF('01申請書'!$O$27="○",VLOOKUP($T477,資格者コード!$A$2:$Q$73,MATCH(AD$12,資格者コード!$F$1:$Q$1,0)+5,FALSE) &amp; "",""),"")</f>
        <v/>
      </c>
      <c r="AE477" s="126" t="str">
        <f>IFERROR(IF('01申請書'!$O$28="○",VLOOKUP($T477,資格者コード!$A$2:$Q$73,MATCH(AE$12,資格者コード!$F$1:$Q$1,0)+5,FALSE) &amp; "",""),"")</f>
        <v/>
      </c>
      <c r="AF477" s="123" t="str">
        <f>IFERROR(IF('01申請書'!$B$32="●",VLOOKUP($T477,資格者コード!$A$2:$Q$73,MATCH(AF$12,資格者コード!$F$1:$Q$1,0)+5,FALSE) &amp; "",""),"")</f>
        <v/>
      </c>
      <c r="AG477" s="124" t="str">
        <f>IFERROR(IF('01申請書'!$B$33="●",VLOOKUP($T477,資格者コード!$A$2:$Q$73,MATCH(AG$12,資格者コード!$F$1:$Q$1,0)+5,FALSE) &amp; "",""),"")</f>
        <v/>
      </c>
      <c r="AH477" s="125" t="str">
        <f>IFERROR(IF('01申請書'!$B$34="●",VLOOKUP($T477,資格者コード!$A$2:$Q$73,MATCH(AH$12,資格者コード!$F$1:$Q$1,0)+5,FALSE) &amp; "",""),"")</f>
        <v/>
      </c>
      <c r="AI477" s="126" t="str">
        <f>IFERROR(IF('01申請書'!$O$29="○",VLOOKUP($T477,資格者コード!$A$2:$Q$73,MATCH(AI$12,資格者コード!$F$1:$Q$1,0)+5,FALSE) &amp; "",""),"")</f>
        <v/>
      </c>
      <c r="AJ477" s="126" t="str">
        <f>IFERROR(IF('01申請書'!$O$30="○",VLOOKUP($T477,資格者コード!$A$2:$Q$73,MATCH(AJ$12,資格者コード!$F$1:$Q$1,0)+5,FALSE) &amp; "",""),"")</f>
        <v/>
      </c>
      <c r="AK477" s="339"/>
      <c r="AL477" s="340"/>
      <c r="AM477" s="340"/>
      <c r="AN477" s="340"/>
      <c r="AO477" s="340"/>
      <c r="AP477" s="340"/>
      <c r="AQ477" s="340"/>
      <c r="AR477" s="341"/>
    </row>
    <row r="478" spans="2:45" ht="24.95" customHeight="1">
      <c r="C478" s="331">
        <v>466</v>
      </c>
      <c r="D478" s="332"/>
      <c r="E478" s="333"/>
      <c r="F478" s="334"/>
      <c r="G478" s="334"/>
      <c r="H478" s="334"/>
      <c r="I478" s="334"/>
      <c r="J478" s="334"/>
      <c r="K478" s="334"/>
      <c r="L478" s="334"/>
      <c r="M478" s="334"/>
      <c r="N478" s="334"/>
      <c r="O478" s="334"/>
      <c r="P478" s="334"/>
      <c r="Q478" s="334"/>
      <c r="R478" s="334"/>
      <c r="S478" s="335"/>
      <c r="T478" s="336"/>
      <c r="U478" s="337"/>
      <c r="V478" s="337"/>
      <c r="W478" s="337"/>
      <c r="X478" s="338"/>
      <c r="Y478" s="123" t="str">
        <f>IFERROR(IF('01申請書'!$B$27="●",VLOOKUP($T478,資格者コード!$A$2:$Q$73,MATCH(Y$12,資格者コード!$F$1:$Q$1,0)+5,FALSE) &amp; "",""),"")</f>
        <v/>
      </c>
      <c r="Z478" s="124" t="str">
        <f>IFERROR(IF('01申請書'!$B$28="●",VLOOKUP($T478,資格者コード!$A$2:$Q$73,MATCH(Z$12,資格者コード!$F$1:$Q$1,0)+5,FALSE) &amp; "",""),"")</f>
        <v/>
      </c>
      <c r="AA478" s="124" t="str">
        <f>IFERROR(IF('01申請書'!$B$29="●",VLOOKUP($T478,資格者コード!$A$2:$Q$73,MATCH(AA$12,資格者コード!$F$1:$Q$1,0)+5,FALSE) &amp; "",""),"")</f>
        <v/>
      </c>
      <c r="AB478" s="124" t="str">
        <f>IFERROR(IF('01申請書'!$B$30="●",VLOOKUP($T478,資格者コード!$A$2:$Q$73,MATCH(AB$12,資格者コード!$F$1:$Q$1,0)+5,FALSE) &amp; "",""),"")</f>
        <v/>
      </c>
      <c r="AC478" s="125" t="str">
        <f>IFERROR(IF('01申請書'!$B$31="●",VLOOKUP($T478,資格者コード!$A$2:$Q$73,MATCH(AC$12,資格者コード!$F$1:$Q$1,0)+5,FALSE) &amp; "",""),"")</f>
        <v/>
      </c>
      <c r="AD478" s="126" t="str">
        <f>IFERROR(IF('01申請書'!$O$27="○",VLOOKUP($T478,資格者コード!$A$2:$Q$73,MATCH(AD$12,資格者コード!$F$1:$Q$1,0)+5,FALSE) &amp; "",""),"")</f>
        <v/>
      </c>
      <c r="AE478" s="126" t="str">
        <f>IFERROR(IF('01申請書'!$O$28="○",VLOOKUP($T478,資格者コード!$A$2:$Q$73,MATCH(AE$12,資格者コード!$F$1:$Q$1,0)+5,FALSE) &amp; "",""),"")</f>
        <v/>
      </c>
      <c r="AF478" s="123" t="str">
        <f>IFERROR(IF('01申請書'!$B$32="●",VLOOKUP($T478,資格者コード!$A$2:$Q$73,MATCH(AF$12,資格者コード!$F$1:$Q$1,0)+5,FALSE) &amp; "",""),"")</f>
        <v/>
      </c>
      <c r="AG478" s="124" t="str">
        <f>IFERROR(IF('01申請書'!$B$33="●",VLOOKUP($T478,資格者コード!$A$2:$Q$73,MATCH(AG$12,資格者コード!$F$1:$Q$1,0)+5,FALSE) &amp; "",""),"")</f>
        <v/>
      </c>
      <c r="AH478" s="125" t="str">
        <f>IFERROR(IF('01申請書'!$B$34="●",VLOOKUP($T478,資格者コード!$A$2:$Q$73,MATCH(AH$12,資格者コード!$F$1:$Q$1,0)+5,FALSE) &amp; "",""),"")</f>
        <v/>
      </c>
      <c r="AI478" s="126" t="str">
        <f>IFERROR(IF('01申請書'!$O$29="○",VLOOKUP($T478,資格者コード!$A$2:$Q$73,MATCH(AI$12,資格者コード!$F$1:$Q$1,0)+5,FALSE) &amp; "",""),"")</f>
        <v/>
      </c>
      <c r="AJ478" s="126" t="str">
        <f>IFERROR(IF('01申請書'!$O$30="○",VLOOKUP($T478,資格者コード!$A$2:$Q$73,MATCH(AJ$12,資格者コード!$F$1:$Q$1,0)+5,FALSE) &amp; "",""),"")</f>
        <v/>
      </c>
      <c r="AK478" s="339"/>
      <c r="AL478" s="340"/>
      <c r="AM478" s="340"/>
      <c r="AN478" s="340"/>
      <c r="AO478" s="340"/>
      <c r="AP478" s="340"/>
      <c r="AQ478" s="340"/>
      <c r="AR478" s="341"/>
    </row>
    <row r="479" spans="2:45" ht="24.95" customHeight="1">
      <c r="C479" s="331">
        <v>467</v>
      </c>
      <c r="D479" s="332"/>
      <c r="E479" s="333"/>
      <c r="F479" s="334"/>
      <c r="G479" s="334"/>
      <c r="H479" s="334"/>
      <c r="I479" s="334"/>
      <c r="J479" s="334"/>
      <c r="K479" s="334"/>
      <c r="L479" s="334"/>
      <c r="M479" s="334"/>
      <c r="N479" s="334"/>
      <c r="O479" s="334"/>
      <c r="P479" s="334"/>
      <c r="Q479" s="334"/>
      <c r="R479" s="334"/>
      <c r="S479" s="335"/>
      <c r="T479" s="336"/>
      <c r="U479" s="337"/>
      <c r="V479" s="337"/>
      <c r="W479" s="337"/>
      <c r="X479" s="338"/>
      <c r="Y479" s="123" t="str">
        <f>IFERROR(IF('01申請書'!$B$27="●",VLOOKUP($T479,資格者コード!$A$2:$Q$73,MATCH(Y$12,資格者コード!$F$1:$Q$1,0)+5,FALSE) &amp; "",""),"")</f>
        <v/>
      </c>
      <c r="Z479" s="124" t="str">
        <f>IFERROR(IF('01申請書'!$B$28="●",VLOOKUP($T479,資格者コード!$A$2:$Q$73,MATCH(Z$12,資格者コード!$F$1:$Q$1,0)+5,FALSE) &amp; "",""),"")</f>
        <v/>
      </c>
      <c r="AA479" s="124" t="str">
        <f>IFERROR(IF('01申請書'!$B$29="●",VLOOKUP($T479,資格者コード!$A$2:$Q$73,MATCH(AA$12,資格者コード!$F$1:$Q$1,0)+5,FALSE) &amp; "",""),"")</f>
        <v/>
      </c>
      <c r="AB479" s="124" t="str">
        <f>IFERROR(IF('01申請書'!$B$30="●",VLOOKUP($T479,資格者コード!$A$2:$Q$73,MATCH(AB$12,資格者コード!$F$1:$Q$1,0)+5,FALSE) &amp; "",""),"")</f>
        <v/>
      </c>
      <c r="AC479" s="125" t="str">
        <f>IFERROR(IF('01申請書'!$B$31="●",VLOOKUP($T479,資格者コード!$A$2:$Q$73,MATCH(AC$12,資格者コード!$F$1:$Q$1,0)+5,FALSE) &amp; "",""),"")</f>
        <v/>
      </c>
      <c r="AD479" s="126" t="str">
        <f>IFERROR(IF('01申請書'!$O$27="○",VLOOKUP($T479,資格者コード!$A$2:$Q$73,MATCH(AD$12,資格者コード!$F$1:$Q$1,0)+5,FALSE) &amp; "",""),"")</f>
        <v/>
      </c>
      <c r="AE479" s="126" t="str">
        <f>IFERROR(IF('01申請書'!$O$28="○",VLOOKUP($T479,資格者コード!$A$2:$Q$73,MATCH(AE$12,資格者コード!$F$1:$Q$1,0)+5,FALSE) &amp; "",""),"")</f>
        <v/>
      </c>
      <c r="AF479" s="123" t="str">
        <f>IFERROR(IF('01申請書'!$B$32="●",VLOOKUP($T479,資格者コード!$A$2:$Q$73,MATCH(AF$12,資格者コード!$F$1:$Q$1,0)+5,FALSE) &amp; "",""),"")</f>
        <v/>
      </c>
      <c r="AG479" s="124" t="str">
        <f>IFERROR(IF('01申請書'!$B$33="●",VLOOKUP($T479,資格者コード!$A$2:$Q$73,MATCH(AG$12,資格者コード!$F$1:$Q$1,0)+5,FALSE) &amp; "",""),"")</f>
        <v/>
      </c>
      <c r="AH479" s="125" t="str">
        <f>IFERROR(IF('01申請書'!$B$34="●",VLOOKUP($T479,資格者コード!$A$2:$Q$73,MATCH(AH$12,資格者コード!$F$1:$Q$1,0)+5,FALSE) &amp; "",""),"")</f>
        <v/>
      </c>
      <c r="AI479" s="126" t="str">
        <f>IFERROR(IF('01申請書'!$O$29="○",VLOOKUP($T479,資格者コード!$A$2:$Q$73,MATCH(AI$12,資格者コード!$F$1:$Q$1,0)+5,FALSE) &amp; "",""),"")</f>
        <v/>
      </c>
      <c r="AJ479" s="126" t="str">
        <f>IFERROR(IF('01申請書'!$O$30="○",VLOOKUP($T479,資格者コード!$A$2:$Q$73,MATCH(AJ$12,資格者コード!$F$1:$Q$1,0)+5,FALSE) &amp; "",""),"")</f>
        <v/>
      </c>
      <c r="AK479" s="339"/>
      <c r="AL479" s="340"/>
      <c r="AM479" s="340"/>
      <c r="AN479" s="340"/>
      <c r="AO479" s="340"/>
      <c r="AP479" s="340"/>
      <c r="AQ479" s="340"/>
      <c r="AR479" s="341"/>
    </row>
    <row r="480" spans="2:45" ht="24.95" customHeight="1">
      <c r="B480" s="127" t="s">
        <v>174</v>
      </c>
      <c r="C480" s="331">
        <v>468</v>
      </c>
      <c r="D480" s="332"/>
      <c r="E480" s="333"/>
      <c r="F480" s="334"/>
      <c r="G480" s="334"/>
      <c r="H480" s="334"/>
      <c r="I480" s="334"/>
      <c r="J480" s="334"/>
      <c r="K480" s="334"/>
      <c r="L480" s="334"/>
      <c r="M480" s="334"/>
      <c r="N480" s="334"/>
      <c r="O480" s="334"/>
      <c r="P480" s="334"/>
      <c r="Q480" s="334"/>
      <c r="R480" s="334"/>
      <c r="S480" s="335"/>
      <c r="T480" s="336"/>
      <c r="U480" s="337"/>
      <c r="V480" s="337"/>
      <c r="W480" s="337"/>
      <c r="X480" s="338"/>
      <c r="Y480" s="123" t="str">
        <f>IFERROR(IF('01申請書'!$B$27="●",VLOOKUP($T480,資格者コード!$A$2:$Q$73,MATCH(Y$12,資格者コード!$F$1:$Q$1,0)+5,FALSE) &amp; "",""),"")</f>
        <v/>
      </c>
      <c r="Z480" s="124" t="str">
        <f>IFERROR(IF('01申請書'!$B$28="●",VLOOKUP($T480,資格者コード!$A$2:$Q$73,MATCH(Z$12,資格者コード!$F$1:$Q$1,0)+5,FALSE) &amp; "",""),"")</f>
        <v/>
      </c>
      <c r="AA480" s="124" t="str">
        <f>IFERROR(IF('01申請書'!$B$29="●",VLOOKUP($T480,資格者コード!$A$2:$Q$73,MATCH(AA$12,資格者コード!$F$1:$Q$1,0)+5,FALSE) &amp; "",""),"")</f>
        <v/>
      </c>
      <c r="AB480" s="124" t="str">
        <f>IFERROR(IF('01申請書'!$B$30="●",VLOOKUP($T480,資格者コード!$A$2:$Q$73,MATCH(AB$12,資格者コード!$F$1:$Q$1,0)+5,FALSE) &amp; "",""),"")</f>
        <v/>
      </c>
      <c r="AC480" s="125" t="str">
        <f>IFERROR(IF('01申請書'!$B$31="●",VLOOKUP($T480,資格者コード!$A$2:$Q$73,MATCH(AC$12,資格者コード!$F$1:$Q$1,0)+5,FALSE) &amp; "",""),"")</f>
        <v/>
      </c>
      <c r="AD480" s="126" t="str">
        <f>IFERROR(IF('01申請書'!$O$27="○",VLOOKUP($T480,資格者コード!$A$2:$Q$73,MATCH(AD$12,資格者コード!$F$1:$Q$1,0)+5,FALSE) &amp; "",""),"")</f>
        <v/>
      </c>
      <c r="AE480" s="126" t="str">
        <f>IFERROR(IF('01申請書'!$O$28="○",VLOOKUP($T480,資格者コード!$A$2:$Q$73,MATCH(AE$12,資格者コード!$F$1:$Q$1,0)+5,FALSE) &amp; "",""),"")</f>
        <v/>
      </c>
      <c r="AF480" s="123" t="str">
        <f>IFERROR(IF('01申請書'!$B$32="●",VLOOKUP($T480,資格者コード!$A$2:$Q$73,MATCH(AF$12,資格者コード!$F$1:$Q$1,0)+5,FALSE) &amp; "",""),"")</f>
        <v/>
      </c>
      <c r="AG480" s="124" t="str">
        <f>IFERROR(IF('01申請書'!$B$33="●",VLOOKUP($T480,資格者コード!$A$2:$Q$73,MATCH(AG$12,資格者コード!$F$1:$Q$1,0)+5,FALSE) &amp; "",""),"")</f>
        <v/>
      </c>
      <c r="AH480" s="125" t="str">
        <f>IFERROR(IF('01申請書'!$B$34="●",VLOOKUP($T480,資格者コード!$A$2:$Q$73,MATCH(AH$12,資格者コード!$F$1:$Q$1,0)+5,FALSE) &amp; "",""),"")</f>
        <v/>
      </c>
      <c r="AI480" s="126" t="str">
        <f>IFERROR(IF('01申請書'!$O$29="○",VLOOKUP($T480,資格者コード!$A$2:$Q$73,MATCH(AI$12,資格者コード!$F$1:$Q$1,0)+5,FALSE) &amp; "",""),"")</f>
        <v/>
      </c>
      <c r="AJ480" s="126" t="str">
        <f>IFERROR(IF('01申請書'!$O$30="○",VLOOKUP($T480,資格者コード!$A$2:$Q$73,MATCH(AJ$12,資格者コード!$F$1:$Q$1,0)+5,FALSE) &amp; "",""),"")</f>
        <v/>
      </c>
      <c r="AK480" s="339"/>
      <c r="AL480" s="340"/>
      <c r="AM480" s="340"/>
      <c r="AN480" s="340"/>
      <c r="AO480" s="340"/>
      <c r="AP480" s="340"/>
      <c r="AQ480" s="340"/>
      <c r="AR480" s="341"/>
      <c r="AS480" s="127"/>
    </row>
    <row r="481" spans="2:45" ht="24.95" customHeight="1">
      <c r="C481" s="331">
        <v>469</v>
      </c>
      <c r="D481" s="332"/>
      <c r="E481" s="333"/>
      <c r="F481" s="334"/>
      <c r="G481" s="334"/>
      <c r="H481" s="334"/>
      <c r="I481" s="334"/>
      <c r="J481" s="334"/>
      <c r="K481" s="334"/>
      <c r="L481" s="334"/>
      <c r="M481" s="334"/>
      <c r="N481" s="334"/>
      <c r="O481" s="334"/>
      <c r="P481" s="334"/>
      <c r="Q481" s="334"/>
      <c r="R481" s="334"/>
      <c r="S481" s="335"/>
      <c r="T481" s="336"/>
      <c r="U481" s="337"/>
      <c r="V481" s="337"/>
      <c r="W481" s="337"/>
      <c r="X481" s="338"/>
      <c r="Y481" s="123" t="str">
        <f>IFERROR(IF('01申請書'!$B$27="●",VLOOKUP($T481,資格者コード!$A$2:$Q$73,MATCH(Y$12,資格者コード!$F$1:$Q$1,0)+5,FALSE) &amp; "",""),"")</f>
        <v/>
      </c>
      <c r="Z481" s="124" t="str">
        <f>IFERROR(IF('01申請書'!$B$28="●",VLOOKUP($T481,資格者コード!$A$2:$Q$73,MATCH(Z$12,資格者コード!$F$1:$Q$1,0)+5,FALSE) &amp; "",""),"")</f>
        <v/>
      </c>
      <c r="AA481" s="124" t="str">
        <f>IFERROR(IF('01申請書'!$B$29="●",VLOOKUP($T481,資格者コード!$A$2:$Q$73,MATCH(AA$12,資格者コード!$F$1:$Q$1,0)+5,FALSE) &amp; "",""),"")</f>
        <v/>
      </c>
      <c r="AB481" s="124" t="str">
        <f>IFERROR(IF('01申請書'!$B$30="●",VLOOKUP($T481,資格者コード!$A$2:$Q$73,MATCH(AB$12,資格者コード!$F$1:$Q$1,0)+5,FALSE) &amp; "",""),"")</f>
        <v/>
      </c>
      <c r="AC481" s="125" t="str">
        <f>IFERROR(IF('01申請書'!$B$31="●",VLOOKUP($T481,資格者コード!$A$2:$Q$73,MATCH(AC$12,資格者コード!$F$1:$Q$1,0)+5,FALSE) &amp; "",""),"")</f>
        <v/>
      </c>
      <c r="AD481" s="126" t="str">
        <f>IFERROR(IF('01申請書'!$O$27="○",VLOOKUP($T481,資格者コード!$A$2:$Q$73,MATCH(AD$12,資格者コード!$F$1:$Q$1,0)+5,FALSE) &amp; "",""),"")</f>
        <v/>
      </c>
      <c r="AE481" s="126" t="str">
        <f>IFERROR(IF('01申請書'!$O$28="○",VLOOKUP($T481,資格者コード!$A$2:$Q$73,MATCH(AE$12,資格者コード!$F$1:$Q$1,0)+5,FALSE) &amp; "",""),"")</f>
        <v/>
      </c>
      <c r="AF481" s="123" t="str">
        <f>IFERROR(IF('01申請書'!$B$32="●",VLOOKUP($T481,資格者コード!$A$2:$Q$73,MATCH(AF$12,資格者コード!$F$1:$Q$1,0)+5,FALSE) &amp; "",""),"")</f>
        <v/>
      </c>
      <c r="AG481" s="124" t="str">
        <f>IFERROR(IF('01申請書'!$B$33="●",VLOOKUP($T481,資格者コード!$A$2:$Q$73,MATCH(AG$12,資格者コード!$F$1:$Q$1,0)+5,FALSE) &amp; "",""),"")</f>
        <v/>
      </c>
      <c r="AH481" s="125" t="str">
        <f>IFERROR(IF('01申請書'!$B$34="●",VLOOKUP($T481,資格者コード!$A$2:$Q$73,MATCH(AH$12,資格者コード!$F$1:$Q$1,0)+5,FALSE) &amp; "",""),"")</f>
        <v/>
      </c>
      <c r="AI481" s="126" t="str">
        <f>IFERROR(IF('01申請書'!$O$29="○",VLOOKUP($T481,資格者コード!$A$2:$Q$73,MATCH(AI$12,資格者コード!$F$1:$Q$1,0)+5,FALSE) &amp; "",""),"")</f>
        <v/>
      </c>
      <c r="AJ481" s="126" t="str">
        <f>IFERROR(IF('01申請書'!$O$30="○",VLOOKUP($T481,資格者コード!$A$2:$Q$73,MATCH(AJ$12,資格者コード!$F$1:$Q$1,0)+5,FALSE) &amp; "",""),"")</f>
        <v/>
      </c>
      <c r="AK481" s="339"/>
      <c r="AL481" s="340"/>
      <c r="AM481" s="340"/>
      <c r="AN481" s="340"/>
      <c r="AO481" s="340"/>
      <c r="AP481" s="340"/>
      <c r="AQ481" s="340"/>
      <c r="AR481" s="341"/>
    </row>
    <row r="482" spans="2:45" ht="24.95" customHeight="1">
      <c r="C482" s="331">
        <v>470</v>
      </c>
      <c r="D482" s="332"/>
      <c r="E482" s="333"/>
      <c r="F482" s="334"/>
      <c r="G482" s="334"/>
      <c r="H482" s="334"/>
      <c r="I482" s="334"/>
      <c r="J482" s="334"/>
      <c r="K482" s="334"/>
      <c r="L482" s="334"/>
      <c r="M482" s="334"/>
      <c r="N482" s="334"/>
      <c r="O482" s="334"/>
      <c r="P482" s="334"/>
      <c r="Q482" s="334"/>
      <c r="R482" s="334"/>
      <c r="S482" s="335"/>
      <c r="T482" s="336"/>
      <c r="U482" s="337"/>
      <c r="V482" s="337"/>
      <c r="W482" s="337"/>
      <c r="X482" s="338"/>
      <c r="Y482" s="123" t="str">
        <f>IFERROR(IF('01申請書'!$B$27="●",VLOOKUP($T482,資格者コード!$A$2:$Q$73,MATCH(Y$12,資格者コード!$F$1:$Q$1,0)+5,FALSE) &amp; "",""),"")</f>
        <v/>
      </c>
      <c r="Z482" s="124" t="str">
        <f>IFERROR(IF('01申請書'!$B$28="●",VLOOKUP($T482,資格者コード!$A$2:$Q$73,MATCH(Z$12,資格者コード!$F$1:$Q$1,0)+5,FALSE) &amp; "",""),"")</f>
        <v/>
      </c>
      <c r="AA482" s="124" t="str">
        <f>IFERROR(IF('01申請書'!$B$29="●",VLOOKUP($T482,資格者コード!$A$2:$Q$73,MATCH(AA$12,資格者コード!$F$1:$Q$1,0)+5,FALSE) &amp; "",""),"")</f>
        <v/>
      </c>
      <c r="AB482" s="124" t="str">
        <f>IFERROR(IF('01申請書'!$B$30="●",VLOOKUP($T482,資格者コード!$A$2:$Q$73,MATCH(AB$12,資格者コード!$F$1:$Q$1,0)+5,FALSE) &amp; "",""),"")</f>
        <v/>
      </c>
      <c r="AC482" s="125" t="str">
        <f>IFERROR(IF('01申請書'!$B$31="●",VLOOKUP($T482,資格者コード!$A$2:$Q$73,MATCH(AC$12,資格者コード!$F$1:$Q$1,0)+5,FALSE) &amp; "",""),"")</f>
        <v/>
      </c>
      <c r="AD482" s="126" t="str">
        <f>IFERROR(IF('01申請書'!$O$27="○",VLOOKUP($T482,資格者コード!$A$2:$Q$73,MATCH(AD$12,資格者コード!$F$1:$Q$1,0)+5,FALSE) &amp; "",""),"")</f>
        <v/>
      </c>
      <c r="AE482" s="126" t="str">
        <f>IFERROR(IF('01申請書'!$O$28="○",VLOOKUP($T482,資格者コード!$A$2:$Q$73,MATCH(AE$12,資格者コード!$F$1:$Q$1,0)+5,FALSE) &amp; "",""),"")</f>
        <v/>
      </c>
      <c r="AF482" s="123" t="str">
        <f>IFERROR(IF('01申請書'!$B$32="●",VLOOKUP($T482,資格者コード!$A$2:$Q$73,MATCH(AF$12,資格者コード!$F$1:$Q$1,0)+5,FALSE) &amp; "",""),"")</f>
        <v/>
      </c>
      <c r="AG482" s="124" t="str">
        <f>IFERROR(IF('01申請書'!$B$33="●",VLOOKUP($T482,資格者コード!$A$2:$Q$73,MATCH(AG$12,資格者コード!$F$1:$Q$1,0)+5,FALSE) &amp; "",""),"")</f>
        <v/>
      </c>
      <c r="AH482" s="125" t="str">
        <f>IFERROR(IF('01申請書'!$B$34="●",VLOOKUP($T482,資格者コード!$A$2:$Q$73,MATCH(AH$12,資格者コード!$F$1:$Q$1,0)+5,FALSE) &amp; "",""),"")</f>
        <v/>
      </c>
      <c r="AI482" s="126" t="str">
        <f>IFERROR(IF('01申請書'!$O$29="○",VLOOKUP($T482,資格者コード!$A$2:$Q$73,MATCH(AI$12,資格者コード!$F$1:$Q$1,0)+5,FALSE) &amp; "",""),"")</f>
        <v/>
      </c>
      <c r="AJ482" s="126" t="str">
        <f>IFERROR(IF('01申請書'!$O$30="○",VLOOKUP($T482,資格者コード!$A$2:$Q$73,MATCH(AJ$12,資格者コード!$F$1:$Q$1,0)+5,FALSE) &amp; "",""),"")</f>
        <v/>
      </c>
      <c r="AK482" s="339"/>
      <c r="AL482" s="340"/>
      <c r="AM482" s="340"/>
      <c r="AN482" s="340"/>
      <c r="AO482" s="340"/>
      <c r="AP482" s="340"/>
      <c r="AQ482" s="340"/>
      <c r="AR482" s="341"/>
    </row>
    <row r="483" spans="2:45" ht="24.95" customHeight="1">
      <c r="C483" s="331">
        <v>471</v>
      </c>
      <c r="D483" s="332"/>
      <c r="E483" s="333"/>
      <c r="F483" s="334"/>
      <c r="G483" s="334"/>
      <c r="H483" s="334"/>
      <c r="I483" s="334"/>
      <c r="J483" s="334"/>
      <c r="K483" s="334"/>
      <c r="L483" s="334"/>
      <c r="M483" s="334"/>
      <c r="N483" s="334"/>
      <c r="O483" s="334"/>
      <c r="P483" s="334"/>
      <c r="Q483" s="334"/>
      <c r="R483" s="334"/>
      <c r="S483" s="335"/>
      <c r="T483" s="336"/>
      <c r="U483" s="337"/>
      <c r="V483" s="337"/>
      <c r="W483" s="337"/>
      <c r="X483" s="338"/>
      <c r="Y483" s="123" t="str">
        <f>IFERROR(IF('01申請書'!$B$27="●",VLOOKUP($T483,資格者コード!$A$2:$Q$73,MATCH(Y$12,資格者コード!$F$1:$Q$1,0)+5,FALSE) &amp; "",""),"")</f>
        <v/>
      </c>
      <c r="Z483" s="124" t="str">
        <f>IFERROR(IF('01申請書'!$B$28="●",VLOOKUP($T483,資格者コード!$A$2:$Q$73,MATCH(Z$12,資格者コード!$F$1:$Q$1,0)+5,FALSE) &amp; "",""),"")</f>
        <v/>
      </c>
      <c r="AA483" s="124" t="str">
        <f>IFERROR(IF('01申請書'!$B$29="●",VLOOKUP($T483,資格者コード!$A$2:$Q$73,MATCH(AA$12,資格者コード!$F$1:$Q$1,0)+5,FALSE) &amp; "",""),"")</f>
        <v/>
      </c>
      <c r="AB483" s="124" t="str">
        <f>IFERROR(IF('01申請書'!$B$30="●",VLOOKUP($T483,資格者コード!$A$2:$Q$73,MATCH(AB$12,資格者コード!$F$1:$Q$1,0)+5,FALSE) &amp; "",""),"")</f>
        <v/>
      </c>
      <c r="AC483" s="125" t="str">
        <f>IFERROR(IF('01申請書'!$B$31="●",VLOOKUP($T483,資格者コード!$A$2:$Q$73,MATCH(AC$12,資格者コード!$F$1:$Q$1,0)+5,FALSE) &amp; "",""),"")</f>
        <v/>
      </c>
      <c r="AD483" s="126" t="str">
        <f>IFERROR(IF('01申請書'!$O$27="○",VLOOKUP($T483,資格者コード!$A$2:$Q$73,MATCH(AD$12,資格者コード!$F$1:$Q$1,0)+5,FALSE) &amp; "",""),"")</f>
        <v/>
      </c>
      <c r="AE483" s="126" t="str">
        <f>IFERROR(IF('01申請書'!$O$28="○",VLOOKUP($T483,資格者コード!$A$2:$Q$73,MATCH(AE$12,資格者コード!$F$1:$Q$1,0)+5,FALSE) &amp; "",""),"")</f>
        <v/>
      </c>
      <c r="AF483" s="123" t="str">
        <f>IFERROR(IF('01申請書'!$B$32="●",VLOOKUP($T483,資格者コード!$A$2:$Q$73,MATCH(AF$12,資格者コード!$F$1:$Q$1,0)+5,FALSE) &amp; "",""),"")</f>
        <v/>
      </c>
      <c r="AG483" s="124" t="str">
        <f>IFERROR(IF('01申請書'!$B$33="●",VLOOKUP($T483,資格者コード!$A$2:$Q$73,MATCH(AG$12,資格者コード!$F$1:$Q$1,0)+5,FALSE) &amp; "",""),"")</f>
        <v/>
      </c>
      <c r="AH483" s="125" t="str">
        <f>IFERROR(IF('01申請書'!$B$34="●",VLOOKUP($T483,資格者コード!$A$2:$Q$73,MATCH(AH$12,資格者コード!$F$1:$Q$1,0)+5,FALSE) &amp; "",""),"")</f>
        <v/>
      </c>
      <c r="AI483" s="126" t="str">
        <f>IFERROR(IF('01申請書'!$O$29="○",VLOOKUP($T483,資格者コード!$A$2:$Q$73,MATCH(AI$12,資格者コード!$F$1:$Q$1,0)+5,FALSE) &amp; "",""),"")</f>
        <v/>
      </c>
      <c r="AJ483" s="126" t="str">
        <f>IFERROR(IF('01申請書'!$O$30="○",VLOOKUP($T483,資格者コード!$A$2:$Q$73,MATCH(AJ$12,資格者コード!$F$1:$Q$1,0)+5,FALSE) &amp; "",""),"")</f>
        <v/>
      </c>
      <c r="AK483" s="339"/>
      <c r="AL483" s="340"/>
      <c r="AM483" s="340"/>
      <c r="AN483" s="340"/>
      <c r="AO483" s="340"/>
      <c r="AP483" s="340"/>
      <c r="AQ483" s="340"/>
      <c r="AR483" s="341"/>
    </row>
    <row r="484" spans="2:45" ht="24.95" customHeight="1">
      <c r="C484" s="331">
        <v>472</v>
      </c>
      <c r="D484" s="332"/>
      <c r="E484" s="333"/>
      <c r="F484" s="334"/>
      <c r="G484" s="334"/>
      <c r="H484" s="334"/>
      <c r="I484" s="334"/>
      <c r="J484" s="334"/>
      <c r="K484" s="334"/>
      <c r="L484" s="334"/>
      <c r="M484" s="334"/>
      <c r="N484" s="334"/>
      <c r="O484" s="334"/>
      <c r="P484" s="334"/>
      <c r="Q484" s="334"/>
      <c r="R484" s="334"/>
      <c r="S484" s="335"/>
      <c r="T484" s="336"/>
      <c r="U484" s="337"/>
      <c r="V484" s="337"/>
      <c r="W484" s="337"/>
      <c r="X484" s="338"/>
      <c r="Y484" s="123" t="str">
        <f>IFERROR(IF('01申請書'!$B$27="●",VLOOKUP($T484,資格者コード!$A$2:$Q$73,MATCH(Y$12,資格者コード!$F$1:$Q$1,0)+5,FALSE) &amp; "",""),"")</f>
        <v/>
      </c>
      <c r="Z484" s="124" t="str">
        <f>IFERROR(IF('01申請書'!$B$28="●",VLOOKUP($T484,資格者コード!$A$2:$Q$73,MATCH(Z$12,資格者コード!$F$1:$Q$1,0)+5,FALSE) &amp; "",""),"")</f>
        <v/>
      </c>
      <c r="AA484" s="124" t="str">
        <f>IFERROR(IF('01申請書'!$B$29="●",VLOOKUP($T484,資格者コード!$A$2:$Q$73,MATCH(AA$12,資格者コード!$F$1:$Q$1,0)+5,FALSE) &amp; "",""),"")</f>
        <v/>
      </c>
      <c r="AB484" s="124" t="str">
        <f>IFERROR(IF('01申請書'!$B$30="●",VLOOKUP($T484,資格者コード!$A$2:$Q$73,MATCH(AB$12,資格者コード!$F$1:$Q$1,0)+5,FALSE) &amp; "",""),"")</f>
        <v/>
      </c>
      <c r="AC484" s="125" t="str">
        <f>IFERROR(IF('01申請書'!$B$31="●",VLOOKUP($T484,資格者コード!$A$2:$Q$73,MATCH(AC$12,資格者コード!$F$1:$Q$1,0)+5,FALSE) &amp; "",""),"")</f>
        <v/>
      </c>
      <c r="AD484" s="126" t="str">
        <f>IFERROR(IF('01申請書'!$O$27="○",VLOOKUP($T484,資格者コード!$A$2:$Q$73,MATCH(AD$12,資格者コード!$F$1:$Q$1,0)+5,FALSE) &amp; "",""),"")</f>
        <v/>
      </c>
      <c r="AE484" s="126" t="str">
        <f>IFERROR(IF('01申請書'!$O$28="○",VLOOKUP($T484,資格者コード!$A$2:$Q$73,MATCH(AE$12,資格者コード!$F$1:$Q$1,0)+5,FALSE) &amp; "",""),"")</f>
        <v/>
      </c>
      <c r="AF484" s="123" t="str">
        <f>IFERROR(IF('01申請書'!$B$32="●",VLOOKUP($T484,資格者コード!$A$2:$Q$73,MATCH(AF$12,資格者コード!$F$1:$Q$1,0)+5,FALSE) &amp; "",""),"")</f>
        <v/>
      </c>
      <c r="AG484" s="124" t="str">
        <f>IFERROR(IF('01申請書'!$B$33="●",VLOOKUP($T484,資格者コード!$A$2:$Q$73,MATCH(AG$12,資格者コード!$F$1:$Q$1,0)+5,FALSE) &amp; "",""),"")</f>
        <v/>
      </c>
      <c r="AH484" s="125" t="str">
        <f>IFERROR(IF('01申請書'!$B$34="●",VLOOKUP($T484,資格者コード!$A$2:$Q$73,MATCH(AH$12,資格者コード!$F$1:$Q$1,0)+5,FALSE) &amp; "",""),"")</f>
        <v/>
      </c>
      <c r="AI484" s="126" t="str">
        <f>IFERROR(IF('01申請書'!$O$29="○",VLOOKUP($T484,資格者コード!$A$2:$Q$73,MATCH(AI$12,資格者コード!$F$1:$Q$1,0)+5,FALSE) &amp; "",""),"")</f>
        <v/>
      </c>
      <c r="AJ484" s="126" t="str">
        <f>IFERROR(IF('01申請書'!$O$30="○",VLOOKUP($T484,資格者コード!$A$2:$Q$73,MATCH(AJ$12,資格者コード!$F$1:$Q$1,0)+5,FALSE) &amp; "",""),"")</f>
        <v/>
      </c>
      <c r="AK484" s="339"/>
      <c r="AL484" s="340"/>
      <c r="AM484" s="340"/>
      <c r="AN484" s="340"/>
      <c r="AO484" s="340"/>
      <c r="AP484" s="340"/>
      <c r="AQ484" s="340"/>
      <c r="AR484" s="341"/>
    </row>
    <row r="485" spans="2:45" ht="24.95" customHeight="1">
      <c r="C485" s="331">
        <v>473</v>
      </c>
      <c r="D485" s="332"/>
      <c r="E485" s="333"/>
      <c r="F485" s="334"/>
      <c r="G485" s="334"/>
      <c r="H485" s="334"/>
      <c r="I485" s="334"/>
      <c r="J485" s="334"/>
      <c r="K485" s="334"/>
      <c r="L485" s="334"/>
      <c r="M485" s="334"/>
      <c r="N485" s="334"/>
      <c r="O485" s="334"/>
      <c r="P485" s="334"/>
      <c r="Q485" s="334"/>
      <c r="R485" s="334"/>
      <c r="S485" s="335"/>
      <c r="T485" s="336"/>
      <c r="U485" s="337"/>
      <c r="V485" s="337"/>
      <c r="W485" s="337"/>
      <c r="X485" s="338"/>
      <c r="Y485" s="123" t="str">
        <f>IFERROR(IF('01申請書'!$B$27="●",VLOOKUP($T485,資格者コード!$A$2:$Q$73,MATCH(Y$12,資格者コード!$F$1:$Q$1,0)+5,FALSE) &amp; "",""),"")</f>
        <v/>
      </c>
      <c r="Z485" s="124" t="str">
        <f>IFERROR(IF('01申請書'!$B$28="●",VLOOKUP($T485,資格者コード!$A$2:$Q$73,MATCH(Z$12,資格者コード!$F$1:$Q$1,0)+5,FALSE) &amp; "",""),"")</f>
        <v/>
      </c>
      <c r="AA485" s="124" t="str">
        <f>IFERROR(IF('01申請書'!$B$29="●",VLOOKUP($T485,資格者コード!$A$2:$Q$73,MATCH(AA$12,資格者コード!$F$1:$Q$1,0)+5,FALSE) &amp; "",""),"")</f>
        <v/>
      </c>
      <c r="AB485" s="124" t="str">
        <f>IFERROR(IF('01申請書'!$B$30="●",VLOOKUP($T485,資格者コード!$A$2:$Q$73,MATCH(AB$12,資格者コード!$F$1:$Q$1,0)+5,FALSE) &amp; "",""),"")</f>
        <v/>
      </c>
      <c r="AC485" s="125" t="str">
        <f>IFERROR(IF('01申請書'!$B$31="●",VLOOKUP($T485,資格者コード!$A$2:$Q$73,MATCH(AC$12,資格者コード!$F$1:$Q$1,0)+5,FALSE) &amp; "",""),"")</f>
        <v/>
      </c>
      <c r="AD485" s="126" t="str">
        <f>IFERROR(IF('01申請書'!$O$27="○",VLOOKUP($T485,資格者コード!$A$2:$Q$73,MATCH(AD$12,資格者コード!$F$1:$Q$1,0)+5,FALSE) &amp; "",""),"")</f>
        <v/>
      </c>
      <c r="AE485" s="126" t="str">
        <f>IFERROR(IF('01申請書'!$O$28="○",VLOOKUP($T485,資格者コード!$A$2:$Q$73,MATCH(AE$12,資格者コード!$F$1:$Q$1,0)+5,FALSE) &amp; "",""),"")</f>
        <v/>
      </c>
      <c r="AF485" s="123" t="str">
        <f>IFERROR(IF('01申請書'!$B$32="●",VLOOKUP($T485,資格者コード!$A$2:$Q$73,MATCH(AF$12,資格者コード!$F$1:$Q$1,0)+5,FALSE) &amp; "",""),"")</f>
        <v/>
      </c>
      <c r="AG485" s="124" t="str">
        <f>IFERROR(IF('01申請書'!$B$33="●",VLOOKUP($T485,資格者コード!$A$2:$Q$73,MATCH(AG$12,資格者コード!$F$1:$Q$1,0)+5,FALSE) &amp; "",""),"")</f>
        <v/>
      </c>
      <c r="AH485" s="125" t="str">
        <f>IFERROR(IF('01申請書'!$B$34="●",VLOOKUP($T485,資格者コード!$A$2:$Q$73,MATCH(AH$12,資格者コード!$F$1:$Q$1,0)+5,FALSE) &amp; "",""),"")</f>
        <v/>
      </c>
      <c r="AI485" s="126" t="str">
        <f>IFERROR(IF('01申請書'!$O$29="○",VLOOKUP($T485,資格者コード!$A$2:$Q$73,MATCH(AI$12,資格者コード!$F$1:$Q$1,0)+5,FALSE) &amp; "",""),"")</f>
        <v/>
      </c>
      <c r="AJ485" s="126" t="str">
        <f>IFERROR(IF('01申請書'!$O$30="○",VLOOKUP($T485,資格者コード!$A$2:$Q$73,MATCH(AJ$12,資格者コード!$F$1:$Q$1,0)+5,FALSE) &amp; "",""),"")</f>
        <v/>
      </c>
      <c r="AK485" s="339"/>
      <c r="AL485" s="340"/>
      <c r="AM485" s="340"/>
      <c r="AN485" s="340"/>
      <c r="AO485" s="340"/>
      <c r="AP485" s="340"/>
      <c r="AQ485" s="340"/>
      <c r="AR485" s="341"/>
    </row>
    <row r="486" spans="2:45" ht="24.95" customHeight="1">
      <c r="C486" s="331">
        <v>474</v>
      </c>
      <c r="D486" s="332"/>
      <c r="E486" s="333"/>
      <c r="F486" s="334"/>
      <c r="G486" s="334"/>
      <c r="H486" s="334"/>
      <c r="I486" s="334"/>
      <c r="J486" s="334"/>
      <c r="K486" s="334"/>
      <c r="L486" s="334"/>
      <c r="M486" s="334"/>
      <c r="N486" s="334"/>
      <c r="O486" s="334"/>
      <c r="P486" s="334"/>
      <c r="Q486" s="334"/>
      <c r="R486" s="334"/>
      <c r="S486" s="335"/>
      <c r="T486" s="336"/>
      <c r="U486" s="337"/>
      <c r="V486" s="337"/>
      <c r="W486" s="337"/>
      <c r="X486" s="338"/>
      <c r="Y486" s="123" t="str">
        <f>IFERROR(IF('01申請書'!$B$27="●",VLOOKUP($T486,資格者コード!$A$2:$Q$73,MATCH(Y$12,資格者コード!$F$1:$Q$1,0)+5,FALSE) &amp; "",""),"")</f>
        <v/>
      </c>
      <c r="Z486" s="124" t="str">
        <f>IFERROR(IF('01申請書'!$B$28="●",VLOOKUP($T486,資格者コード!$A$2:$Q$73,MATCH(Z$12,資格者コード!$F$1:$Q$1,0)+5,FALSE) &amp; "",""),"")</f>
        <v/>
      </c>
      <c r="AA486" s="124" t="str">
        <f>IFERROR(IF('01申請書'!$B$29="●",VLOOKUP($T486,資格者コード!$A$2:$Q$73,MATCH(AA$12,資格者コード!$F$1:$Q$1,0)+5,FALSE) &amp; "",""),"")</f>
        <v/>
      </c>
      <c r="AB486" s="124" t="str">
        <f>IFERROR(IF('01申請書'!$B$30="●",VLOOKUP($T486,資格者コード!$A$2:$Q$73,MATCH(AB$12,資格者コード!$F$1:$Q$1,0)+5,FALSE) &amp; "",""),"")</f>
        <v/>
      </c>
      <c r="AC486" s="125" t="str">
        <f>IFERROR(IF('01申請書'!$B$31="●",VLOOKUP($T486,資格者コード!$A$2:$Q$73,MATCH(AC$12,資格者コード!$F$1:$Q$1,0)+5,FALSE) &amp; "",""),"")</f>
        <v/>
      </c>
      <c r="AD486" s="126" t="str">
        <f>IFERROR(IF('01申請書'!$O$27="○",VLOOKUP($T486,資格者コード!$A$2:$Q$73,MATCH(AD$12,資格者コード!$F$1:$Q$1,0)+5,FALSE) &amp; "",""),"")</f>
        <v/>
      </c>
      <c r="AE486" s="126" t="str">
        <f>IFERROR(IF('01申請書'!$O$28="○",VLOOKUP($T486,資格者コード!$A$2:$Q$73,MATCH(AE$12,資格者コード!$F$1:$Q$1,0)+5,FALSE) &amp; "",""),"")</f>
        <v/>
      </c>
      <c r="AF486" s="123" t="str">
        <f>IFERROR(IF('01申請書'!$B$32="●",VLOOKUP($T486,資格者コード!$A$2:$Q$73,MATCH(AF$12,資格者コード!$F$1:$Q$1,0)+5,FALSE) &amp; "",""),"")</f>
        <v/>
      </c>
      <c r="AG486" s="124" t="str">
        <f>IFERROR(IF('01申請書'!$B$33="●",VLOOKUP($T486,資格者コード!$A$2:$Q$73,MATCH(AG$12,資格者コード!$F$1:$Q$1,0)+5,FALSE) &amp; "",""),"")</f>
        <v/>
      </c>
      <c r="AH486" s="125" t="str">
        <f>IFERROR(IF('01申請書'!$B$34="●",VLOOKUP($T486,資格者コード!$A$2:$Q$73,MATCH(AH$12,資格者コード!$F$1:$Q$1,0)+5,FALSE) &amp; "",""),"")</f>
        <v/>
      </c>
      <c r="AI486" s="126" t="str">
        <f>IFERROR(IF('01申請書'!$O$29="○",VLOOKUP($T486,資格者コード!$A$2:$Q$73,MATCH(AI$12,資格者コード!$F$1:$Q$1,0)+5,FALSE) &amp; "",""),"")</f>
        <v/>
      </c>
      <c r="AJ486" s="126" t="str">
        <f>IFERROR(IF('01申請書'!$O$30="○",VLOOKUP($T486,資格者コード!$A$2:$Q$73,MATCH(AJ$12,資格者コード!$F$1:$Q$1,0)+5,FALSE) &amp; "",""),"")</f>
        <v/>
      </c>
      <c r="AK486" s="339"/>
      <c r="AL486" s="340"/>
      <c r="AM486" s="340"/>
      <c r="AN486" s="340"/>
      <c r="AO486" s="340"/>
      <c r="AP486" s="340"/>
      <c r="AQ486" s="340"/>
      <c r="AR486" s="341"/>
    </row>
    <row r="487" spans="2:45" ht="24.95" customHeight="1">
      <c r="C487" s="331">
        <v>475</v>
      </c>
      <c r="D487" s="332"/>
      <c r="E487" s="333"/>
      <c r="F487" s="334"/>
      <c r="G487" s="334"/>
      <c r="H487" s="334"/>
      <c r="I487" s="334"/>
      <c r="J487" s="334"/>
      <c r="K487" s="334"/>
      <c r="L487" s="334"/>
      <c r="M487" s="334"/>
      <c r="N487" s="334"/>
      <c r="O487" s="334"/>
      <c r="P487" s="334"/>
      <c r="Q487" s="334"/>
      <c r="R487" s="334"/>
      <c r="S487" s="335"/>
      <c r="T487" s="336"/>
      <c r="U487" s="337"/>
      <c r="V487" s="337"/>
      <c r="W487" s="337"/>
      <c r="X487" s="338"/>
      <c r="Y487" s="123" t="str">
        <f>IFERROR(IF('01申請書'!$B$27="●",VLOOKUP($T487,資格者コード!$A$2:$Q$73,MATCH(Y$12,資格者コード!$F$1:$Q$1,0)+5,FALSE) &amp; "",""),"")</f>
        <v/>
      </c>
      <c r="Z487" s="124" t="str">
        <f>IFERROR(IF('01申請書'!$B$28="●",VLOOKUP($T487,資格者コード!$A$2:$Q$73,MATCH(Z$12,資格者コード!$F$1:$Q$1,0)+5,FALSE) &amp; "",""),"")</f>
        <v/>
      </c>
      <c r="AA487" s="124" t="str">
        <f>IFERROR(IF('01申請書'!$B$29="●",VLOOKUP($T487,資格者コード!$A$2:$Q$73,MATCH(AA$12,資格者コード!$F$1:$Q$1,0)+5,FALSE) &amp; "",""),"")</f>
        <v/>
      </c>
      <c r="AB487" s="124" t="str">
        <f>IFERROR(IF('01申請書'!$B$30="●",VLOOKUP($T487,資格者コード!$A$2:$Q$73,MATCH(AB$12,資格者コード!$F$1:$Q$1,0)+5,FALSE) &amp; "",""),"")</f>
        <v/>
      </c>
      <c r="AC487" s="125" t="str">
        <f>IFERROR(IF('01申請書'!$B$31="●",VLOOKUP($T487,資格者コード!$A$2:$Q$73,MATCH(AC$12,資格者コード!$F$1:$Q$1,0)+5,FALSE) &amp; "",""),"")</f>
        <v/>
      </c>
      <c r="AD487" s="126" t="str">
        <f>IFERROR(IF('01申請書'!$O$27="○",VLOOKUP($T487,資格者コード!$A$2:$Q$73,MATCH(AD$12,資格者コード!$F$1:$Q$1,0)+5,FALSE) &amp; "",""),"")</f>
        <v/>
      </c>
      <c r="AE487" s="126" t="str">
        <f>IFERROR(IF('01申請書'!$O$28="○",VLOOKUP($T487,資格者コード!$A$2:$Q$73,MATCH(AE$12,資格者コード!$F$1:$Q$1,0)+5,FALSE) &amp; "",""),"")</f>
        <v/>
      </c>
      <c r="AF487" s="123" t="str">
        <f>IFERROR(IF('01申請書'!$B$32="●",VLOOKUP($T487,資格者コード!$A$2:$Q$73,MATCH(AF$12,資格者コード!$F$1:$Q$1,0)+5,FALSE) &amp; "",""),"")</f>
        <v/>
      </c>
      <c r="AG487" s="124" t="str">
        <f>IFERROR(IF('01申請書'!$B$33="●",VLOOKUP($T487,資格者コード!$A$2:$Q$73,MATCH(AG$12,資格者コード!$F$1:$Q$1,0)+5,FALSE) &amp; "",""),"")</f>
        <v/>
      </c>
      <c r="AH487" s="125" t="str">
        <f>IFERROR(IF('01申請書'!$B$34="●",VLOOKUP($T487,資格者コード!$A$2:$Q$73,MATCH(AH$12,資格者コード!$F$1:$Q$1,0)+5,FALSE) &amp; "",""),"")</f>
        <v/>
      </c>
      <c r="AI487" s="126" t="str">
        <f>IFERROR(IF('01申請書'!$O$29="○",VLOOKUP($T487,資格者コード!$A$2:$Q$73,MATCH(AI$12,資格者コード!$F$1:$Q$1,0)+5,FALSE) &amp; "",""),"")</f>
        <v/>
      </c>
      <c r="AJ487" s="126" t="str">
        <f>IFERROR(IF('01申請書'!$O$30="○",VLOOKUP($T487,資格者コード!$A$2:$Q$73,MATCH(AJ$12,資格者コード!$F$1:$Q$1,0)+5,FALSE) &amp; "",""),"")</f>
        <v/>
      </c>
      <c r="AK487" s="339"/>
      <c r="AL487" s="340"/>
      <c r="AM487" s="340"/>
      <c r="AN487" s="340"/>
      <c r="AO487" s="340"/>
      <c r="AP487" s="340"/>
      <c r="AQ487" s="340"/>
      <c r="AR487" s="341"/>
    </row>
    <row r="488" spans="2:45" ht="24.95" customHeight="1">
      <c r="C488" s="331">
        <v>476</v>
      </c>
      <c r="D488" s="332"/>
      <c r="E488" s="333"/>
      <c r="F488" s="334"/>
      <c r="G488" s="334"/>
      <c r="H488" s="334"/>
      <c r="I488" s="334"/>
      <c r="J488" s="334"/>
      <c r="K488" s="334"/>
      <c r="L488" s="334"/>
      <c r="M488" s="334"/>
      <c r="N488" s="334"/>
      <c r="O488" s="334"/>
      <c r="P488" s="334"/>
      <c r="Q488" s="334"/>
      <c r="R488" s="334"/>
      <c r="S488" s="335"/>
      <c r="T488" s="336"/>
      <c r="U488" s="337"/>
      <c r="V488" s="337"/>
      <c r="W488" s="337"/>
      <c r="X488" s="338"/>
      <c r="Y488" s="123" t="str">
        <f>IFERROR(IF('01申請書'!$B$27="●",VLOOKUP($T488,資格者コード!$A$2:$Q$73,MATCH(Y$12,資格者コード!$F$1:$Q$1,0)+5,FALSE) &amp; "",""),"")</f>
        <v/>
      </c>
      <c r="Z488" s="124" t="str">
        <f>IFERROR(IF('01申請書'!$B$28="●",VLOOKUP($T488,資格者コード!$A$2:$Q$73,MATCH(Z$12,資格者コード!$F$1:$Q$1,0)+5,FALSE) &amp; "",""),"")</f>
        <v/>
      </c>
      <c r="AA488" s="124" t="str">
        <f>IFERROR(IF('01申請書'!$B$29="●",VLOOKUP($T488,資格者コード!$A$2:$Q$73,MATCH(AA$12,資格者コード!$F$1:$Q$1,0)+5,FALSE) &amp; "",""),"")</f>
        <v/>
      </c>
      <c r="AB488" s="124" t="str">
        <f>IFERROR(IF('01申請書'!$B$30="●",VLOOKUP($T488,資格者コード!$A$2:$Q$73,MATCH(AB$12,資格者コード!$F$1:$Q$1,0)+5,FALSE) &amp; "",""),"")</f>
        <v/>
      </c>
      <c r="AC488" s="125" t="str">
        <f>IFERROR(IF('01申請書'!$B$31="●",VLOOKUP($T488,資格者コード!$A$2:$Q$73,MATCH(AC$12,資格者コード!$F$1:$Q$1,0)+5,FALSE) &amp; "",""),"")</f>
        <v/>
      </c>
      <c r="AD488" s="126" t="str">
        <f>IFERROR(IF('01申請書'!$O$27="○",VLOOKUP($T488,資格者コード!$A$2:$Q$73,MATCH(AD$12,資格者コード!$F$1:$Q$1,0)+5,FALSE) &amp; "",""),"")</f>
        <v/>
      </c>
      <c r="AE488" s="126" t="str">
        <f>IFERROR(IF('01申請書'!$O$28="○",VLOOKUP($T488,資格者コード!$A$2:$Q$73,MATCH(AE$12,資格者コード!$F$1:$Q$1,0)+5,FALSE) &amp; "",""),"")</f>
        <v/>
      </c>
      <c r="AF488" s="123" t="str">
        <f>IFERROR(IF('01申請書'!$B$32="●",VLOOKUP($T488,資格者コード!$A$2:$Q$73,MATCH(AF$12,資格者コード!$F$1:$Q$1,0)+5,FALSE) &amp; "",""),"")</f>
        <v/>
      </c>
      <c r="AG488" s="124" t="str">
        <f>IFERROR(IF('01申請書'!$B$33="●",VLOOKUP($T488,資格者コード!$A$2:$Q$73,MATCH(AG$12,資格者コード!$F$1:$Q$1,0)+5,FALSE) &amp; "",""),"")</f>
        <v/>
      </c>
      <c r="AH488" s="125" t="str">
        <f>IFERROR(IF('01申請書'!$B$34="●",VLOOKUP($T488,資格者コード!$A$2:$Q$73,MATCH(AH$12,資格者コード!$F$1:$Q$1,0)+5,FALSE) &amp; "",""),"")</f>
        <v/>
      </c>
      <c r="AI488" s="126" t="str">
        <f>IFERROR(IF('01申請書'!$O$29="○",VLOOKUP($T488,資格者コード!$A$2:$Q$73,MATCH(AI$12,資格者コード!$F$1:$Q$1,0)+5,FALSE) &amp; "",""),"")</f>
        <v/>
      </c>
      <c r="AJ488" s="126" t="str">
        <f>IFERROR(IF('01申請書'!$O$30="○",VLOOKUP($T488,資格者コード!$A$2:$Q$73,MATCH(AJ$12,資格者コード!$F$1:$Q$1,0)+5,FALSE) &amp; "",""),"")</f>
        <v/>
      </c>
      <c r="AK488" s="339"/>
      <c r="AL488" s="340"/>
      <c r="AM488" s="340"/>
      <c r="AN488" s="340"/>
      <c r="AO488" s="340"/>
      <c r="AP488" s="340"/>
      <c r="AQ488" s="340"/>
      <c r="AR488" s="341"/>
    </row>
    <row r="489" spans="2:45" ht="24.95" customHeight="1">
      <c r="C489" s="331">
        <v>477</v>
      </c>
      <c r="D489" s="332"/>
      <c r="E489" s="333"/>
      <c r="F489" s="334"/>
      <c r="G489" s="334"/>
      <c r="H489" s="334"/>
      <c r="I489" s="334"/>
      <c r="J489" s="334"/>
      <c r="K489" s="334"/>
      <c r="L489" s="334"/>
      <c r="M489" s="334"/>
      <c r="N489" s="334"/>
      <c r="O489" s="334"/>
      <c r="P489" s="334"/>
      <c r="Q489" s="334"/>
      <c r="R489" s="334"/>
      <c r="S489" s="335"/>
      <c r="T489" s="336"/>
      <c r="U489" s="337"/>
      <c r="V489" s="337"/>
      <c r="W489" s="337"/>
      <c r="X489" s="338"/>
      <c r="Y489" s="123" t="str">
        <f>IFERROR(IF('01申請書'!$B$27="●",VLOOKUP($T489,資格者コード!$A$2:$Q$73,MATCH(Y$12,資格者コード!$F$1:$Q$1,0)+5,FALSE) &amp; "",""),"")</f>
        <v/>
      </c>
      <c r="Z489" s="124" t="str">
        <f>IFERROR(IF('01申請書'!$B$28="●",VLOOKUP($T489,資格者コード!$A$2:$Q$73,MATCH(Z$12,資格者コード!$F$1:$Q$1,0)+5,FALSE) &amp; "",""),"")</f>
        <v/>
      </c>
      <c r="AA489" s="124" t="str">
        <f>IFERROR(IF('01申請書'!$B$29="●",VLOOKUP($T489,資格者コード!$A$2:$Q$73,MATCH(AA$12,資格者コード!$F$1:$Q$1,0)+5,FALSE) &amp; "",""),"")</f>
        <v/>
      </c>
      <c r="AB489" s="124" t="str">
        <f>IFERROR(IF('01申請書'!$B$30="●",VLOOKUP($T489,資格者コード!$A$2:$Q$73,MATCH(AB$12,資格者コード!$F$1:$Q$1,0)+5,FALSE) &amp; "",""),"")</f>
        <v/>
      </c>
      <c r="AC489" s="125" t="str">
        <f>IFERROR(IF('01申請書'!$B$31="●",VLOOKUP($T489,資格者コード!$A$2:$Q$73,MATCH(AC$12,資格者コード!$F$1:$Q$1,0)+5,FALSE) &amp; "",""),"")</f>
        <v/>
      </c>
      <c r="AD489" s="126" t="str">
        <f>IFERROR(IF('01申請書'!$O$27="○",VLOOKUP($T489,資格者コード!$A$2:$Q$73,MATCH(AD$12,資格者コード!$F$1:$Q$1,0)+5,FALSE) &amp; "",""),"")</f>
        <v/>
      </c>
      <c r="AE489" s="126" t="str">
        <f>IFERROR(IF('01申請書'!$O$28="○",VLOOKUP($T489,資格者コード!$A$2:$Q$73,MATCH(AE$12,資格者コード!$F$1:$Q$1,0)+5,FALSE) &amp; "",""),"")</f>
        <v/>
      </c>
      <c r="AF489" s="123" t="str">
        <f>IFERROR(IF('01申請書'!$B$32="●",VLOOKUP($T489,資格者コード!$A$2:$Q$73,MATCH(AF$12,資格者コード!$F$1:$Q$1,0)+5,FALSE) &amp; "",""),"")</f>
        <v/>
      </c>
      <c r="AG489" s="124" t="str">
        <f>IFERROR(IF('01申請書'!$B$33="●",VLOOKUP($T489,資格者コード!$A$2:$Q$73,MATCH(AG$12,資格者コード!$F$1:$Q$1,0)+5,FALSE) &amp; "",""),"")</f>
        <v/>
      </c>
      <c r="AH489" s="125" t="str">
        <f>IFERROR(IF('01申請書'!$B$34="●",VLOOKUP($T489,資格者コード!$A$2:$Q$73,MATCH(AH$12,資格者コード!$F$1:$Q$1,0)+5,FALSE) &amp; "",""),"")</f>
        <v/>
      </c>
      <c r="AI489" s="126" t="str">
        <f>IFERROR(IF('01申請書'!$O$29="○",VLOOKUP($T489,資格者コード!$A$2:$Q$73,MATCH(AI$12,資格者コード!$F$1:$Q$1,0)+5,FALSE) &amp; "",""),"")</f>
        <v/>
      </c>
      <c r="AJ489" s="126" t="str">
        <f>IFERROR(IF('01申請書'!$O$30="○",VLOOKUP($T489,資格者コード!$A$2:$Q$73,MATCH(AJ$12,資格者コード!$F$1:$Q$1,0)+5,FALSE) &amp; "",""),"")</f>
        <v/>
      </c>
      <c r="AK489" s="339"/>
      <c r="AL489" s="340"/>
      <c r="AM489" s="340"/>
      <c r="AN489" s="340"/>
      <c r="AO489" s="340"/>
      <c r="AP489" s="340"/>
      <c r="AQ489" s="340"/>
      <c r="AR489" s="341"/>
    </row>
    <row r="490" spans="2:45" ht="24.95" customHeight="1">
      <c r="C490" s="331">
        <v>478</v>
      </c>
      <c r="D490" s="332"/>
      <c r="E490" s="333"/>
      <c r="F490" s="334"/>
      <c r="G490" s="334"/>
      <c r="H490" s="334"/>
      <c r="I490" s="334"/>
      <c r="J490" s="334"/>
      <c r="K490" s="334"/>
      <c r="L490" s="334"/>
      <c r="M490" s="334"/>
      <c r="N490" s="334"/>
      <c r="O490" s="334"/>
      <c r="P490" s="334"/>
      <c r="Q490" s="334"/>
      <c r="R490" s="334"/>
      <c r="S490" s="335"/>
      <c r="T490" s="336"/>
      <c r="U490" s="337"/>
      <c r="V490" s="337"/>
      <c r="W490" s="337"/>
      <c r="X490" s="338"/>
      <c r="Y490" s="123" t="str">
        <f>IFERROR(IF('01申請書'!$B$27="●",VLOOKUP($T490,資格者コード!$A$2:$Q$73,MATCH(Y$12,資格者コード!$F$1:$Q$1,0)+5,FALSE) &amp; "",""),"")</f>
        <v/>
      </c>
      <c r="Z490" s="124" t="str">
        <f>IFERROR(IF('01申請書'!$B$28="●",VLOOKUP($T490,資格者コード!$A$2:$Q$73,MATCH(Z$12,資格者コード!$F$1:$Q$1,0)+5,FALSE) &amp; "",""),"")</f>
        <v/>
      </c>
      <c r="AA490" s="124" t="str">
        <f>IFERROR(IF('01申請書'!$B$29="●",VLOOKUP($T490,資格者コード!$A$2:$Q$73,MATCH(AA$12,資格者コード!$F$1:$Q$1,0)+5,FALSE) &amp; "",""),"")</f>
        <v/>
      </c>
      <c r="AB490" s="124" t="str">
        <f>IFERROR(IF('01申請書'!$B$30="●",VLOOKUP($T490,資格者コード!$A$2:$Q$73,MATCH(AB$12,資格者コード!$F$1:$Q$1,0)+5,FALSE) &amp; "",""),"")</f>
        <v/>
      </c>
      <c r="AC490" s="125" t="str">
        <f>IFERROR(IF('01申請書'!$B$31="●",VLOOKUP($T490,資格者コード!$A$2:$Q$73,MATCH(AC$12,資格者コード!$F$1:$Q$1,0)+5,FALSE) &amp; "",""),"")</f>
        <v/>
      </c>
      <c r="AD490" s="126" t="str">
        <f>IFERROR(IF('01申請書'!$O$27="○",VLOOKUP($T490,資格者コード!$A$2:$Q$73,MATCH(AD$12,資格者コード!$F$1:$Q$1,0)+5,FALSE) &amp; "",""),"")</f>
        <v/>
      </c>
      <c r="AE490" s="126" t="str">
        <f>IFERROR(IF('01申請書'!$O$28="○",VLOOKUP($T490,資格者コード!$A$2:$Q$73,MATCH(AE$12,資格者コード!$F$1:$Q$1,0)+5,FALSE) &amp; "",""),"")</f>
        <v/>
      </c>
      <c r="AF490" s="123" t="str">
        <f>IFERROR(IF('01申請書'!$B$32="●",VLOOKUP($T490,資格者コード!$A$2:$Q$73,MATCH(AF$12,資格者コード!$F$1:$Q$1,0)+5,FALSE) &amp; "",""),"")</f>
        <v/>
      </c>
      <c r="AG490" s="124" t="str">
        <f>IFERROR(IF('01申請書'!$B$33="●",VLOOKUP($T490,資格者コード!$A$2:$Q$73,MATCH(AG$12,資格者コード!$F$1:$Q$1,0)+5,FALSE) &amp; "",""),"")</f>
        <v/>
      </c>
      <c r="AH490" s="125" t="str">
        <f>IFERROR(IF('01申請書'!$B$34="●",VLOOKUP($T490,資格者コード!$A$2:$Q$73,MATCH(AH$12,資格者コード!$F$1:$Q$1,0)+5,FALSE) &amp; "",""),"")</f>
        <v/>
      </c>
      <c r="AI490" s="126" t="str">
        <f>IFERROR(IF('01申請書'!$O$29="○",VLOOKUP($T490,資格者コード!$A$2:$Q$73,MATCH(AI$12,資格者コード!$F$1:$Q$1,0)+5,FALSE) &amp; "",""),"")</f>
        <v/>
      </c>
      <c r="AJ490" s="126" t="str">
        <f>IFERROR(IF('01申請書'!$O$30="○",VLOOKUP($T490,資格者コード!$A$2:$Q$73,MATCH(AJ$12,資格者コード!$F$1:$Q$1,0)+5,FALSE) &amp; "",""),"")</f>
        <v/>
      </c>
      <c r="AK490" s="339"/>
      <c r="AL490" s="340"/>
      <c r="AM490" s="340"/>
      <c r="AN490" s="340"/>
      <c r="AO490" s="340"/>
      <c r="AP490" s="340"/>
      <c r="AQ490" s="340"/>
      <c r="AR490" s="341"/>
    </row>
    <row r="491" spans="2:45" ht="24.95" customHeight="1">
      <c r="C491" s="331">
        <v>479</v>
      </c>
      <c r="D491" s="332"/>
      <c r="E491" s="333"/>
      <c r="F491" s="334"/>
      <c r="G491" s="334"/>
      <c r="H491" s="334"/>
      <c r="I491" s="334"/>
      <c r="J491" s="334"/>
      <c r="K491" s="334"/>
      <c r="L491" s="334"/>
      <c r="M491" s="334"/>
      <c r="N491" s="334"/>
      <c r="O491" s="334"/>
      <c r="P491" s="334"/>
      <c r="Q491" s="334"/>
      <c r="R491" s="334"/>
      <c r="S491" s="335"/>
      <c r="T491" s="336"/>
      <c r="U491" s="337"/>
      <c r="V491" s="337"/>
      <c r="W491" s="337"/>
      <c r="X491" s="338"/>
      <c r="Y491" s="123" t="str">
        <f>IFERROR(IF('01申請書'!$B$27="●",VLOOKUP($T491,資格者コード!$A$2:$Q$73,MATCH(Y$12,資格者コード!$F$1:$Q$1,0)+5,FALSE) &amp; "",""),"")</f>
        <v/>
      </c>
      <c r="Z491" s="124" t="str">
        <f>IFERROR(IF('01申請書'!$B$28="●",VLOOKUP($T491,資格者コード!$A$2:$Q$73,MATCH(Z$12,資格者コード!$F$1:$Q$1,0)+5,FALSE) &amp; "",""),"")</f>
        <v/>
      </c>
      <c r="AA491" s="124" t="str">
        <f>IFERROR(IF('01申請書'!$B$29="●",VLOOKUP($T491,資格者コード!$A$2:$Q$73,MATCH(AA$12,資格者コード!$F$1:$Q$1,0)+5,FALSE) &amp; "",""),"")</f>
        <v/>
      </c>
      <c r="AB491" s="124" t="str">
        <f>IFERROR(IF('01申請書'!$B$30="●",VLOOKUP($T491,資格者コード!$A$2:$Q$73,MATCH(AB$12,資格者コード!$F$1:$Q$1,0)+5,FALSE) &amp; "",""),"")</f>
        <v/>
      </c>
      <c r="AC491" s="125" t="str">
        <f>IFERROR(IF('01申請書'!$B$31="●",VLOOKUP($T491,資格者コード!$A$2:$Q$73,MATCH(AC$12,資格者コード!$F$1:$Q$1,0)+5,FALSE) &amp; "",""),"")</f>
        <v/>
      </c>
      <c r="AD491" s="126" t="str">
        <f>IFERROR(IF('01申請書'!$O$27="○",VLOOKUP($T491,資格者コード!$A$2:$Q$73,MATCH(AD$12,資格者コード!$F$1:$Q$1,0)+5,FALSE) &amp; "",""),"")</f>
        <v/>
      </c>
      <c r="AE491" s="126" t="str">
        <f>IFERROR(IF('01申請書'!$O$28="○",VLOOKUP($T491,資格者コード!$A$2:$Q$73,MATCH(AE$12,資格者コード!$F$1:$Q$1,0)+5,FALSE) &amp; "",""),"")</f>
        <v/>
      </c>
      <c r="AF491" s="123" t="str">
        <f>IFERROR(IF('01申請書'!$B$32="●",VLOOKUP($T491,資格者コード!$A$2:$Q$73,MATCH(AF$12,資格者コード!$F$1:$Q$1,0)+5,FALSE) &amp; "",""),"")</f>
        <v/>
      </c>
      <c r="AG491" s="124" t="str">
        <f>IFERROR(IF('01申請書'!$B$33="●",VLOOKUP($T491,資格者コード!$A$2:$Q$73,MATCH(AG$12,資格者コード!$F$1:$Q$1,0)+5,FALSE) &amp; "",""),"")</f>
        <v/>
      </c>
      <c r="AH491" s="125" t="str">
        <f>IFERROR(IF('01申請書'!$B$34="●",VLOOKUP($T491,資格者コード!$A$2:$Q$73,MATCH(AH$12,資格者コード!$F$1:$Q$1,0)+5,FALSE) &amp; "",""),"")</f>
        <v/>
      </c>
      <c r="AI491" s="126" t="str">
        <f>IFERROR(IF('01申請書'!$O$29="○",VLOOKUP($T491,資格者コード!$A$2:$Q$73,MATCH(AI$12,資格者コード!$F$1:$Q$1,0)+5,FALSE) &amp; "",""),"")</f>
        <v/>
      </c>
      <c r="AJ491" s="126" t="str">
        <f>IFERROR(IF('01申請書'!$O$30="○",VLOOKUP($T491,資格者コード!$A$2:$Q$73,MATCH(AJ$12,資格者コード!$F$1:$Q$1,0)+5,FALSE) &amp; "",""),"")</f>
        <v/>
      </c>
      <c r="AK491" s="339"/>
      <c r="AL491" s="340"/>
      <c r="AM491" s="340"/>
      <c r="AN491" s="340"/>
      <c r="AO491" s="340"/>
      <c r="AP491" s="340"/>
      <c r="AQ491" s="340"/>
      <c r="AR491" s="341"/>
    </row>
    <row r="492" spans="2:45" ht="24.95" customHeight="1">
      <c r="C492" s="331">
        <v>480</v>
      </c>
      <c r="D492" s="332"/>
      <c r="E492" s="333"/>
      <c r="F492" s="334"/>
      <c r="G492" s="334"/>
      <c r="H492" s="334"/>
      <c r="I492" s="334"/>
      <c r="J492" s="334"/>
      <c r="K492" s="334"/>
      <c r="L492" s="334"/>
      <c r="M492" s="334"/>
      <c r="N492" s="334"/>
      <c r="O492" s="334"/>
      <c r="P492" s="334"/>
      <c r="Q492" s="334"/>
      <c r="R492" s="334"/>
      <c r="S492" s="335"/>
      <c r="T492" s="336"/>
      <c r="U492" s="337"/>
      <c r="V492" s="337"/>
      <c r="W492" s="337"/>
      <c r="X492" s="338"/>
      <c r="Y492" s="123" t="str">
        <f>IFERROR(IF('01申請書'!$B$27="●",VLOOKUP($T492,資格者コード!$A$2:$Q$73,MATCH(Y$12,資格者コード!$F$1:$Q$1,0)+5,FALSE) &amp; "",""),"")</f>
        <v/>
      </c>
      <c r="Z492" s="124" t="str">
        <f>IFERROR(IF('01申請書'!$B$28="●",VLOOKUP($T492,資格者コード!$A$2:$Q$73,MATCH(Z$12,資格者コード!$F$1:$Q$1,0)+5,FALSE) &amp; "",""),"")</f>
        <v/>
      </c>
      <c r="AA492" s="124" t="str">
        <f>IFERROR(IF('01申請書'!$B$29="●",VLOOKUP($T492,資格者コード!$A$2:$Q$73,MATCH(AA$12,資格者コード!$F$1:$Q$1,0)+5,FALSE) &amp; "",""),"")</f>
        <v/>
      </c>
      <c r="AB492" s="124" t="str">
        <f>IFERROR(IF('01申請書'!$B$30="●",VLOOKUP($T492,資格者コード!$A$2:$Q$73,MATCH(AB$12,資格者コード!$F$1:$Q$1,0)+5,FALSE) &amp; "",""),"")</f>
        <v/>
      </c>
      <c r="AC492" s="125" t="str">
        <f>IFERROR(IF('01申請書'!$B$31="●",VLOOKUP($T492,資格者コード!$A$2:$Q$73,MATCH(AC$12,資格者コード!$F$1:$Q$1,0)+5,FALSE) &amp; "",""),"")</f>
        <v/>
      </c>
      <c r="AD492" s="126" t="str">
        <f>IFERROR(IF('01申請書'!$O$27="○",VLOOKUP($T492,資格者コード!$A$2:$Q$73,MATCH(AD$12,資格者コード!$F$1:$Q$1,0)+5,FALSE) &amp; "",""),"")</f>
        <v/>
      </c>
      <c r="AE492" s="126" t="str">
        <f>IFERROR(IF('01申請書'!$O$28="○",VLOOKUP($T492,資格者コード!$A$2:$Q$73,MATCH(AE$12,資格者コード!$F$1:$Q$1,0)+5,FALSE) &amp; "",""),"")</f>
        <v/>
      </c>
      <c r="AF492" s="123" t="str">
        <f>IFERROR(IF('01申請書'!$B$32="●",VLOOKUP($T492,資格者コード!$A$2:$Q$73,MATCH(AF$12,資格者コード!$F$1:$Q$1,0)+5,FALSE) &amp; "",""),"")</f>
        <v/>
      </c>
      <c r="AG492" s="124" t="str">
        <f>IFERROR(IF('01申請書'!$B$33="●",VLOOKUP($T492,資格者コード!$A$2:$Q$73,MATCH(AG$12,資格者コード!$F$1:$Q$1,0)+5,FALSE) &amp; "",""),"")</f>
        <v/>
      </c>
      <c r="AH492" s="125" t="str">
        <f>IFERROR(IF('01申請書'!$B$34="●",VLOOKUP($T492,資格者コード!$A$2:$Q$73,MATCH(AH$12,資格者コード!$F$1:$Q$1,0)+5,FALSE) &amp; "",""),"")</f>
        <v/>
      </c>
      <c r="AI492" s="126" t="str">
        <f>IFERROR(IF('01申請書'!$O$29="○",VLOOKUP($T492,資格者コード!$A$2:$Q$73,MATCH(AI$12,資格者コード!$F$1:$Q$1,0)+5,FALSE) &amp; "",""),"")</f>
        <v/>
      </c>
      <c r="AJ492" s="126" t="str">
        <f>IFERROR(IF('01申請書'!$O$30="○",VLOOKUP($T492,資格者コード!$A$2:$Q$73,MATCH(AJ$12,資格者コード!$F$1:$Q$1,0)+5,FALSE) &amp; "",""),"")</f>
        <v/>
      </c>
      <c r="AK492" s="339"/>
      <c r="AL492" s="340"/>
      <c r="AM492" s="340"/>
      <c r="AN492" s="340"/>
      <c r="AO492" s="340"/>
      <c r="AP492" s="340"/>
      <c r="AQ492" s="340"/>
      <c r="AR492" s="341"/>
    </row>
    <row r="493" spans="2:45" ht="24.95" customHeight="1">
      <c r="B493" s="127" t="s">
        <v>174</v>
      </c>
      <c r="C493" s="331">
        <v>481</v>
      </c>
      <c r="D493" s="332"/>
      <c r="E493" s="333"/>
      <c r="F493" s="334"/>
      <c r="G493" s="334"/>
      <c r="H493" s="334"/>
      <c r="I493" s="334"/>
      <c r="J493" s="334"/>
      <c r="K493" s="334"/>
      <c r="L493" s="334"/>
      <c r="M493" s="334"/>
      <c r="N493" s="334"/>
      <c r="O493" s="334"/>
      <c r="P493" s="334"/>
      <c r="Q493" s="334"/>
      <c r="R493" s="334"/>
      <c r="S493" s="335"/>
      <c r="T493" s="336"/>
      <c r="U493" s="337"/>
      <c r="V493" s="337"/>
      <c r="W493" s="337"/>
      <c r="X493" s="338"/>
      <c r="Y493" s="123" t="str">
        <f>IFERROR(IF('01申請書'!$B$27="●",VLOOKUP($T493,資格者コード!$A$2:$Q$73,MATCH(Y$12,資格者コード!$F$1:$Q$1,0)+5,FALSE) &amp; "",""),"")</f>
        <v/>
      </c>
      <c r="Z493" s="124" t="str">
        <f>IFERROR(IF('01申請書'!$B$28="●",VLOOKUP($T493,資格者コード!$A$2:$Q$73,MATCH(Z$12,資格者コード!$F$1:$Q$1,0)+5,FALSE) &amp; "",""),"")</f>
        <v/>
      </c>
      <c r="AA493" s="124" t="str">
        <f>IFERROR(IF('01申請書'!$B$29="●",VLOOKUP($T493,資格者コード!$A$2:$Q$73,MATCH(AA$12,資格者コード!$F$1:$Q$1,0)+5,FALSE) &amp; "",""),"")</f>
        <v/>
      </c>
      <c r="AB493" s="124" t="str">
        <f>IFERROR(IF('01申請書'!$B$30="●",VLOOKUP($T493,資格者コード!$A$2:$Q$73,MATCH(AB$12,資格者コード!$F$1:$Q$1,0)+5,FALSE) &amp; "",""),"")</f>
        <v/>
      </c>
      <c r="AC493" s="125" t="str">
        <f>IFERROR(IF('01申請書'!$B$31="●",VLOOKUP($T493,資格者コード!$A$2:$Q$73,MATCH(AC$12,資格者コード!$F$1:$Q$1,0)+5,FALSE) &amp; "",""),"")</f>
        <v/>
      </c>
      <c r="AD493" s="126" t="str">
        <f>IFERROR(IF('01申請書'!$O$27="○",VLOOKUP($T493,資格者コード!$A$2:$Q$73,MATCH(AD$12,資格者コード!$F$1:$Q$1,0)+5,FALSE) &amp; "",""),"")</f>
        <v/>
      </c>
      <c r="AE493" s="126" t="str">
        <f>IFERROR(IF('01申請書'!$O$28="○",VLOOKUP($T493,資格者コード!$A$2:$Q$73,MATCH(AE$12,資格者コード!$F$1:$Q$1,0)+5,FALSE) &amp; "",""),"")</f>
        <v/>
      </c>
      <c r="AF493" s="123" t="str">
        <f>IFERROR(IF('01申請書'!$B$32="●",VLOOKUP($T493,資格者コード!$A$2:$Q$73,MATCH(AF$12,資格者コード!$F$1:$Q$1,0)+5,FALSE) &amp; "",""),"")</f>
        <v/>
      </c>
      <c r="AG493" s="124" t="str">
        <f>IFERROR(IF('01申請書'!$B$33="●",VLOOKUP($T493,資格者コード!$A$2:$Q$73,MATCH(AG$12,資格者コード!$F$1:$Q$1,0)+5,FALSE) &amp; "",""),"")</f>
        <v/>
      </c>
      <c r="AH493" s="125" t="str">
        <f>IFERROR(IF('01申請書'!$B$34="●",VLOOKUP($T493,資格者コード!$A$2:$Q$73,MATCH(AH$12,資格者コード!$F$1:$Q$1,0)+5,FALSE) &amp; "",""),"")</f>
        <v/>
      </c>
      <c r="AI493" s="126" t="str">
        <f>IFERROR(IF('01申請書'!$O$29="○",VLOOKUP($T493,資格者コード!$A$2:$Q$73,MATCH(AI$12,資格者コード!$F$1:$Q$1,0)+5,FALSE) &amp; "",""),"")</f>
        <v/>
      </c>
      <c r="AJ493" s="126" t="str">
        <f>IFERROR(IF('01申請書'!$O$30="○",VLOOKUP($T493,資格者コード!$A$2:$Q$73,MATCH(AJ$12,資格者コード!$F$1:$Q$1,0)+5,FALSE) &amp; "",""),"")</f>
        <v/>
      </c>
      <c r="AK493" s="339"/>
      <c r="AL493" s="340"/>
      <c r="AM493" s="340"/>
      <c r="AN493" s="340"/>
      <c r="AO493" s="340"/>
      <c r="AP493" s="340"/>
      <c r="AQ493" s="340"/>
      <c r="AR493" s="341"/>
      <c r="AS493" s="127"/>
    </row>
    <row r="494" spans="2:45" ht="24.95" customHeight="1">
      <c r="C494" s="331">
        <v>482</v>
      </c>
      <c r="D494" s="332"/>
      <c r="E494" s="333"/>
      <c r="F494" s="334"/>
      <c r="G494" s="334"/>
      <c r="H494" s="334"/>
      <c r="I494" s="334"/>
      <c r="J494" s="334"/>
      <c r="K494" s="334"/>
      <c r="L494" s="334"/>
      <c r="M494" s="334"/>
      <c r="N494" s="334"/>
      <c r="O494" s="334"/>
      <c r="P494" s="334"/>
      <c r="Q494" s="334"/>
      <c r="R494" s="334"/>
      <c r="S494" s="335"/>
      <c r="T494" s="336"/>
      <c r="U494" s="337"/>
      <c r="V494" s="337"/>
      <c r="W494" s="337"/>
      <c r="X494" s="338"/>
      <c r="Y494" s="123" t="str">
        <f>IFERROR(IF('01申請書'!$B$27="●",VLOOKUP($T494,資格者コード!$A$2:$Q$73,MATCH(Y$12,資格者コード!$F$1:$Q$1,0)+5,FALSE) &amp; "",""),"")</f>
        <v/>
      </c>
      <c r="Z494" s="124" t="str">
        <f>IFERROR(IF('01申請書'!$B$28="●",VLOOKUP($T494,資格者コード!$A$2:$Q$73,MATCH(Z$12,資格者コード!$F$1:$Q$1,0)+5,FALSE) &amp; "",""),"")</f>
        <v/>
      </c>
      <c r="AA494" s="124" t="str">
        <f>IFERROR(IF('01申請書'!$B$29="●",VLOOKUP($T494,資格者コード!$A$2:$Q$73,MATCH(AA$12,資格者コード!$F$1:$Q$1,0)+5,FALSE) &amp; "",""),"")</f>
        <v/>
      </c>
      <c r="AB494" s="124" t="str">
        <f>IFERROR(IF('01申請書'!$B$30="●",VLOOKUP($T494,資格者コード!$A$2:$Q$73,MATCH(AB$12,資格者コード!$F$1:$Q$1,0)+5,FALSE) &amp; "",""),"")</f>
        <v/>
      </c>
      <c r="AC494" s="125" t="str">
        <f>IFERROR(IF('01申請書'!$B$31="●",VLOOKUP($T494,資格者コード!$A$2:$Q$73,MATCH(AC$12,資格者コード!$F$1:$Q$1,0)+5,FALSE) &amp; "",""),"")</f>
        <v/>
      </c>
      <c r="AD494" s="126" t="str">
        <f>IFERROR(IF('01申請書'!$O$27="○",VLOOKUP($T494,資格者コード!$A$2:$Q$73,MATCH(AD$12,資格者コード!$F$1:$Q$1,0)+5,FALSE) &amp; "",""),"")</f>
        <v/>
      </c>
      <c r="AE494" s="126" t="str">
        <f>IFERROR(IF('01申請書'!$O$28="○",VLOOKUP($T494,資格者コード!$A$2:$Q$73,MATCH(AE$12,資格者コード!$F$1:$Q$1,0)+5,FALSE) &amp; "",""),"")</f>
        <v/>
      </c>
      <c r="AF494" s="123" t="str">
        <f>IFERROR(IF('01申請書'!$B$32="●",VLOOKUP($T494,資格者コード!$A$2:$Q$73,MATCH(AF$12,資格者コード!$F$1:$Q$1,0)+5,FALSE) &amp; "",""),"")</f>
        <v/>
      </c>
      <c r="AG494" s="124" t="str">
        <f>IFERROR(IF('01申請書'!$B$33="●",VLOOKUP($T494,資格者コード!$A$2:$Q$73,MATCH(AG$12,資格者コード!$F$1:$Q$1,0)+5,FALSE) &amp; "",""),"")</f>
        <v/>
      </c>
      <c r="AH494" s="125" t="str">
        <f>IFERROR(IF('01申請書'!$B$34="●",VLOOKUP($T494,資格者コード!$A$2:$Q$73,MATCH(AH$12,資格者コード!$F$1:$Q$1,0)+5,FALSE) &amp; "",""),"")</f>
        <v/>
      </c>
      <c r="AI494" s="126" t="str">
        <f>IFERROR(IF('01申請書'!$O$29="○",VLOOKUP($T494,資格者コード!$A$2:$Q$73,MATCH(AI$12,資格者コード!$F$1:$Q$1,0)+5,FALSE) &amp; "",""),"")</f>
        <v/>
      </c>
      <c r="AJ494" s="126" t="str">
        <f>IFERROR(IF('01申請書'!$O$30="○",VLOOKUP($T494,資格者コード!$A$2:$Q$73,MATCH(AJ$12,資格者コード!$F$1:$Q$1,0)+5,FALSE) &amp; "",""),"")</f>
        <v/>
      </c>
      <c r="AK494" s="339"/>
      <c r="AL494" s="340"/>
      <c r="AM494" s="340"/>
      <c r="AN494" s="340"/>
      <c r="AO494" s="340"/>
      <c r="AP494" s="340"/>
      <c r="AQ494" s="340"/>
      <c r="AR494" s="341"/>
    </row>
    <row r="495" spans="2:45" ht="24.95" customHeight="1">
      <c r="C495" s="331">
        <v>483</v>
      </c>
      <c r="D495" s="332"/>
      <c r="E495" s="333"/>
      <c r="F495" s="334"/>
      <c r="G495" s="334"/>
      <c r="H495" s="334"/>
      <c r="I495" s="334"/>
      <c r="J495" s="334"/>
      <c r="K495" s="334"/>
      <c r="L495" s="334"/>
      <c r="M495" s="334"/>
      <c r="N495" s="334"/>
      <c r="O495" s="334"/>
      <c r="P495" s="334"/>
      <c r="Q495" s="334"/>
      <c r="R495" s="334"/>
      <c r="S495" s="335"/>
      <c r="T495" s="336"/>
      <c r="U495" s="337"/>
      <c r="V495" s="337"/>
      <c r="W495" s="337"/>
      <c r="X495" s="338"/>
      <c r="Y495" s="123" t="str">
        <f>IFERROR(IF('01申請書'!$B$27="●",VLOOKUP($T495,資格者コード!$A$2:$Q$73,MATCH(Y$12,資格者コード!$F$1:$Q$1,0)+5,FALSE) &amp; "",""),"")</f>
        <v/>
      </c>
      <c r="Z495" s="124" t="str">
        <f>IFERROR(IF('01申請書'!$B$28="●",VLOOKUP($T495,資格者コード!$A$2:$Q$73,MATCH(Z$12,資格者コード!$F$1:$Q$1,0)+5,FALSE) &amp; "",""),"")</f>
        <v/>
      </c>
      <c r="AA495" s="124" t="str">
        <f>IFERROR(IF('01申請書'!$B$29="●",VLOOKUP($T495,資格者コード!$A$2:$Q$73,MATCH(AA$12,資格者コード!$F$1:$Q$1,0)+5,FALSE) &amp; "",""),"")</f>
        <v/>
      </c>
      <c r="AB495" s="124" t="str">
        <f>IFERROR(IF('01申請書'!$B$30="●",VLOOKUP($T495,資格者コード!$A$2:$Q$73,MATCH(AB$12,資格者コード!$F$1:$Q$1,0)+5,FALSE) &amp; "",""),"")</f>
        <v/>
      </c>
      <c r="AC495" s="125" t="str">
        <f>IFERROR(IF('01申請書'!$B$31="●",VLOOKUP($T495,資格者コード!$A$2:$Q$73,MATCH(AC$12,資格者コード!$F$1:$Q$1,0)+5,FALSE) &amp; "",""),"")</f>
        <v/>
      </c>
      <c r="AD495" s="126" t="str">
        <f>IFERROR(IF('01申請書'!$O$27="○",VLOOKUP($T495,資格者コード!$A$2:$Q$73,MATCH(AD$12,資格者コード!$F$1:$Q$1,0)+5,FALSE) &amp; "",""),"")</f>
        <v/>
      </c>
      <c r="AE495" s="126" t="str">
        <f>IFERROR(IF('01申請書'!$O$28="○",VLOOKUP($T495,資格者コード!$A$2:$Q$73,MATCH(AE$12,資格者コード!$F$1:$Q$1,0)+5,FALSE) &amp; "",""),"")</f>
        <v/>
      </c>
      <c r="AF495" s="123" t="str">
        <f>IFERROR(IF('01申請書'!$B$32="●",VLOOKUP($T495,資格者コード!$A$2:$Q$73,MATCH(AF$12,資格者コード!$F$1:$Q$1,0)+5,FALSE) &amp; "",""),"")</f>
        <v/>
      </c>
      <c r="AG495" s="124" t="str">
        <f>IFERROR(IF('01申請書'!$B$33="●",VLOOKUP($T495,資格者コード!$A$2:$Q$73,MATCH(AG$12,資格者コード!$F$1:$Q$1,0)+5,FALSE) &amp; "",""),"")</f>
        <v/>
      </c>
      <c r="AH495" s="125" t="str">
        <f>IFERROR(IF('01申請書'!$B$34="●",VLOOKUP($T495,資格者コード!$A$2:$Q$73,MATCH(AH$12,資格者コード!$F$1:$Q$1,0)+5,FALSE) &amp; "",""),"")</f>
        <v/>
      </c>
      <c r="AI495" s="126" t="str">
        <f>IFERROR(IF('01申請書'!$O$29="○",VLOOKUP($T495,資格者コード!$A$2:$Q$73,MATCH(AI$12,資格者コード!$F$1:$Q$1,0)+5,FALSE) &amp; "",""),"")</f>
        <v/>
      </c>
      <c r="AJ495" s="126" t="str">
        <f>IFERROR(IF('01申請書'!$O$30="○",VLOOKUP($T495,資格者コード!$A$2:$Q$73,MATCH(AJ$12,資格者コード!$F$1:$Q$1,0)+5,FALSE) &amp; "",""),"")</f>
        <v/>
      </c>
      <c r="AK495" s="339"/>
      <c r="AL495" s="340"/>
      <c r="AM495" s="340"/>
      <c r="AN495" s="340"/>
      <c r="AO495" s="340"/>
      <c r="AP495" s="340"/>
      <c r="AQ495" s="340"/>
      <c r="AR495" s="341"/>
    </row>
    <row r="496" spans="2:45" ht="24.95" customHeight="1">
      <c r="C496" s="331">
        <v>484</v>
      </c>
      <c r="D496" s="332"/>
      <c r="E496" s="333"/>
      <c r="F496" s="334"/>
      <c r="G496" s="334"/>
      <c r="H496" s="334"/>
      <c r="I496" s="334"/>
      <c r="J496" s="334"/>
      <c r="K496" s="334"/>
      <c r="L496" s="334"/>
      <c r="M496" s="334"/>
      <c r="N496" s="334"/>
      <c r="O496" s="334"/>
      <c r="P496" s="334"/>
      <c r="Q496" s="334"/>
      <c r="R496" s="334"/>
      <c r="S496" s="335"/>
      <c r="T496" s="336"/>
      <c r="U496" s="337"/>
      <c r="V496" s="337"/>
      <c r="W496" s="337"/>
      <c r="X496" s="338"/>
      <c r="Y496" s="123" t="str">
        <f>IFERROR(IF('01申請書'!$B$27="●",VLOOKUP($T496,資格者コード!$A$2:$Q$73,MATCH(Y$12,資格者コード!$F$1:$Q$1,0)+5,FALSE) &amp; "",""),"")</f>
        <v/>
      </c>
      <c r="Z496" s="124" t="str">
        <f>IFERROR(IF('01申請書'!$B$28="●",VLOOKUP($T496,資格者コード!$A$2:$Q$73,MATCH(Z$12,資格者コード!$F$1:$Q$1,0)+5,FALSE) &amp; "",""),"")</f>
        <v/>
      </c>
      <c r="AA496" s="124" t="str">
        <f>IFERROR(IF('01申請書'!$B$29="●",VLOOKUP($T496,資格者コード!$A$2:$Q$73,MATCH(AA$12,資格者コード!$F$1:$Q$1,0)+5,FALSE) &amp; "",""),"")</f>
        <v/>
      </c>
      <c r="AB496" s="124" t="str">
        <f>IFERROR(IF('01申請書'!$B$30="●",VLOOKUP($T496,資格者コード!$A$2:$Q$73,MATCH(AB$12,資格者コード!$F$1:$Q$1,0)+5,FALSE) &amp; "",""),"")</f>
        <v/>
      </c>
      <c r="AC496" s="125" t="str">
        <f>IFERROR(IF('01申請書'!$B$31="●",VLOOKUP($T496,資格者コード!$A$2:$Q$73,MATCH(AC$12,資格者コード!$F$1:$Q$1,0)+5,FALSE) &amp; "",""),"")</f>
        <v/>
      </c>
      <c r="AD496" s="126" t="str">
        <f>IFERROR(IF('01申請書'!$O$27="○",VLOOKUP($T496,資格者コード!$A$2:$Q$73,MATCH(AD$12,資格者コード!$F$1:$Q$1,0)+5,FALSE) &amp; "",""),"")</f>
        <v/>
      </c>
      <c r="AE496" s="126" t="str">
        <f>IFERROR(IF('01申請書'!$O$28="○",VLOOKUP($T496,資格者コード!$A$2:$Q$73,MATCH(AE$12,資格者コード!$F$1:$Q$1,0)+5,FALSE) &amp; "",""),"")</f>
        <v/>
      </c>
      <c r="AF496" s="123" t="str">
        <f>IFERROR(IF('01申請書'!$B$32="●",VLOOKUP($T496,資格者コード!$A$2:$Q$73,MATCH(AF$12,資格者コード!$F$1:$Q$1,0)+5,FALSE) &amp; "",""),"")</f>
        <v/>
      </c>
      <c r="AG496" s="124" t="str">
        <f>IFERROR(IF('01申請書'!$B$33="●",VLOOKUP($T496,資格者コード!$A$2:$Q$73,MATCH(AG$12,資格者コード!$F$1:$Q$1,0)+5,FALSE) &amp; "",""),"")</f>
        <v/>
      </c>
      <c r="AH496" s="125" t="str">
        <f>IFERROR(IF('01申請書'!$B$34="●",VLOOKUP($T496,資格者コード!$A$2:$Q$73,MATCH(AH$12,資格者コード!$F$1:$Q$1,0)+5,FALSE) &amp; "",""),"")</f>
        <v/>
      </c>
      <c r="AI496" s="126" t="str">
        <f>IFERROR(IF('01申請書'!$O$29="○",VLOOKUP($T496,資格者コード!$A$2:$Q$73,MATCH(AI$12,資格者コード!$F$1:$Q$1,0)+5,FALSE) &amp; "",""),"")</f>
        <v/>
      </c>
      <c r="AJ496" s="126" t="str">
        <f>IFERROR(IF('01申請書'!$O$30="○",VLOOKUP($T496,資格者コード!$A$2:$Q$73,MATCH(AJ$12,資格者コード!$F$1:$Q$1,0)+5,FALSE) &amp; "",""),"")</f>
        <v/>
      </c>
      <c r="AK496" s="339"/>
      <c r="AL496" s="340"/>
      <c r="AM496" s="340"/>
      <c r="AN496" s="340"/>
      <c r="AO496" s="340"/>
      <c r="AP496" s="340"/>
      <c r="AQ496" s="340"/>
      <c r="AR496" s="341"/>
    </row>
    <row r="497" spans="2:45" ht="24.95" customHeight="1">
      <c r="C497" s="331">
        <v>485</v>
      </c>
      <c r="D497" s="332"/>
      <c r="E497" s="333"/>
      <c r="F497" s="334"/>
      <c r="G497" s="334"/>
      <c r="H497" s="334"/>
      <c r="I497" s="334"/>
      <c r="J497" s="334"/>
      <c r="K497" s="334"/>
      <c r="L497" s="334"/>
      <c r="M497" s="334"/>
      <c r="N497" s="334"/>
      <c r="O497" s="334"/>
      <c r="P497" s="334"/>
      <c r="Q497" s="334"/>
      <c r="R497" s="334"/>
      <c r="S497" s="335"/>
      <c r="T497" s="336"/>
      <c r="U497" s="337"/>
      <c r="V497" s="337"/>
      <c r="W497" s="337"/>
      <c r="X497" s="338"/>
      <c r="Y497" s="123" t="str">
        <f>IFERROR(IF('01申請書'!$B$27="●",VLOOKUP($T497,資格者コード!$A$2:$Q$73,MATCH(Y$12,資格者コード!$F$1:$Q$1,0)+5,FALSE) &amp; "",""),"")</f>
        <v/>
      </c>
      <c r="Z497" s="124" t="str">
        <f>IFERROR(IF('01申請書'!$B$28="●",VLOOKUP($T497,資格者コード!$A$2:$Q$73,MATCH(Z$12,資格者コード!$F$1:$Q$1,0)+5,FALSE) &amp; "",""),"")</f>
        <v/>
      </c>
      <c r="AA497" s="124" t="str">
        <f>IFERROR(IF('01申請書'!$B$29="●",VLOOKUP($T497,資格者コード!$A$2:$Q$73,MATCH(AA$12,資格者コード!$F$1:$Q$1,0)+5,FALSE) &amp; "",""),"")</f>
        <v/>
      </c>
      <c r="AB497" s="124" t="str">
        <f>IFERROR(IF('01申請書'!$B$30="●",VLOOKUP($T497,資格者コード!$A$2:$Q$73,MATCH(AB$12,資格者コード!$F$1:$Q$1,0)+5,FALSE) &amp; "",""),"")</f>
        <v/>
      </c>
      <c r="AC497" s="125" t="str">
        <f>IFERROR(IF('01申請書'!$B$31="●",VLOOKUP($T497,資格者コード!$A$2:$Q$73,MATCH(AC$12,資格者コード!$F$1:$Q$1,0)+5,FALSE) &amp; "",""),"")</f>
        <v/>
      </c>
      <c r="AD497" s="126" t="str">
        <f>IFERROR(IF('01申請書'!$O$27="○",VLOOKUP($T497,資格者コード!$A$2:$Q$73,MATCH(AD$12,資格者コード!$F$1:$Q$1,0)+5,FALSE) &amp; "",""),"")</f>
        <v/>
      </c>
      <c r="AE497" s="126" t="str">
        <f>IFERROR(IF('01申請書'!$O$28="○",VLOOKUP($T497,資格者コード!$A$2:$Q$73,MATCH(AE$12,資格者コード!$F$1:$Q$1,0)+5,FALSE) &amp; "",""),"")</f>
        <v/>
      </c>
      <c r="AF497" s="123" t="str">
        <f>IFERROR(IF('01申請書'!$B$32="●",VLOOKUP($T497,資格者コード!$A$2:$Q$73,MATCH(AF$12,資格者コード!$F$1:$Q$1,0)+5,FALSE) &amp; "",""),"")</f>
        <v/>
      </c>
      <c r="AG497" s="124" t="str">
        <f>IFERROR(IF('01申請書'!$B$33="●",VLOOKUP($T497,資格者コード!$A$2:$Q$73,MATCH(AG$12,資格者コード!$F$1:$Q$1,0)+5,FALSE) &amp; "",""),"")</f>
        <v/>
      </c>
      <c r="AH497" s="125" t="str">
        <f>IFERROR(IF('01申請書'!$B$34="●",VLOOKUP($T497,資格者コード!$A$2:$Q$73,MATCH(AH$12,資格者コード!$F$1:$Q$1,0)+5,FALSE) &amp; "",""),"")</f>
        <v/>
      </c>
      <c r="AI497" s="126" t="str">
        <f>IFERROR(IF('01申請書'!$O$29="○",VLOOKUP($T497,資格者コード!$A$2:$Q$73,MATCH(AI$12,資格者コード!$F$1:$Q$1,0)+5,FALSE) &amp; "",""),"")</f>
        <v/>
      </c>
      <c r="AJ497" s="126" t="str">
        <f>IFERROR(IF('01申請書'!$O$30="○",VLOOKUP($T497,資格者コード!$A$2:$Q$73,MATCH(AJ$12,資格者コード!$F$1:$Q$1,0)+5,FALSE) &amp; "",""),"")</f>
        <v/>
      </c>
      <c r="AK497" s="339"/>
      <c r="AL497" s="340"/>
      <c r="AM497" s="340"/>
      <c r="AN497" s="340"/>
      <c r="AO497" s="340"/>
      <c r="AP497" s="340"/>
      <c r="AQ497" s="340"/>
      <c r="AR497" s="341"/>
    </row>
    <row r="498" spans="2:45" ht="24.95" customHeight="1">
      <c r="C498" s="331">
        <v>486</v>
      </c>
      <c r="D498" s="332"/>
      <c r="E498" s="333"/>
      <c r="F498" s="334"/>
      <c r="G498" s="334"/>
      <c r="H498" s="334"/>
      <c r="I498" s="334"/>
      <c r="J498" s="334"/>
      <c r="K498" s="334"/>
      <c r="L498" s="334"/>
      <c r="M498" s="334"/>
      <c r="N498" s="334"/>
      <c r="O498" s="334"/>
      <c r="P498" s="334"/>
      <c r="Q498" s="334"/>
      <c r="R498" s="334"/>
      <c r="S498" s="335"/>
      <c r="T498" s="336"/>
      <c r="U498" s="337"/>
      <c r="V498" s="337"/>
      <c r="W498" s="337"/>
      <c r="X498" s="338"/>
      <c r="Y498" s="123" t="str">
        <f>IFERROR(IF('01申請書'!$B$27="●",VLOOKUP($T498,資格者コード!$A$2:$Q$73,MATCH(Y$12,資格者コード!$F$1:$Q$1,0)+5,FALSE) &amp; "",""),"")</f>
        <v/>
      </c>
      <c r="Z498" s="124" t="str">
        <f>IFERROR(IF('01申請書'!$B$28="●",VLOOKUP($T498,資格者コード!$A$2:$Q$73,MATCH(Z$12,資格者コード!$F$1:$Q$1,0)+5,FALSE) &amp; "",""),"")</f>
        <v/>
      </c>
      <c r="AA498" s="124" t="str">
        <f>IFERROR(IF('01申請書'!$B$29="●",VLOOKUP($T498,資格者コード!$A$2:$Q$73,MATCH(AA$12,資格者コード!$F$1:$Q$1,0)+5,FALSE) &amp; "",""),"")</f>
        <v/>
      </c>
      <c r="AB498" s="124" t="str">
        <f>IFERROR(IF('01申請書'!$B$30="●",VLOOKUP($T498,資格者コード!$A$2:$Q$73,MATCH(AB$12,資格者コード!$F$1:$Q$1,0)+5,FALSE) &amp; "",""),"")</f>
        <v/>
      </c>
      <c r="AC498" s="125" t="str">
        <f>IFERROR(IF('01申請書'!$B$31="●",VLOOKUP($T498,資格者コード!$A$2:$Q$73,MATCH(AC$12,資格者コード!$F$1:$Q$1,0)+5,FALSE) &amp; "",""),"")</f>
        <v/>
      </c>
      <c r="AD498" s="126" t="str">
        <f>IFERROR(IF('01申請書'!$O$27="○",VLOOKUP($T498,資格者コード!$A$2:$Q$73,MATCH(AD$12,資格者コード!$F$1:$Q$1,0)+5,FALSE) &amp; "",""),"")</f>
        <v/>
      </c>
      <c r="AE498" s="126" t="str">
        <f>IFERROR(IF('01申請書'!$O$28="○",VLOOKUP($T498,資格者コード!$A$2:$Q$73,MATCH(AE$12,資格者コード!$F$1:$Q$1,0)+5,FALSE) &amp; "",""),"")</f>
        <v/>
      </c>
      <c r="AF498" s="123" t="str">
        <f>IFERROR(IF('01申請書'!$B$32="●",VLOOKUP($T498,資格者コード!$A$2:$Q$73,MATCH(AF$12,資格者コード!$F$1:$Q$1,0)+5,FALSE) &amp; "",""),"")</f>
        <v/>
      </c>
      <c r="AG498" s="124" t="str">
        <f>IFERROR(IF('01申請書'!$B$33="●",VLOOKUP($T498,資格者コード!$A$2:$Q$73,MATCH(AG$12,資格者コード!$F$1:$Q$1,0)+5,FALSE) &amp; "",""),"")</f>
        <v/>
      </c>
      <c r="AH498" s="125" t="str">
        <f>IFERROR(IF('01申請書'!$B$34="●",VLOOKUP($T498,資格者コード!$A$2:$Q$73,MATCH(AH$12,資格者コード!$F$1:$Q$1,0)+5,FALSE) &amp; "",""),"")</f>
        <v/>
      </c>
      <c r="AI498" s="126" t="str">
        <f>IFERROR(IF('01申請書'!$O$29="○",VLOOKUP($T498,資格者コード!$A$2:$Q$73,MATCH(AI$12,資格者コード!$F$1:$Q$1,0)+5,FALSE) &amp; "",""),"")</f>
        <v/>
      </c>
      <c r="AJ498" s="126" t="str">
        <f>IFERROR(IF('01申請書'!$O$30="○",VLOOKUP($T498,資格者コード!$A$2:$Q$73,MATCH(AJ$12,資格者コード!$F$1:$Q$1,0)+5,FALSE) &amp; "",""),"")</f>
        <v/>
      </c>
      <c r="AK498" s="339"/>
      <c r="AL498" s="340"/>
      <c r="AM498" s="340"/>
      <c r="AN498" s="340"/>
      <c r="AO498" s="340"/>
      <c r="AP498" s="340"/>
      <c r="AQ498" s="340"/>
      <c r="AR498" s="341"/>
    </row>
    <row r="499" spans="2:45" ht="24.95" customHeight="1">
      <c r="C499" s="331">
        <v>487</v>
      </c>
      <c r="D499" s="332"/>
      <c r="E499" s="333"/>
      <c r="F499" s="334"/>
      <c r="G499" s="334"/>
      <c r="H499" s="334"/>
      <c r="I499" s="334"/>
      <c r="J499" s="334"/>
      <c r="K499" s="334"/>
      <c r="L499" s="334"/>
      <c r="M499" s="334"/>
      <c r="N499" s="334"/>
      <c r="O499" s="334"/>
      <c r="P499" s="334"/>
      <c r="Q499" s="334"/>
      <c r="R499" s="334"/>
      <c r="S499" s="335"/>
      <c r="T499" s="336"/>
      <c r="U499" s="337"/>
      <c r="V499" s="337"/>
      <c r="W499" s="337"/>
      <c r="X499" s="338"/>
      <c r="Y499" s="123" t="str">
        <f>IFERROR(IF('01申請書'!$B$27="●",VLOOKUP($T499,資格者コード!$A$2:$Q$73,MATCH(Y$12,資格者コード!$F$1:$Q$1,0)+5,FALSE) &amp; "",""),"")</f>
        <v/>
      </c>
      <c r="Z499" s="124" t="str">
        <f>IFERROR(IF('01申請書'!$B$28="●",VLOOKUP($T499,資格者コード!$A$2:$Q$73,MATCH(Z$12,資格者コード!$F$1:$Q$1,0)+5,FALSE) &amp; "",""),"")</f>
        <v/>
      </c>
      <c r="AA499" s="124" t="str">
        <f>IFERROR(IF('01申請書'!$B$29="●",VLOOKUP($T499,資格者コード!$A$2:$Q$73,MATCH(AA$12,資格者コード!$F$1:$Q$1,0)+5,FALSE) &amp; "",""),"")</f>
        <v/>
      </c>
      <c r="AB499" s="124" t="str">
        <f>IFERROR(IF('01申請書'!$B$30="●",VLOOKUP($T499,資格者コード!$A$2:$Q$73,MATCH(AB$12,資格者コード!$F$1:$Q$1,0)+5,FALSE) &amp; "",""),"")</f>
        <v/>
      </c>
      <c r="AC499" s="125" t="str">
        <f>IFERROR(IF('01申請書'!$B$31="●",VLOOKUP($T499,資格者コード!$A$2:$Q$73,MATCH(AC$12,資格者コード!$F$1:$Q$1,0)+5,FALSE) &amp; "",""),"")</f>
        <v/>
      </c>
      <c r="AD499" s="126" t="str">
        <f>IFERROR(IF('01申請書'!$O$27="○",VLOOKUP($T499,資格者コード!$A$2:$Q$73,MATCH(AD$12,資格者コード!$F$1:$Q$1,0)+5,FALSE) &amp; "",""),"")</f>
        <v/>
      </c>
      <c r="AE499" s="126" t="str">
        <f>IFERROR(IF('01申請書'!$O$28="○",VLOOKUP($T499,資格者コード!$A$2:$Q$73,MATCH(AE$12,資格者コード!$F$1:$Q$1,0)+5,FALSE) &amp; "",""),"")</f>
        <v/>
      </c>
      <c r="AF499" s="123" t="str">
        <f>IFERROR(IF('01申請書'!$B$32="●",VLOOKUP($T499,資格者コード!$A$2:$Q$73,MATCH(AF$12,資格者コード!$F$1:$Q$1,0)+5,FALSE) &amp; "",""),"")</f>
        <v/>
      </c>
      <c r="AG499" s="124" t="str">
        <f>IFERROR(IF('01申請書'!$B$33="●",VLOOKUP($T499,資格者コード!$A$2:$Q$73,MATCH(AG$12,資格者コード!$F$1:$Q$1,0)+5,FALSE) &amp; "",""),"")</f>
        <v/>
      </c>
      <c r="AH499" s="125" t="str">
        <f>IFERROR(IF('01申請書'!$B$34="●",VLOOKUP($T499,資格者コード!$A$2:$Q$73,MATCH(AH$12,資格者コード!$F$1:$Q$1,0)+5,FALSE) &amp; "",""),"")</f>
        <v/>
      </c>
      <c r="AI499" s="126" t="str">
        <f>IFERROR(IF('01申請書'!$O$29="○",VLOOKUP($T499,資格者コード!$A$2:$Q$73,MATCH(AI$12,資格者コード!$F$1:$Q$1,0)+5,FALSE) &amp; "",""),"")</f>
        <v/>
      </c>
      <c r="AJ499" s="126" t="str">
        <f>IFERROR(IF('01申請書'!$O$30="○",VLOOKUP($T499,資格者コード!$A$2:$Q$73,MATCH(AJ$12,資格者コード!$F$1:$Q$1,0)+5,FALSE) &amp; "",""),"")</f>
        <v/>
      </c>
      <c r="AK499" s="339"/>
      <c r="AL499" s="340"/>
      <c r="AM499" s="340"/>
      <c r="AN499" s="340"/>
      <c r="AO499" s="340"/>
      <c r="AP499" s="340"/>
      <c r="AQ499" s="340"/>
      <c r="AR499" s="341"/>
    </row>
    <row r="500" spans="2:45" ht="24.95" customHeight="1">
      <c r="C500" s="331">
        <v>488</v>
      </c>
      <c r="D500" s="332"/>
      <c r="E500" s="333"/>
      <c r="F500" s="334"/>
      <c r="G500" s="334"/>
      <c r="H500" s="334"/>
      <c r="I500" s="334"/>
      <c r="J500" s="334"/>
      <c r="K500" s="334"/>
      <c r="L500" s="334"/>
      <c r="M500" s="334"/>
      <c r="N500" s="334"/>
      <c r="O500" s="334"/>
      <c r="P500" s="334"/>
      <c r="Q500" s="334"/>
      <c r="R500" s="334"/>
      <c r="S500" s="335"/>
      <c r="T500" s="336"/>
      <c r="U500" s="337"/>
      <c r="V500" s="337"/>
      <c r="W500" s="337"/>
      <c r="X500" s="338"/>
      <c r="Y500" s="123" t="str">
        <f>IFERROR(IF('01申請書'!$B$27="●",VLOOKUP($T500,資格者コード!$A$2:$Q$73,MATCH(Y$12,資格者コード!$F$1:$Q$1,0)+5,FALSE) &amp; "",""),"")</f>
        <v/>
      </c>
      <c r="Z500" s="124" t="str">
        <f>IFERROR(IF('01申請書'!$B$28="●",VLOOKUP($T500,資格者コード!$A$2:$Q$73,MATCH(Z$12,資格者コード!$F$1:$Q$1,0)+5,FALSE) &amp; "",""),"")</f>
        <v/>
      </c>
      <c r="AA500" s="124" t="str">
        <f>IFERROR(IF('01申請書'!$B$29="●",VLOOKUP($T500,資格者コード!$A$2:$Q$73,MATCH(AA$12,資格者コード!$F$1:$Q$1,0)+5,FALSE) &amp; "",""),"")</f>
        <v/>
      </c>
      <c r="AB500" s="124" t="str">
        <f>IFERROR(IF('01申請書'!$B$30="●",VLOOKUP($T500,資格者コード!$A$2:$Q$73,MATCH(AB$12,資格者コード!$F$1:$Q$1,0)+5,FALSE) &amp; "",""),"")</f>
        <v/>
      </c>
      <c r="AC500" s="125" t="str">
        <f>IFERROR(IF('01申請書'!$B$31="●",VLOOKUP($T500,資格者コード!$A$2:$Q$73,MATCH(AC$12,資格者コード!$F$1:$Q$1,0)+5,FALSE) &amp; "",""),"")</f>
        <v/>
      </c>
      <c r="AD500" s="126" t="str">
        <f>IFERROR(IF('01申請書'!$O$27="○",VLOOKUP($T500,資格者コード!$A$2:$Q$73,MATCH(AD$12,資格者コード!$F$1:$Q$1,0)+5,FALSE) &amp; "",""),"")</f>
        <v/>
      </c>
      <c r="AE500" s="126" t="str">
        <f>IFERROR(IF('01申請書'!$O$28="○",VLOOKUP($T500,資格者コード!$A$2:$Q$73,MATCH(AE$12,資格者コード!$F$1:$Q$1,0)+5,FALSE) &amp; "",""),"")</f>
        <v/>
      </c>
      <c r="AF500" s="123" t="str">
        <f>IFERROR(IF('01申請書'!$B$32="●",VLOOKUP($T500,資格者コード!$A$2:$Q$73,MATCH(AF$12,資格者コード!$F$1:$Q$1,0)+5,FALSE) &amp; "",""),"")</f>
        <v/>
      </c>
      <c r="AG500" s="124" t="str">
        <f>IFERROR(IF('01申請書'!$B$33="●",VLOOKUP($T500,資格者コード!$A$2:$Q$73,MATCH(AG$12,資格者コード!$F$1:$Q$1,0)+5,FALSE) &amp; "",""),"")</f>
        <v/>
      </c>
      <c r="AH500" s="125" t="str">
        <f>IFERROR(IF('01申請書'!$B$34="●",VLOOKUP($T500,資格者コード!$A$2:$Q$73,MATCH(AH$12,資格者コード!$F$1:$Q$1,0)+5,FALSE) &amp; "",""),"")</f>
        <v/>
      </c>
      <c r="AI500" s="126" t="str">
        <f>IFERROR(IF('01申請書'!$O$29="○",VLOOKUP($T500,資格者コード!$A$2:$Q$73,MATCH(AI$12,資格者コード!$F$1:$Q$1,0)+5,FALSE) &amp; "",""),"")</f>
        <v/>
      </c>
      <c r="AJ500" s="126" t="str">
        <f>IFERROR(IF('01申請書'!$O$30="○",VLOOKUP($T500,資格者コード!$A$2:$Q$73,MATCH(AJ$12,資格者コード!$F$1:$Q$1,0)+5,FALSE) &amp; "",""),"")</f>
        <v/>
      </c>
      <c r="AK500" s="339"/>
      <c r="AL500" s="340"/>
      <c r="AM500" s="340"/>
      <c r="AN500" s="340"/>
      <c r="AO500" s="340"/>
      <c r="AP500" s="340"/>
      <c r="AQ500" s="340"/>
      <c r="AR500" s="341"/>
    </row>
    <row r="501" spans="2:45" ht="24.95" customHeight="1">
      <c r="C501" s="331">
        <v>489</v>
      </c>
      <c r="D501" s="332"/>
      <c r="E501" s="333"/>
      <c r="F501" s="334"/>
      <c r="G501" s="334"/>
      <c r="H501" s="334"/>
      <c r="I501" s="334"/>
      <c r="J501" s="334"/>
      <c r="K501" s="334"/>
      <c r="L501" s="334"/>
      <c r="M501" s="334"/>
      <c r="N501" s="334"/>
      <c r="O501" s="334"/>
      <c r="P501" s="334"/>
      <c r="Q501" s="334"/>
      <c r="R501" s="334"/>
      <c r="S501" s="335"/>
      <c r="T501" s="336"/>
      <c r="U501" s="337"/>
      <c r="V501" s="337"/>
      <c r="W501" s="337"/>
      <c r="X501" s="338"/>
      <c r="Y501" s="123" t="str">
        <f>IFERROR(IF('01申請書'!$B$27="●",VLOOKUP($T501,資格者コード!$A$2:$Q$73,MATCH(Y$12,資格者コード!$F$1:$Q$1,0)+5,FALSE) &amp; "",""),"")</f>
        <v/>
      </c>
      <c r="Z501" s="124" t="str">
        <f>IFERROR(IF('01申請書'!$B$28="●",VLOOKUP($T501,資格者コード!$A$2:$Q$73,MATCH(Z$12,資格者コード!$F$1:$Q$1,0)+5,FALSE) &amp; "",""),"")</f>
        <v/>
      </c>
      <c r="AA501" s="124" t="str">
        <f>IFERROR(IF('01申請書'!$B$29="●",VLOOKUP($T501,資格者コード!$A$2:$Q$73,MATCH(AA$12,資格者コード!$F$1:$Q$1,0)+5,FALSE) &amp; "",""),"")</f>
        <v/>
      </c>
      <c r="AB501" s="124" t="str">
        <f>IFERROR(IF('01申請書'!$B$30="●",VLOOKUP($T501,資格者コード!$A$2:$Q$73,MATCH(AB$12,資格者コード!$F$1:$Q$1,0)+5,FALSE) &amp; "",""),"")</f>
        <v/>
      </c>
      <c r="AC501" s="125" t="str">
        <f>IFERROR(IF('01申請書'!$B$31="●",VLOOKUP($T501,資格者コード!$A$2:$Q$73,MATCH(AC$12,資格者コード!$F$1:$Q$1,0)+5,FALSE) &amp; "",""),"")</f>
        <v/>
      </c>
      <c r="AD501" s="126" t="str">
        <f>IFERROR(IF('01申請書'!$O$27="○",VLOOKUP($T501,資格者コード!$A$2:$Q$73,MATCH(AD$12,資格者コード!$F$1:$Q$1,0)+5,FALSE) &amp; "",""),"")</f>
        <v/>
      </c>
      <c r="AE501" s="126" t="str">
        <f>IFERROR(IF('01申請書'!$O$28="○",VLOOKUP($T501,資格者コード!$A$2:$Q$73,MATCH(AE$12,資格者コード!$F$1:$Q$1,0)+5,FALSE) &amp; "",""),"")</f>
        <v/>
      </c>
      <c r="AF501" s="123" t="str">
        <f>IFERROR(IF('01申請書'!$B$32="●",VLOOKUP($T501,資格者コード!$A$2:$Q$73,MATCH(AF$12,資格者コード!$F$1:$Q$1,0)+5,FALSE) &amp; "",""),"")</f>
        <v/>
      </c>
      <c r="AG501" s="124" t="str">
        <f>IFERROR(IF('01申請書'!$B$33="●",VLOOKUP($T501,資格者コード!$A$2:$Q$73,MATCH(AG$12,資格者コード!$F$1:$Q$1,0)+5,FALSE) &amp; "",""),"")</f>
        <v/>
      </c>
      <c r="AH501" s="125" t="str">
        <f>IFERROR(IF('01申請書'!$B$34="●",VLOOKUP($T501,資格者コード!$A$2:$Q$73,MATCH(AH$12,資格者コード!$F$1:$Q$1,0)+5,FALSE) &amp; "",""),"")</f>
        <v/>
      </c>
      <c r="AI501" s="126" t="str">
        <f>IFERROR(IF('01申請書'!$O$29="○",VLOOKUP($T501,資格者コード!$A$2:$Q$73,MATCH(AI$12,資格者コード!$F$1:$Q$1,0)+5,FALSE) &amp; "",""),"")</f>
        <v/>
      </c>
      <c r="AJ501" s="126" t="str">
        <f>IFERROR(IF('01申請書'!$O$30="○",VLOOKUP($T501,資格者コード!$A$2:$Q$73,MATCH(AJ$12,資格者コード!$F$1:$Q$1,0)+5,FALSE) &amp; "",""),"")</f>
        <v/>
      </c>
      <c r="AK501" s="339"/>
      <c r="AL501" s="340"/>
      <c r="AM501" s="340"/>
      <c r="AN501" s="340"/>
      <c r="AO501" s="340"/>
      <c r="AP501" s="340"/>
      <c r="AQ501" s="340"/>
      <c r="AR501" s="341"/>
    </row>
    <row r="502" spans="2:45" ht="24.95" customHeight="1">
      <c r="C502" s="331">
        <v>490</v>
      </c>
      <c r="D502" s="332"/>
      <c r="E502" s="333"/>
      <c r="F502" s="334"/>
      <c r="G502" s="334"/>
      <c r="H502" s="334"/>
      <c r="I502" s="334"/>
      <c r="J502" s="334"/>
      <c r="K502" s="334"/>
      <c r="L502" s="334"/>
      <c r="M502" s="334"/>
      <c r="N502" s="334"/>
      <c r="O502" s="334"/>
      <c r="P502" s="334"/>
      <c r="Q502" s="334"/>
      <c r="R502" s="334"/>
      <c r="S502" s="335"/>
      <c r="T502" s="336"/>
      <c r="U502" s="337"/>
      <c r="V502" s="337"/>
      <c r="W502" s="337"/>
      <c r="X502" s="338"/>
      <c r="Y502" s="123" t="str">
        <f>IFERROR(IF('01申請書'!$B$27="●",VLOOKUP($T502,資格者コード!$A$2:$Q$73,MATCH(Y$12,資格者コード!$F$1:$Q$1,0)+5,FALSE) &amp; "",""),"")</f>
        <v/>
      </c>
      <c r="Z502" s="124" t="str">
        <f>IFERROR(IF('01申請書'!$B$28="●",VLOOKUP($T502,資格者コード!$A$2:$Q$73,MATCH(Z$12,資格者コード!$F$1:$Q$1,0)+5,FALSE) &amp; "",""),"")</f>
        <v/>
      </c>
      <c r="AA502" s="124" t="str">
        <f>IFERROR(IF('01申請書'!$B$29="●",VLOOKUP($T502,資格者コード!$A$2:$Q$73,MATCH(AA$12,資格者コード!$F$1:$Q$1,0)+5,FALSE) &amp; "",""),"")</f>
        <v/>
      </c>
      <c r="AB502" s="124" t="str">
        <f>IFERROR(IF('01申請書'!$B$30="●",VLOOKUP($T502,資格者コード!$A$2:$Q$73,MATCH(AB$12,資格者コード!$F$1:$Q$1,0)+5,FALSE) &amp; "",""),"")</f>
        <v/>
      </c>
      <c r="AC502" s="125" t="str">
        <f>IFERROR(IF('01申請書'!$B$31="●",VLOOKUP($T502,資格者コード!$A$2:$Q$73,MATCH(AC$12,資格者コード!$F$1:$Q$1,0)+5,FALSE) &amp; "",""),"")</f>
        <v/>
      </c>
      <c r="AD502" s="126" t="str">
        <f>IFERROR(IF('01申請書'!$O$27="○",VLOOKUP($T502,資格者コード!$A$2:$Q$73,MATCH(AD$12,資格者コード!$F$1:$Q$1,0)+5,FALSE) &amp; "",""),"")</f>
        <v/>
      </c>
      <c r="AE502" s="126" t="str">
        <f>IFERROR(IF('01申請書'!$O$28="○",VLOOKUP($T502,資格者コード!$A$2:$Q$73,MATCH(AE$12,資格者コード!$F$1:$Q$1,0)+5,FALSE) &amp; "",""),"")</f>
        <v/>
      </c>
      <c r="AF502" s="123" t="str">
        <f>IFERROR(IF('01申請書'!$B$32="●",VLOOKUP($T502,資格者コード!$A$2:$Q$73,MATCH(AF$12,資格者コード!$F$1:$Q$1,0)+5,FALSE) &amp; "",""),"")</f>
        <v/>
      </c>
      <c r="AG502" s="124" t="str">
        <f>IFERROR(IF('01申請書'!$B$33="●",VLOOKUP($T502,資格者コード!$A$2:$Q$73,MATCH(AG$12,資格者コード!$F$1:$Q$1,0)+5,FALSE) &amp; "",""),"")</f>
        <v/>
      </c>
      <c r="AH502" s="125" t="str">
        <f>IFERROR(IF('01申請書'!$B$34="●",VLOOKUP($T502,資格者コード!$A$2:$Q$73,MATCH(AH$12,資格者コード!$F$1:$Q$1,0)+5,FALSE) &amp; "",""),"")</f>
        <v/>
      </c>
      <c r="AI502" s="126" t="str">
        <f>IFERROR(IF('01申請書'!$O$29="○",VLOOKUP($T502,資格者コード!$A$2:$Q$73,MATCH(AI$12,資格者コード!$F$1:$Q$1,0)+5,FALSE) &amp; "",""),"")</f>
        <v/>
      </c>
      <c r="AJ502" s="126" t="str">
        <f>IFERROR(IF('01申請書'!$O$30="○",VLOOKUP($T502,資格者コード!$A$2:$Q$73,MATCH(AJ$12,資格者コード!$F$1:$Q$1,0)+5,FALSE) &amp; "",""),"")</f>
        <v/>
      </c>
      <c r="AK502" s="339"/>
      <c r="AL502" s="340"/>
      <c r="AM502" s="340"/>
      <c r="AN502" s="340"/>
      <c r="AO502" s="340"/>
      <c r="AP502" s="340"/>
      <c r="AQ502" s="340"/>
      <c r="AR502" s="341"/>
    </row>
    <row r="503" spans="2:45" ht="24.95" customHeight="1">
      <c r="C503" s="331">
        <v>491</v>
      </c>
      <c r="D503" s="332"/>
      <c r="E503" s="333"/>
      <c r="F503" s="334"/>
      <c r="G503" s="334"/>
      <c r="H503" s="334"/>
      <c r="I503" s="334"/>
      <c r="J503" s="334"/>
      <c r="K503" s="334"/>
      <c r="L503" s="334"/>
      <c r="M503" s="334"/>
      <c r="N503" s="334"/>
      <c r="O503" s="334"/>
      <c r="P503" s="334"/>
      <c r="Q503" s="334"/>
      <c r="R503" s="334"/>
      <c r="S503" s="335"/>
      <c r="T503" s="336"/>
      <c r="U503" s="337"/>
      <c r="V503" s="337"/>
      <c r="W503" s="337"/>
      <c r="X503" s="338"/>
      <c r="Y503" s="123" t="str">
        <f>IFERROR(IF('01申請書'!$B$27="●",VLOOKUP($T503,資格者コード!$A$2:$Q$73,MATCH(Y$12,資格者コード!$F$1:$Q$1,0)+5,FALSE) &amp; "",""),"")</f>
        <v/>
      </c>
      <c r="Z503" s="124" t="str">
        <f>IFERROR(IF('01申請書'!$B$28="●",VLOOKUP($T503,資格者コード!$A$2:$Q$73,MATCH(Z$12,資格者コード!$F$1:$Q$1,0)+5,FALSE) &amp; "",""),"")</f>
        <v/>
      </c>
      <c r="AA503" s="124" t="str">
        <f>IFERROR(IF('01申請書'!$B$29="●",VLOOKUP($T503,資格者コード!$A$2:$Q$73,MATCH(AA$12,資格者コード!$F$1:$Q$1,0)+5,FALSE) &amp; "",""),"")</f>
        <v/>
      </c>
      <c r="AB503" s="124" t="str">
        <f>IFERROR(IF('01申請書'!$B$30="●",VLOOKUP($T503,資格者コード!$A$2:$Q$73,MATCH(AB$12,資格者コード!$F$1:$Q$1,0)+5,FALSE) &amp; "",""),"")</f>
        <v/>
      </c>
      <c r="AC503" s="125" t="str">
        <f>IFERROR(IF('01申請書'!$B$31="●",VLOOKUP($T503,資格者コード!$A$2:$Q$73,MATCH(AC$12,資格者コード!$F$1:$Q$1,0)+5,FALSE) &amp; "",""),"")</f>
        <v/>
      </c>
      <c r="AD503" s="126" t="str">
        <f>IFERROR(IF('01申請書'!$O$27="○",VLOOKUP($T503,資格者コード!$A$2:$Q$73,MATCH(AD$12,資格者コード!$F$1:$Q$1,0)+5,FALSE) &amp; "",""),"")</f>
        <v/>
      </c>
      <c r="AE503" s="126" t="str">
        <f>IFERROR(IF('01申請書'!$O$28="○",VLOOKUP($T503,資格者コード!$A$2:$Q$73,MATCH(AE$12,資格者コード!$F$1:$Q$1,0)+5,FALSE) &amp; "",""),"")</f>
        <v/>
      </c>
      <c r="AF503" s="123" t="str">
        <f>IFERROR(IF('01申請書'!$B$32="●",VLOOKUP($T503,資格者コード!$A$2:$Q$73,MATCH(AF$12,資格者コード!$F$1:$Q$1,0)+5,FALSE) &amp; "",""),"")</f>
        <v/>
      </c>
      <c r="AG503" s="124" t="str">
        <f>IFERROR(IF('01申請書'!$B$33="●",VLOOKUP($T503,資格者コード!$A$2:$Q$73,MATCH(AG$12,資格者コード!$F$1:$Q$1,0)+5,FALSE) &amp; "",""),"")</f>
        <v/>
      </c>
      <c r="AH503" s="125" t="str">
        <f>IFERROR(IF('01申請書'!$B$34="●",VLOOKUP($T503,資格者コード!$A$2:$Q$73,MATCH(AH$12,資格者コード!$F$1:$Q$1,0)+5,FALSE) &amp; "",""),"")</f>
        <v/>
      </c>
      <c r="AI503" s="126" t="str">
        <f>IFERROR(IF('01申請書'!$O$29="○",VLOOKUP($T503,資格者コード!$A$2:$Q$73,MATCH(AI$12,資格者コード!$F$1:$Q$1,0)+5,FALSE) &amp; "",""),"")</f>
        <v/>
      </c>
      <c r="AJ503" s="126" t="str">
        <f>IFERROR(IF('01申請書'!$O$30="○",VLOOKUP($T503,資格者コード!$A$2:$Q$73,MATCH(AJ$12,資格者コード!$F$1:$Q$1,0)+5,FALSE) &amp; "",""),"")</f>
        <v/>
      </c>
      <c r="AK503" s="339"/>
      <c r="AL503" s="340"/>
      <c r="AM503" s="340"/>
      <c r="AN503" s="340"/>
      <c r="AO503" s="340"/>
      <c r="AP503" s="340"/>
      <c r="AQ503" s="340"/>
      <c r="AR503" s="341"/>
    </row>
    <row r="504" spans="2:45" ht="24.95" customHeight="1">
      <c r="C504" s="331">
        <v>492</v>
      </c>
      <c r="D504" s="332"/>
      <c r="E504" s="333"/>
      <c r="F504" s="334"/>
      <c r="G504" s="334"/>
      <c r="H504" s="334"/>
      <c r="I504" s="334"/>
      <c r="J504" s="334"/>
      <c r="K504" s="334"/>
      <c r="L504" s="334"/>
      <c r="M504" s="334"/>
      <c r="N504" s="334"/>
      <c r="O504" s="334"/>
      <c r="P504" s="334"/>
      <c r="Q504" s="334"/>
      <c r="R504" s="334"/>
      <c r="S504" s="335"/>
      <c r="T504" s="336"/>
      <c r="U504" s="337"/>
      <c r="V504" s="337"/>
      <c r="W504" s="337"/>
      <c r="X504" s="338"/>
      <c r="Y504" s="123" t="str">
        <f>IFERROR(IF('01申請書'!$B$27="●",VLOOKUP($T504,資格者コード!$A$2:$Q$73,MATCH(Y$12,資格者コード!$F$1:$Q$1,0)+5,FALSE) &amp; "",""),"")</f>
        <v/>
      </c>
      <c r="Z504" s="124" t="str">
        <f>IFERROR(IF('01申請書'!$B$28="●",VLOOKUP($T504,資格者コード!$A$2:$Q$73,MATCH(Z$12,資格者コード!$F$1:$Q$1,0)+5,FALSE) &amp; "",""),"")</f>
        <v/>
      </c>
      <c r="AA504" s="124" t="str">
        <f>IFERROR(IF('01申請書'!$B$29="●",VLOOKUP($T504,資格者コード!$A$2:$Q$73,MATCH(AA$12,資格者コード!$F$1:$Q$1,0)+5,FALSE) &amp; "",""),"")</f>
        <v/>
      </c>
      <c r="AB504" s="124" t="str">
        <f>IFERROR(IF('01申請書'!$B$30="●",VLOOKUP($T504,資格者コード!$A$2:$Q$73,MATCH(AB$12,資格者コード!$F$1:$Q$1,0)+5,FALSE) &amp; "",""),"")</f>
        <v/>
      </c>
      <c r="AC504" s="125" t="str">
        <f>IFERROR(IF('01申請書'!$B$31="●",VLOOKUP($T504,資格者コード!$A$2:$Q$73,MATCH(AC$12,資格者コード!$F$1:$Q$1,0)+5,FALSE) &amp; "",""),"")</f>
        <v/>
      </c>
      <c r="AD504" s="126" t="str">
        <f>IFERROR(IF('01申請書'!$O$27="○",VLOOKUP($T504,資格者コード!$A$2:$Q$73,MATCH(AD$12,資格者コード!$F$1:$Q$1,0)+5,FALSE) &amp; "",""),"")</f>
        <v/>
      </c>
      <c r="AE504" s="126" t="str">
        <f>IFERROR(IF('01申請書'!$O$28="○",VLOOKUP($T504,資格者コード!$A$2:$Q$73,MATCH(AE$12,資格者コード!$F$1:$Q$1,0)+5,FALSE) &amp; "",""),"")</f>
        <v/>
      </c>
      <c r="AF504" s="123" t="str">
        <f>IFERROR(IF('01申請書'!$B$32="●",VLOOKUP($T504,資格者コード!$A$2:$Q$73,MATCH(AF$12,資格者コード!$F$1:$Q$1,0)+5,FALSE) &amp; "",""),"")</f>
        <v/>
      </c>
      <c r="AG504" s="124" t="str">
        <f>IFERROR(IF('01申請書'!$B$33="●",VLOOKUP($T504,資格者コード!$A$2:$Q$73,MATCH(AG$12,資格者コード!$F$1:$Q$1,0)+5,FALSE) &amp; "",""),"")</f>
        <v/>
      </c>
      <c r="AH504" s="125" t="str">
        <f>IFERROR(IF('01申請書'!$B$34="●",VLOOKUP($T504,資格者コード!$A$2:$Q$73,MATCH(AH$12,資格者コード!$F$1:$Q$1,0)+5,FALSE) &amp; "",""),"")</f>
        <v/>
      </c>
      <c r="AI504" s="126" t="str">
        <f>IFERROR(IF('01申請書'!$O$29="○",VLOOKUP($T504,資格者コード!$A$2:$Q$73,MATCH(AI$12,資格者コード!$F$1:$Q$1,0)+5,FALSE) &amp; "",""),"")</f>
        <v/>
      </c>
      <c r="AJ504" s="126" t="str">
        <f>IFERROR(IF('01申請書'!$O$30="○",VLOOKUP($T504,資格者コード!$A$2:$Q$73,MATCH(AJ$12,資格者コード!$F$1:$Q$1,0)+5,FALSE) &amp; "",""),"")</f>
        <v/>
      </c>
      <c r="AK504" s="339"/>
      <c r="AL504" s="340"/>
      <c r="AM504" s="340"/>
      <c r="AN504" s="340"/>
      <c r="AO504" s="340"/>
      <c r="AP504" s="340"/>
      <c r="AQ504" s="340"/>
      <c r="AR504" s="341"/>
    </row>
    <row r="505" spans="2:45" ht="24.95" customHeight="1">
      <c r="B505" s="127" t="s">
        <v>174</v>
      </c>
      <c r="C505" s="331">
        <v>493</v>
      </c>
      <c r="D505" s="332"/>
      <c r="E505" s="333"/>
      <c r="F505" s="334"/>
      <c r="G505" s="334"/>
      <c r="H505" s="334"/>
      <c r="I505" s="334"/>
      <c r="J505" s="334"/>
      <c r="K505" s="334"/>
      <c r="L505" s="334"/>
      <c r="M505" s="334"/>
      <c r="N505" s="334"/>
      <c r="O505" s="334"/>
      <c r="P505" s="334"/>
      <c r="Q505" s="334"/>
      <c r="R505" s="334"/>
      <c r="S505" s="335"/>
      <c r="T505" s="336"/>
      <c r="U505" s="337"/>
      <c r="V505" s="337"/>
      <c r="W505" s="337"/>
      <c r="X505" s="338"/>
      <c r="Y505" s="123" t="str">
        <f>IFERROR(IF('01申請書'!$B$27="●",VLOOKUP($T505,資格者コード!$A$2:$Q$73,MATCH(Y$12,資格者コード!$F$1:$Q$1,0)+5,FALSE) &amp; "",""),"")</f>
        <v/>
      </c>
      <c r="Z505" s="124" t="str">
        <f>IFERROR(IF('01申請書'!$B$28="●",VLOOKUP($T505,資格者コード!$A$2:$Q$73,MATCH(Z$12,資格者コード!$F$1:$Q$1,0)+5,FALSE) &amp; "",""),"")</f>
        <v/>
      </c>
      <c r="AA505" s="124" t="str">
        <f>IFERROR(IF('01申請書'!$B$29="●",VLOOKUP($T505,資格者コード!$A$2:$Q$73,MATCH(AA$12,資格者コード!$F$1:$Q$1,0)+5,FALSE) &amp; "",""),"")</f>
        <v/>
      </c>
      <c r="AB505" s="124" t="str">
        <f>IFERROR(IF('01申請書'!$B$30="●",VLOOKUP($T505,資格者コード!$A$2:$Q$73,MATCH(AB$12,資格者コード!$F$1:$Q$1,0)+5,FALSE) &amp; "",""),"")</f>
        <v/>
      </c>
      <c r="AC505" s="125" t="str">
        <f>IFERROR(IF('01申請書'!$B$31="●",VLOOKUP($T505,資格者コード!$A$2:$Q$73,MATCH(AC$12,資格者コード!$F$1:$Q$1,0)+5,FALSE) &amp; "",""),"")</f>
        <v/>
      </c>
      <c r="AD505" s="126" t="str">
        <f>IFERROR(IF('01申請書'!$O$27="○",VLOOKUP($T505,資格者コード!$A$2:$Q$73,MATCH(AD$12,資格者コード!$F$1:$Q$1,0)+5,FALSE) &amp; "",""),"")</f>
        <v/>
      </c>
      <c r="AE505" s="126" t="str">
        <f>IFERROR(IF('01申請書'!$O$28="○",VLOOKUP($T505,資格者コード!$A$2:$Q$73,MATCH(AE$12,資格者コード!$F$1:$Q$1,0)+5,FALSE) &amp; "",""),"")</f>
        <v/>
      </c>
      <c r="AF505" s="123" t="str">
        <f>IFERROR(IF('01申請書'!$B$32="●",VLOOKUP($T505,資格者コード!$A$2:$Q$73,MATCH(AF$12,資格者コード!$F$1:$Q$1,0)+5,FALSE) &amp; "",""),"")</f>
        <v/>
      </c>
      <c r="AG505" s="124" t="str">
        <f>IFERROR(IF('01申請書'!$B$33="●",VLOOKUP($T505,資格者コード!$A$2:$Q$73,MATCH(AG$12,資格者コード!$F$1:$Q$1,0)+5,FALSE) &amp; "",""),"")</f>
        <v/>
      </c>
      <c r="AH505" s="125" t="str">
        <f>IFERROR(IF('01申請書'!$B$34="●",VLOOKUP($T505,資格者コード!$A$2:$Q$73,MATCH(AH$12,資格者コード!$F$1:$Q$1,0)+5,FALSE) &amp; "",""),"")</f>
        <v/>
      </c>
      <c r="AI505" s="126" t="str">
        <f>IFERROR(IF('01申請書'!$O$29="○",VLOOKUP($T505,資格者コード!$A$2:$Q$73,MATCH(AI$12,資格者コード!$F$1:$Q$1,0)+5,FALSE) &amp; "",""),"")</f>
        <v/>
      </c>
      <c r="AJ505" s="126" t="str">
        <f>IFERROR(IF('01申請書'!$O$30="○",VLOOKUP($T505,資格者コード!$A$2:$Q$73,MATCH(AJ$12,資格者コード!$F$1:$Q$1,0)+5,FALSE) &amp; "",""),"")</f>
        <v/>
      </c>
      <c r="AK505" s="339"/>
      <c r="AL505" s="340"/>
      <c r="AM505" s="340"/>
      <c r="AN505" s="340"/>
      <c r="AO505" s="340"/>
      <c r="AP505" s="340"/>
      <c r="AQ505" s="340"/>
      <c r="AR505" s="341"/>
      <c r="AS505" s="127"/>
    </row>
    <row r="506" spans="2:45" ht="24.95" customHeight="1">
      <c r="C506" s="331">
        <v>494</v>
      </c>
      <c r="D506" s="332"/>
      <c r="E506" s="333"/>
      <c r="F506" s="334"/>
      <c r="G506" s="334"/>
      <c r="H506" s="334"/>
      <c r="I506" s="334"/>
      <c r="J506" s="334"/>
      <c r="K506" s="334"/>
      <c r="L506" s="334"/>
      <c r="M506" s="334"/>
      <c r="N506" s="334"/>
      <c r="O506" s="334"/>
      <c r="P506" s="334"/>
      <c r="Q506" s="334"/>
      <c r="R506" s="334"/>
      <c r="S506" s="335"/>
      <c r="T506" s="336"/>
      <c r="U506" s="337"/>
      <c r="V506" s="337"/>
      <c r="W506" s="337"/>
      <c r="X506" s="338"/>
      <c r="Y506" s="123" t="str">
        <f>IFERROR(IF('01申請書'!$B$27="●",VLOOKUP($T506,資格者コード!$A$2:$Q$73,MATCH(Y$12,資格者コード!$F$1:$Q$1,0)+5,FALSE) &amp; "",""),"")</f>
        <v/>
      </c>
      <c r="Z506" s="124" t="str">
        <f>IFERROR(IF('01申請書'!$B$28="●",VLOOKUP($T506,資格者コード!$A$2:$Q$73,MATCH(Z$12,資格者コード!$F$1:$Q$1,0)+5,FALSE) &amp; "",""),"")</f>
        <v/>
      </c>
      <c r="AA506" s="124" t="str">
        <f>IFERROR(IF('01申請書'!$B$29="●",VLOOKUP($T506,資格者コード!$A$2:$Q$73,MATCH(AA$12,資格者コード!$F$1:$Q$1,0)+5,FALSE) &amp; "",""),"")</f>
        <v/>
      </c>
      <c r="AB506" s="124" t="str">
        <f>IFERROR(IF('01申請書'!$B$30="●",VLOOKUP($T506,資格者コード!$A$2:$Q$73,MATCH(AB$12,資格者コード!$F$1:$Q$1,0)+5,FALSE) &amp; "",""),"")</f>
        <v/>
      </c>
      <c r="AC506" s="125" t="str">
        <f>IFERROR(IF('01申請書'!$B$31="●",VLOOKUP($T506,資格者コード!$A$2:$Q$73,MATCH(AC$12,資格者コード!$F$1:$Q$1,0)+5,FALSE) &amp; "",""),"")</f>
        <v/>
      </c>
      <c r="AD506" s="126" t="str">
        <f>IFERROR(IF('01申請書'!$O$27="○",VLOOKUP($T506,資格者コード!$A$2:$Q$73,MATCH(AD$12,資格者コード!$F$1:$Q$1,0)+5,FALSE) &amp; "",""),"")</f>
        <v/>
      </c>
      <c r="AE506" s="126" t="str">
        <f>IFERROR(IF('01申請書'!$O$28="○",VLOOKUP($T506,資格者コード!$A$2:$Q$73,MATCH(AE$12,資格者コード!$F$1:$Q$1,0)+5,FALSE) &amp; "",""),"")</f>
        <v/>
      </c>
      <c r="AF506" s="123" t="str">
        <f>IFERROR(IF('01申請書'!$B$32="●",VLOOKUP($T506,資格者コード!$A$2:$Q$73,MATCH(AF$12,資格者コード!$F$1:$Q$1,0)+5,FALSE) &amp; "",""),"")</f>
        <v/>
      </c>
      <c r="AG506" s="124" t="str">
        <f>IFERROR(IF('01申請書'!$B$33="●",VLOOKUP($T506,資格者コード!$A$2:$Q$73,MATCH(AG$12,資格者コード!$F$1:$Q$1,0)+5,FALSE) &amp; "",""),"")</f>
        <v/>
      </c>
      <c r="AH506" s="125" t="str">
        <f>IFERROR(IF('01申請書'!$B$34="●",VLOOKUP($T506,資格者コード!$A$2:$Q$73,MATCH(AH$12,資格者コード!$F$1:$Q$1,0)+5,FALSE) &amp; "",""),"")</f>
        <v/>
      </c>
      <c r="AI506" s="126" t="str">
        <f>IFERROR(IF('01申請書'!$O$29="○",VLOOKUP($T506,資格者コード!$A$2:$Q$73,MATCH(AI$12,資格者コード!$F$1:$Q$1,0)+5,FALSE) &amp; "",""),"")</f>
        <v/>
      </c>
      <c r="AJ506" s="126" t="str">
        <f>IFERROR(IF('01申請書'!$O$30="○",VLOOKUP($T506,資格者コード!$A$2:$Q$73,MATCH(AJ$12,資格者コード!$F$1:$Q$1,0)+5,FALSE) &amp; "",""),"")</f>
        <v/>
      </c>
      <c r="AK506" s="339"/>
      <c r="AL506" s="340"/>
      <c r="AM506" s="340"/>
      <c r="AN506" s="340"/>
      <c r="AO506" s="340"/>
      <c r="AP506" s="340"/>
      <c r="AQ506" s="340"/>
      <c r="AR506" s="341"/>
    </row>
    <row r="507" spans="2:45" ht="24.95" customHeight="1">
      <c r="C507" s="331">
        <v>495</v>
      </c>
      <c r="D507" s="332"/>
      <c r="E507" s="333"/>
      <c r="F507" s="334"/>
      <c r="G507" s="334"/>
      <c r="H507" s="334"/>
      <c r="I507" s="334"/>
      <c r="J507" s="334"/>
      <c r="K507" s="334"/>
      <c r="L507" s="334"/>
      <c r="M507" s="334"/>
      <c r="N507" s="334"/>
      <c r="O507" s="334"/>
      <c r="P507" s="334"/>
      <c r="Q507" s="334"/>
      <c r="R507" s="334"/>
      <c r="S507" s="335"/>
      <c r="T507" s="336"/>
      <c r="U507" s="337"/>
      <c r="V507" s="337"/>
      <c r="W507" s="337"/>
      <c r="X507" s="338"/>
      <c r="Y507" s="123" t="str">
        <f>IFERROR(IF('01申請書'!$B$27="●",VLOOKUP($T507,資格者コード!$A$2:$Q$73,MATCH(Y$12,資格者コード!$F$1:$Q$1,0)+5,FALSE) &amp; "",""),"")</f>
        <v/>
      </c>
      <c r="Z507" s="124" t="str">
        <f>IFERROR(IF('01申請書'!$B$28="●",VLOOKUP($T507,資格者コード!$A$2:$Q$73,MATCH(Z$12,資格者コード!$F$1:$Q$1,0)+5,FALSE) &amp; "",""),"")</f>
        <v/>
      </c>
      <c r="AA507" s="124" t="str">
        <f>IFERROR(IF('01申請書'!$B$29="●",VLOOKUP($T507,資格者コード!$A$2:$Q$73,MATCH(AA$12,資格者コード!$F$1:$Q$1,0)+5,FALSE) &amp; "",""),"")</f>
        <v/>
      </c>
      <c r="AB507" s="124" t="str">
        <f>IFERROR(IF('01申請書'!$B$30="●",VLOOKUP($T507,資格者コード!$A$2:$Q$73,MATCH(AB$12,資格者コード!$F$1:$Q$1,0)+5,FALSE) &amp; "",""),"")</f>
        <v/>
      </c>
      <c r="AC507" s="125" t="str">
        <f>IFERROR(IF('01申請書'!$B$31="●",VLOOKUP($T507,資格者コード!$A$2:$Q$73,MATCH(AC$12,資格者コード!$F$1:$Q$1,0)+5,FALSE) &amp; "",""),"")</f>
        <v/>
      </c>
      <c r="AD507" s="126" t="str">
        <f>IFERROR(IF('01申請書'!$O$27="○",VLOOKUP($T507,資格者コード!$A$2:$Q$73,MATCH(AD$12,資格者コード!$F$1:$Q$1,0)+5,FALSE) &amp; "",""),"")</f>
        <v/>
      </c>
      <c r="AE507" s="126" t="str">
        <f>IFERROR(IF('01申請書'!$O$28="○",VLOOKUP($T507,資格者コード!$A$2:$Q$73,MATCH(AE$12,資格者コード!$F$1:$Q$1,0)+5,FALSE) &amp; "",""),"")</f>
        <v/>
      </c>
      <c r="AF507" s="123" t="str">
        <f>IFERROR(IF('01申請書'!$B$32="●",VLOOKUP($T507,資格者コード!$A$2:$Q$73,MATCH(AF$12,資格者コード!$F$1:$Q$1,0)+5,FALSE) &amp; "",""),"")</f>
        <v/>
      </c>
      <c r="AG507" s="124" t="str">
        <f>IFERROR(IF('01申請書'!$B$33="●",VLOOKUP($T507,資格者コード!$A$2:$Q$73,MATCH(AG$12,資格者コード!$F$1:$Q$1,0)+5,FALSE) &amp; "",""),"")</f>
        <v/>
      </c>
      <c r="AH507" s="125" t="str">
        <f>IFERROR(IF('01申請書'!$B$34="●",VLOOKUP($T507,資格者コード!$A$2:$Q$73,MATCH(AH$12,資格者コード!$F$1:$Q$1,0)+5,FALSE) &amp; "",""),"")</f>
        <v/>
      </c>
      <c r="AI507" s="126" t="str">
        <f>IFERROR(IF('01申請書'!$O$29="○",VLOOKUP($T507,資格者コード!$A$2:$Q$73,MATCH(AI$12,資格者コード!$F$1:$Q$1,0)+5,FALSE) &amp; "",""),"")</f>
        <v/>
      </c>
      <c r="AJ507" s="126" t="str">
        <f>IFERROR(IF('01申請書'!$O$30="○",VLOOKUP($T507,資格者コード!$A$2:$Q$73,MATCH(AJ$12,資格者コード!$F$1:$Q$1,0)+5,FALSE) &amp; "",""),"")</f>
        <v/>
      </c>
      <c r="AK507" s="339"/>
      <c r="AL507" s="340"/>
      <c r="AM507" s="340"/>
      <c r="AN507" s="340"/>
      <c r="AO507" s="340"/>
      <c r="AP507" s="340"/>
      <c r="AQ507" s="340"/>
      <c r="AR507" s="341"/>
    </row>
    <row r="508" spans="2:45" ht="24.95" customHeight="1">
      <c r="C508" s="331">
        <v>496</v>
      </c>
      <c r="D508" s="332"/>
      <c r="E508" s="333"/>
      <c r="F508" s="334"/>
      <c r="G508" s="334"/>
      <c r="H508" s="334"/>
      <c r="I508" s="334"/>
      <c r="J508" s="334"/>
      <c r="K508" s="334"/>
      <c r="L508" s="334"/>
      <c r="M508" s="334"/>
      <c r="N508" s="334"/>
      <c r="O508" s="334"/>
      <c r="P508" s="334"/>
      <c r="Q508" s="334"/>
      <c r="R508" s="334"/>
      <c r="S508" s="335"/>
      <c r="T508" s="336"/>
      <c r="U508" s="337"/>
      <c r="V508" s="337"/>
      <c r="W508" s="337"/>
      <c r="X508" s="338"/>
      <c r="Y508" s="123" t="str">
        <f>IFERROR(IF('01申請書'!$B$27="●",VLOOKUP($T508,資格者コード!$A$2:$Q$73,MATCH(Y$12,資格者コード!$F$1:$Q$1,0)+5,FALSE) &amp; "",""),"")</f>
        <v/>
      </c>
      <c r="Z508" s="124" t="str">
        <f>IFERROR(IF('01申請書'!$B$28="●",VLOOKUP($T508,資格者コード!$A$2:$Q$73,MATCH(Z$12,資格者コード!$F$1:$Q$1,0)+5,FALSE) &amp; "",""),"")</f>
        <v/>
      </c>
      <c r="AA508" s="124" t="str">
        <f>IFERROR(IF('01申請書'!$B$29="●",VLOOKUP($T508,資格者コード!$A$2:$Q$73,MATCH(AA$12,資格者コード!$F$1:$Q$1,0)+5,FALSE) &amp; "",""),"")</f>
        <v/>
      </c>
      <c r="AB508" s="124" t="str">
        <f>IFERROR(IF('01申請書'!$B$30="●",VLOOKUP($T508,資格者コード!$A$2:$Q$73,MATCH(AB$12,資格者コード!$F$1:$Q$1,0)+5,FALSE) &amp; "",""),"")</f>
        <v/>
      </c>
      <c r="AC508" s="125" t="str">
        <f>IFERROR(IF('01申請書'!$B$31="●",VLOOKUP($T508,資格者コード!$A$2:$Q$73,MATCH(AC$12,資格者コード!$F$1:$Q$1,0)+5,FALSE) &amp; "",""),"")</f>
        <v/>
      </c>
      <c r="AD508" s="126" t="str">
        <f>IFERROR(IF('01申請書'!$O$27="○",VLOOKUP($T508,資格者コード!$A$2:$Q$73,MATCH(AD$12,資格者コード!$F$1:$Q$1,0)+5,FALSE) &amp; "",""),"")</f>
        <v/>
      </c>
      <c r="AE508" s="126" t="str">
        <f>IFERROR(IF('01申請書'!$O$28="○",VLOOKUP($T508,資格者コード!$A$2:$Q$73,MATCH(AE$12,資格者コード!$F$1:$Q$1,0)+5,FALSE) &amp; "",""),"")</f>
        <v/>
      </c>
      <c r="AF508" s="123" t="str">
        <f>IFERROR(IF('01申請書'!$B$32="●",VLOOKUP($T508,資格者コード!$A$2:$Q$73,MATCH(AF$12,資格者コード!$F$1:$Q$1,0)+5,FALSE) &amp; "",""),"")</f>
        <v/>
      </c>
      <c r="AG508" s="124" t="str">
        <f>IFERROR(IF('01申請書'!$B$33="●",VLOOKUP($T508,資格者コード!$A$2:$Q$73,MATCH(AG$12,資格者コード!$F$1:$Q$1,0)+5,FALSE) &amp; "",""),"")</f>
        <v/>
      </c>
      <c r="AH508" s="125" t="str">
        <f>IFERROR(IF('01申請書'!$B$34="●",VLOOKUP($T508,資格者コード!$A$2:$Q$73,MATCH(AH$12,資格者コード!$F$1:$Q$1,0)+5,FALSE) &amp; "",""),"")</f>
        <v/>
      </c>
      <c r="AI508" s="126" t="str">
        <f>IFERROR(IF('01申請書'!$O$29="○",VLOOKUP($T508,資格者コード!$A$2:$Q$73,MATCH(AI$12,資格者コード!$F$1:$Q$1,0)+5,FALSE) &amp; "",""),"")</f>
        <v/>
      </c>
      <c r="AJ508" s="126" t="str">
        <f>IFERROR(IF('01申請書'!$O$30="○",VLOOKUP($T508,資格者コード!$A$2:$Q$73,MATCH(AJ$12,資格者コード!$F$1:$Q$1,0)+5,FALSE) &amp; "",""),"")</f>
        <v/>
      </c>
      <c r="AK508" s="339"/>
      <c r="AL508" s="340"/>
      <c r="AM508" s="340"/>
      <c r="AN508" s="340"/>
      <c r="AO508" s="340"/>
      <c r="AP508" s="340"/>
      <c r="AQ508" s="340"/>
      <c r="AR508" s="341"/>
    </row>
    <row r="509" spans="2:45" ht="24.95" customHeight="1">
      <c r="C509" s="331">
        <v>497</v>
      </c>
      <c r="D509" s="332"/>
      <c r="E509" s="333"/>
      <c r="F509" s="334"/>
      <c r="G509" s="334"/>
      <c r="H509" s="334"/>
      <c r="I509" s="334"/>
      <c r="J509" s="334"/>
      <c r="K509" s="334"/>
      <c r="L509" s="334"/>
      <c r="M509" s="334"/>
      <c r="N509" s="334"/>
      <c r="O509" s="334"/>
      <c r="P509" s="334"/>
      <c r="Q509" s="334"/>
      <c r="R509" s="334"/>
      <c r="S509" s="335"/>
      <c r="T509" s="336"/>
      <c r="U509" s="337"/>
      <c r="V509" s="337"/>
      <c r="W509" s="337"/>
      <c r="X509" s="338"/>
      <c r="Y509" s="123" t="str">
        <f>IFERROR(IF('01申請書'!$B$27="●",VLOOKUP($T509,資格者コード!$A$2:$Q$73,MATCH(Y$12,資格者コード!$F$1:$Q$1,0)+5,FALSE) &amp; "",""),"")</f>
        <v/>
      </c>
      <c r="Z509" s="124" t="str">
        <f>IFERROR(IF('01申請書'!$B$28="●",VLOOKUP($T509,資格者コード!$A$2:$Q$73,MATCH(Z$12,資格者コード!$F$1:$Q$1,0)+5,FALSE) &amp; "",""),"")</f>
        <v/>
      </c>
      <c r="AA509" s="124" t="str">
        <f>IFERROR(IF('01申請書'!$B$29="●",VLOOKUP($T509,資格者コード!$A$2:$Q$73,MATCH(AA$12,資格者コード!$F$1:$Q$1,0)+5,FALSE) &amp; "",""),"")</f>
        <v/>
      </c>
      <c r="AB509" s="124" t="str">
        <f>IFERROR(IF('01申請書'!$B$30="●",VLOOKUP($T509,資格者コード!$A$2:$Q$73,MATCH(AB$12,資格者コード!$F$1:$Q$1,0)+5,FALSE) &amp; "",""),"")</f>
        <v/>
      </c>
      <c r="AC509" s="125" t="str">
        <f>IFERROR(IF('01申請書'!$B$31="●",VLOOKUP($T509,資格者コード!$A$2:$Q$73,MATCH(AC$12,資格者コード!$F$1:$Q$1,0)+5,FALSE) &amp; "",""),"")</f>
        <v/>
      </c>
      <c r="AD509" s="126" t="str">
        <f>IFERROR(IF('01申請書'!$O$27="○",VLOOKUP($T509,資格者コード!$A$2:$Q$73,MATCH(AD$12,資格者コード!$F$1:$Q$1,0)+5,FALSE) &amp; "",""),"")</f>
        <v/>
      </c>
      <c r="AE509" s="126" t="str">
        <f>IFERROR(IF('01申請書'!$O$28="○",VLOOKUP($T509,資格者コード!$A$2:$Q$73,MATCH(AE$12,資格者コード!$F$1:$Q$1,0)+5,FALSE) &amp; "",""),"")</f>
        <v/>
      </c>
      <c r="AF509" s="123" t="str">
        <f>IFERROR(IF('01申請書'!$B$32="●",VLOOKUP($T509,資格者コード!$A$2:$Q$73,MATCH(AF$12,資格者コード!$F$1:$Q$1,0)+5,FALSE) &amp; "",""),"")</f>
        <v/>
      </c>
      <c r="AG509" s="124" t="str">
        <f>IFERROR(IF('01申請書'!$B$33="●",VLOOKUP($T509,資格者コード!$A$2:$Q$73,MATCH(AG$12,資格者コード!$F$1:$Q$1,0)+5,FALSE) &amp; "",""),"")</f>
        <v/>
      </c>
      <c r="AH509" s="125" t="str">
        <f>IFERROR(IF('01申請書'!$B$34="●",VLOOKUP($T509,資格者コード!$A$2:$Q$73,MATCH(AH$12,資格者コード!$F$1:$Q$1,0)+5,FALSE) &amp; "",""),"")</f>
        <v/>
      </c>
      <c r="AI509" s="126" t="str">
        <f>IFERROR(IF('01申請書'!$O$29="○",VLOOKUP($T509,資格者コード!$A$2:$Q$73,MATCH(AI$12,資格者コード!$F$1:$Q$1,0)+5,FALSE) &amp; "",""),"")</f>
        <v/>
      </c>
      <c r="AJ509" s="126" t="str">
        <f>IFERROR(IF('01申請書'!$O$30="○",VLOOKUP($T509,資格者コード!$A$2:$Q$73,MATCH(AJ$12,資格者コード!$F$1:$Q$1,0)+5,FALSE) &amp; "",""),"")</f>
        <v/>
      </c>
      <c r="AK509" s="339"/>
      <c r="AL509" s="340"/>
      <c r="AM509" s="340"/>
      <c r="AN509" s="340"/>
      <c r="AO509" s="340"/>
      <c r="AP509" s="340"/>
      <c r="AQ509" s="340"/>
      <c r="AR509" s="341"/>
    </row>
    <row r="510" spans="2:45" ht="24.95" customHeight="1">
      <c r="C510" s="331">
        <v>498</v>
      </c>
      <c r="D510" s="332"/>
      <c r="E510" s="333"/>
      <c r="F510" s="334"/>
      <c r="G510" s="334"/>
      <c r="H510" s="334"/>
      <c r="I510" s="334"/>
      <c r="J510" s="334"/>
      <c r="K510" s="334"/>
      <c r="L510" s="334"/>
      <c r="M510" s="334"/>
      <c r="N510" s="334"/>
      <c r="O510" s="334"/>
      <c r="P510" s="334"/>
      <c r="Q510" s="334"/>
      <c r="R510" s="334"/>
      <c r="S510" s="335"/>
      <c r="T510" s="336"/>
      <c r="U510" s="337"/>
      <c r="V510" s="337"/>
      <c r="W510" s="337"/>
      <c r="X510" s="338"/>
      <c r="Y510" s="123" t="str">
        <f>IFERROR(IF('01申請書'!$B$27="●",VLOOKUP($T510,資格者コード!$A$2:$Q$73,MATCH(Y$12,資格者コード!$F$1:$Q$1,0)+5,FALSE) &amp; "",""),"")</f>
        <v/>
      </c>
      <c r="Z510" s="124" t="str">
        <f>IFERROR(IF('01申請書'!$B$28="●",VLOOKUP($T510,資格者コード!$A$2:$Q$73,MATCH(Z$12,資格者コード!$F$1:$Q$1,0)+5,FALSE) &amp; "",""),"")</f>
        <v/>
      </c>
      <c r="AA510" s="124" t="str">
        <f>IFERROR(IF('01申請書'!$B$29="●",VLOOKUP($T510,資格者コード!$A$2:$Q$73,MATCH(AA$12,資格者コード!$F$1:$Q$1,0)+5,FALSE) &amp; "",""),"")</f>
        <v/>
      </c>
      <c r="AB510" s="124" t="str">
        <f>IFERROR(IF('01申請書'!$B$30="●",VLOOKUP($T510,資格者コード!$A$2:$Q$73,MATCH(AB$12,資格者コード!$F$1:$Q$1,0)+5,FALSE) &amp; "",""),"")</f>
        <v/>
      </c>
      <c r="AC510" s="125" t="str">
        <f>IFERROR(IF('01申請書'!$B$31="●",VLOOKUP($T510,資格者コード!$A$2:$Q$73,MATCH(AC$12,資格者コード!$F$1:$Q$1,0)+5,FALSE) &amp; "",""),"")</f>
        <v/>
      </c>
      <c r="AD510" s="126" t="str">
        <f>IFERROR(IF('01申請書'!$O$27="○",VLOOKUP($T510,資格者コード!$A$2:$Q$73,MATCH(AD$12,資格者コード!$F$1:$Q$1,0)+5,FALSE) &amp; "",""),"")</f>
        <v/>
      </c>
      <c r="AE510" s="126" t="str">
        <f>IFERROR(IF('01申請書'!$O$28="○",VLOOKUP($T510,資格者コード!$A$2:$Q$73,MATCH(AE$12,資格者コード!$F$1:$Q$1,0)+5,FALSE) &amp; "",""),"")</f>
        <v/>
      </c>
      <c r="AF510" s="123" t="str">
        <f>IFERROR(IF('01申請書'!$B$32="●",VLOOKUP($T510,資格者コード!$A$2:$Q$73,MATCH(AF$12,資格者コード!$F$1:$Q$1,0)+5,FALSE) &amp; "",""),"")</f>
        <v/>
      </c>
      <c r="AG510" s="124" t="str">
        <f>IFERROR(IF('01申請書'!$B$33="●",VLOOKUP($T510,資格者コード!$A$2:$Q$73,MATCH(AG$12,資格者コード!$F$1:$Q$1,0)+5,FALSE) &amp; "",""),"")</f>
        <v/>
      </c>
      <c r="AH510" s="125" t="str">
        <f>IFERROR(IF('01申請書'!$B$34="●",VLOOKUP($T510,資格者コード!$A$2:$Q$73,MATCH(AH$12,資格者コード!$F$1:$Q$1,0)+5,FALSE) &amp; "",""),"")</f>
        <v/>
      </c>
      <c r="AI510" s="126" t="str">
        <f>IFERROR(IF('01申請書'!$O$29="○",VLOOKUP($T510,資格者コード!$A$2:$Q$73,MATCH(AI$12,資格者コード!$F$1:$Q$1,0)+5,FALSE) &amp; "",""),"")</f>
        <v/>
      </c>
      <c r="AJ510" s="126" t="str">
        <f>IFERROR(IF('01申請書'!$O$30="○",VLOOKUP($T510,資格者コード!$A$2:$Q$73,MATCH(AJ$12,資格者コード!$F$1:$Q$1,0)+5,FALSE) &amp; "",""),"")</f>
        <v/>
      </c>
      <c r="AK510" s="339"/>
      <c r="AL510" s="340"/>
      <c r="AM510" s="340"/>
      <c r="AN510" s="340"/>
      <c r="AO510" s="340"/>
      <c r="AP510" s="340"/>
      <c r="AQ510" s="340"/>
      <c r="AR510" s="341"/>
    </row>
    <row r="511" spans="2:45" ht="24.95" customHeight="1">
      <c r="C511" s="331">
        <v>499</v>
      </c>
      <c r="D511" s="332"/>
      <c r="E511" s="333"/>
      <c r="F511" s="334"/>
      <c r="G511" s="334"/>
      <c r="H511" s="334"/>
      <c r="I511" s="334"/>
      <c r="J511" s="334"/>
      <c r="K511" s="334"/>
      <c r="L511" s="334"/>
      <c r="M511" s="334"/>
      <c r="N511" s="334"/>
      <c r="O511" s="334"/>
      <c r="P511" s="334"/>
      <c r="Q511" s="334"/>
      <c r="R511" s="334"/>
      <c r="S511" s="335"/>
      <c r="T511" s="336"/>
      <c r="U511" s="337"/>
      <c r="V511" s="337"/>
      <c r="W511" s="337"/>
      <c r="X511" s="338"/>
      <c r="Y511" s="123" t="str">
        <f>IFERROR(IF('01申請書'!$B$27="●",VLOOKUP($T511,資格者コード!$A$2:$Q$73,MATCH(Y$12,資格者コード!$F$1:$Q$1,0)+5,FALSE) &amp; "",""),"")</f>
        <v/>
      </c>
      <c r="Z511" s="124" t="str">
        <f>IFERROR(IF('01申請書'!$B$28="●",VLOOKUP($T511,資格者コード!$A$2:$Q$73,MATCH(Z$12,資格者コード!$F$1:$Q$1,0)+5,FALSE) &amp; "",""),"")</f>
        <v/>
      </c>
      <c r="AA511" s="124" t="str">
        <f>IFERROR(IF('01申請書'!$B$29="●",VLOOKUP($T511,資格者コード!$A$2:$Q$73,MATCH(AA$12,資格者コード!$F$1:$Q$1,0)+5,FALSE) &amp; "",""),"")</f>
        <v/>
      </c>
      <c r="AB511" s="124" t="str">
        <f>IFERROR(IF('01申請書'!$B$30="●",VLOOKUP($T511,資格者コード!$A$2:$Q$73,MATCH(AB$12,資格者コード!$F$1:$Q$1,0)+5,FALSE) &amp; "",""),"")</f>
        <v/>
      </c>
      <c r="AC511" s="125" t="str">
        <f>IFERROR(IF('01申請書'!$B$31="●",VLOOKUP($T511,資格者コード!$A$2:$Q$73,MATCH(AC$12,資格者コード!$F$1:$Q$1,0)+5,FALSE) &amp; "",""),"")</f>
        <v/>
      </c>
      <c r="AD511" s="126" t="str">
        <f>IFERROR(IF('01申請書'!$O$27="○",VLOOKUP($T511,資格者コード!$A$2:$Q$73,MATCH(AD$12,資格者コード!$F$1:$Q$1,0)+5,FALSE) &amp; "",""),"")</f>
        <v/>
      </c>
      <c r="AE511" s="126" t="str">
        <f>IFERROR(IF('01申請書'!$O$28="○",VLOOKUP($T511,資格者コード!$A$2:$Q$73,MATCH(AE$12,資格者コード!$F$1:$Q$1,0)+5,FALSE) &amp; "",""),"")</f>
        <v/>
      </c>
      <c r="AF511" s="123" t="str">
        <f>IFERROR(IF('01申請書'!$B$32="●",VLOOKUP($T511,資格者コード!$A$2:$Q$73,MATCH(AF$12,資格者コード!$F$1:$Q$1,0)+5,FALSE) &amp; "",""),"")</f>
        <v/>
      </c>
      <c r="AG511" s="124" t="str">
        <f>IFERROR(IF('01申請書'!$B$33="●",VLOOKUP($T511,資格者コード!$A$2:$Q$73,MATCH(AG$12,資格者コード!$F$1:$Q$1,0)+5,FALSE) &amp; "",""),"")</f>
        <v/>
      </c>
      <c r="AH511" s="125" t="str">
        <f>IFERROR(IF('01申請書'!$B$34="●",VLOOKUP($T511,資格者コード!$A$2:$Q$73,MATCH(AH$12,資格者コード!$F$1:$Q$1,0)+5,FALSE) &amp; "",""),"")</f>
        <v/>
      </c>
      <c r="AI511" s="126" t="str">
        <f>IFERROR(IF('01申請書'!$O$29="○",VLOOKUP($T511,資格者コード!$A$2:$Q$73,MATCH(AI$12,資格者コード!$F$1:$Q$1,0)+5,FALSE) &amp; "",""),"")</f>
        <v/>
      </c>
      <c r="AJ511" s="126" t="str">
        <f>IFERROR(IF('01申請書'!$O$30="○",VLOOKUP($T511,資格者コード!$A$2:$Q$73,MATCH(AJ$12,資格者コード!$F$1:$Q$1,0)+5,FALSE) &amp; "",""),"")</f>
        <v/>
      </c>
      <c r="AK511" s="339"/>
      <c r="AL511" s="340"/>
      <c r="AM511" s="340"/>
      <c r="AN511" s="340"/>
      <c r="AO511" s="340"/>
      <c r="AP511" s="340"/>
      <c r="AQ511" s="340"/>
      <c r="AR511" s="341"/>
    </row>
    <row r="512" spans="2:45" ht="24.95" customHeight="1" thickBot="1">
      <c r="C512" s="331">
        <v>500</v>
      </c>
      <c r="D512" s="332"/>
      <c r="E512" s="333"/>
      <c r="F512" s="334"/>
      <c r="G512" s="334"/>
      <c r="H512" s="334"/>
      <c r="I512" s="334"/>
      <c r="J512" s="334"/>
      <c r="K512" s="334"/>
      <c r="L512" s="334"/>
      <c r="M512" s="334"/>
      <c r="N512" s="334"/>
      <c r="O512" s="334"/>
      <c r="P512" s="334"/>
      <c r="Q512" s="334"/>
      <c r="R512" s="334"/>
      <c r="S512" s="335"/>
      <c r="T512" s="336"/>
      <c r="U512" s="337"/>
      <c r="V512" s="337"/>
      <c r="W512" s="337"/>
      <c r="X512" s="338"/>
      <c r="Y512" s="128" t="str">
        <f>IFERROR(IF('01申請書'!$B$27="●",VLOOKUP($T512,資格者コード!$A$2:$Q$73,MATCH(Y$12,資格者コード!$F$1:$Q$1,0)+5,FALSE) &amp; "",""),"")</f>
        <v/>
      </c>
      <c r="Z512" s="129" t="str">
        <f>IFERROR(IF('01申請書'!$B$28="●",VLOOKUP($T512,資格者コード!$A$2:$Q$73,MATCH(Z$12,資格者コード!$F$1:$Q$1,0)+5,FALSE) &amp; "",""),"")</f>
        <v/>
      </c>
      <c r="AA512" s="129" t="str">
        <f>IFERROR(IF('01申請書'!$B$29="●",VLOOKUP($T512,資格者コード!$A$2:$Q$73,MATCH(AA$12,資格者コード!$F$1:$Q$1,0)+5,FALSE) &amp; "",""),"")</f>
        <v/>
      </c>
      <c r="AB512" s="129" t="str">
        <f>IFERROR(IF('01申請書'!$B$30="●",VLOOKUP($T512,資格者コード!$A$2:$Q$73,MATCH(AB$12,資格者コード!$F$1:$Q$1,0)+5,FALSE) &amp; "",""),"")</f>
        <v/>
      </c>
      <c r="AC512" s="130" t="str">
        <f>IFERROR(IF('01申請書'!$B$31="●",VLOOKUP($T512,資格者コード!$A$2:$Q$73,MATCH(AC$12,資格者コード!$F$1:$Q$1,0)+5,FALSE) &amp; "",""),"")</f>
        <v/>
      </c>
      <c r="AD512" s="131" t="str">
        <f>IFERROR(IF('01申請書'!$O$27="○",VLOOKUP($T512,資格者コード!$A$2:$Q$73,MATCH(AD$12,資格者コード!$F$1:$Q$1,0)+5,FALSE) &amp; "",""),"")</f>
        <v/>
      </c>
      <c r="AE512" s="131" t="str">
        <f>IFERROR(IF('01申請書'!$O$28="○",VLOOKUP($T512,資格者コード!$A$2:$Q$73,MATCH(AE$12,資格者コード!$F$1:$Q$1,0)+5,FALSE) &amp; "",""),"")</f>
        <v/>
      </c>
      <c r="AF512" s="128" t="str">
        <f>IFERROR(IF('01申請書'!$B$32="●",VLOOKUP($T512,資格者コード!$A$2:$Q$73,MATCH(AF$12,資格者コード!$F$1:$Q$1,0)+5,FALSE) &amp; "",""),"")</f>
        <v/>
      </c>
      <c r="AG512" s="129" t="str">
        <f>IFERROR(IF('01申請書'!$B$33="●",VLOOKUP($T512,資格者コード!$A$2:$Q$73,MATCH(AG$12,資格者コード!$F$1:$Q$1,0)+5,FALSE) &amp; "",""),"")</f>
        <v/>
      </c>
      <c r="AH512" s="130" t="str">
        <f>IFERROR(IF('01申請書'!$B$34="●",VLOOKUP($T512,資格者コード!$A$2:$Q$73,MATCH(AH$12,資格者コード!$F$1:$Q$1,0)+5,FALSE) &amp; "",""),"")</f>
        <v/>
      </c>
      <c r="AI512" s="131" t="str">
        <f>IFERROR(IF('01申請書'!$O$29="○",VLOOKUP($T512,資格者コード!$A$2:$Q$73,MATCH(AI$12,資格者コード!$F$1:$Q$1,0)+5,FALSE) &amp; "",""),"")</f>
        <v/>
      </c>
      <c r="AJ512" s="131" t="str">
        <f>IFERROR(IF('01申請書'!$O$30="○",VLOOKUP($T512,資格者コード!$A$2:$Q$73,MATCH(AJ$12,資格者コード!$F$1:$Q$1,0)+5,FALSE) &amp; "",""),"")</f>
        <v/>
      </c>
      <c r="AK512" s="339"/>
      <c r="AL512" s="340"/>
      <c r="AM512" s="340"/>
      <c r="AN512" s="340"/>
      <c r="AO512" s="340"/>
      <c r="AP512" s="340"/>
      <c r="AQ512" s="340"/>
      <c r="AR512" s="341"/>
    </row>
    <row r="513" ht="20.25" customHeight="1"/>
  </sheetData>
  <sheetProtection password="CC81" sheet="1" objects="1" scenarios="1"/>
  <mergeCells count="2034">
    <mergeCell ref="C55:D55"/>
    <mergeCell ref="E55:S55"/>
    <mergeCell ref="T55:X55"/>
    <mergeCell ref="AK55:AR55"/>
    <mergeCell ref="C56:D56"/>
    <mergeCell ref="E56:S56"/>
    <mergeCell ref="T56:X56"/>
    <mergeCell ref="AK56:AR56"/>
    <mergeCell ref="C57:D57"/>
    <mergeCell ref="E57:S57"/>
    <mergeCell ref="T57:X57"/>
    <mergeCell ref="AK57:AR57"/>
    <mergeCell ref="C58:D58"/>
    <mergeCell ref="E58:S58"/>
    <mergeCell ref="T58:X58"/>
    <mergeCell ref="AK58:AR58"/>
    <mergeCell ref="C62:D62"/>
    <mergeCell ref="E62:S62"/>
    <mergeCell ref="T62:X62"/>
    <mergeCell ref="AK62:AR62"/>
    <mergeCell ref="C59:D59"/>
    <mergeCell ref="E59:S59"/>
    <mergeCell ref="T59:X59"/>
    <mergeCell ref="AK59:AR59"/>
    <mergeCell ref="C60:D60"/>
    <mergeCell ref="E60:S60"/>
    <mergeCell ref="T60:X60"/>
    <mergeCell ref="AK60:AR60"/>
    <mergeCell ref="C61:D61"/>
    <mergeCell ref="E61:S61"/>
    <mergeCell ref="T61:X61"/>
    <mergeCell ref="AK61:AR61"/>
    <mergeCell ref="C50:D50"/>
    <mergeCell ref="E50:S50"/>
    <mergeCell ref="T50:X50"/>
    <mergeCell ref="AK50:AR50"/>
    <mergeCell ref="C51:D51"/>
    <mergeCell ref="E51:S51"/>
    <mergeCell ref="T51:X51"/>
    <mergeCell ref="AK51:AR51"/>
    <mergeCell ref="C52:D52"/>
    <mergeCell ref="E52:S52"/>
    <mergeCell ref="T52:X52"/>
    <mergeCell ref="AK52:AR52"/>
    <mergeCell ref="C53:D53"/>
    <mergeCell ref="E53:S53"/>
    <mergeCell ref="T53:X53"/>
    <mergeCell ref="AK53:AR53"/>
    <mergeCell ref="C54:D54"/>
    <mergeCell ref="E54:S54"/>
    <mergeCell ref="T54:X54"/>
    <mergeCell ref="AK54:AR54"/>
    <mergeCell ref="C45:D45"/>
    <mergeCell ref="E45:S45"/>
    <mergeCell ref="T45:X45"/>
    <mergeCell ref="AK45:AR45"/>
    <mergeCell ref="C46:D46"/>
    <mergeCell ref="E46:S46"/>
    <mergeCell ref="T46:X46"/>
    <mergeCell ref="AK46:AR46"/>
    <mergeCell ref="C47:D47"/>
    <mergeCell ref="E47:S47"/>
    <mergeCell ref="T47:X47"/>
    <mergeCell ref="AK47:AR47"/>
    <mergeCell ref="T48:X48"/>
    <mergeCell ref="AK48:AR48"/>
    <mergeCell ref="C49:D49"/>
    <mergeCell ref="E49:S49"/>
    <mergeCell ref="T49:X49"/>
    <mergeCell ref="AK49:AR49"/>
    <mergeCell ref="C87:D87"/>
    <mergeCell ref="E87:S87"/>
    <mergeCell ref="T87:X87"/>
    <mergeCell ref="AK87:AR87"/>
    <mergeCell ref="C38:D38"/>
    <mergeCell ref="E38:S38"/>
    <mergeCell ref="T38:X38"/>
    <mergeCell ref="AK38:AR38"/>
    <mergeCell ref="C39:D39"/>
    <mergeCell ref="E39:S39"/>
    <mergeCell ref="T39:X39"/>
    <mergeCell ref="AK39:AR39"/>
    <mergeCell ref="C40:D40"/>
    <mergeCell ref="E40:S40"/>
    <mergeCell ref="T40:X40"/>
    <mergeCell ref="AK40:AR40"/>
    <mergeCell ref="C41:D41"/>
    <mergeCell ref="E41:S41"/>
    <mergeCell ref="T41:X41"/>
    <mergeCell ref="AK41:AR41"/>
    <mergeCell ref="C42:D42"/>
    <mergeCell ref="E42:S42"/>
    <mergeCell ref="T42:X42"/>
    <mergeCell ref="AK42:AR42"/>
    <mergeCell ref="C43:D43"/>
    <mergeCell ref="E43:S43"/>
    <mergeCell ref="T43:X43"/>
    <mergeCell ref="AK43:AR43"/>
    <mergeCell ref="C44:D44"/>
    <mergeCell ref="E44:S44"/>
    <mergeCell ref="T44:X44"/>
    <mergeCell ref="AK44:AR44"/>
    <mergeCell ref="C82:D82"/>
    <mergeCell ref="E82:S82"/>
    <mergeCell ref="T82:X82"/>
    <mergeCell ref="AK82:AR82"/>
    <mergeCell ref="C83:D83"/>
    <mergeCell ref="E83:S83"/>
    <mergeCell ref="T83:X83"/>
    <mergeCell ref="AK83:AR83"/>
    <mergeCell ref="C84:D84"/>
    <mergeCell ref="E84:S84"/>
    <mergeCell ref="T84:X84"/>
    <mergeCell ref="AK84:AR84"/>
    <mergeCell ref="T85:X85"/>
    <mergeCell ref="AK85:AR85"/>
    <mergeCell ref="C86:D86"/>
    <mergeCell ref="E86:S86"/>
    <mergeCell ref="T86:X86"/>
    <mergeCell ref="AK86:AR86"/>
    <mergeCell ref="C110:D110"/>
    <mergeCell ref="E110:S110"/>
    <mergeCell ref="T110:X110"/>
    <mergeCell ref="AK110:AR110"/>
    <mergeCell ref="C63:D63"/>
    <mergeCell ref="E63:S63"/>
    <mergeCell ref="T63:X63"/>
    <mergeCell ref="AK63:AR63"/>
    <mergeCell ref="C64:D64"/>
    <mergeCell ref="E64:S64"/>
    <mergeCell ref="T64:X64"/>
    <mergeCell ref="AK64:AR64"/>
    <mergeCell ref="C65:D65"/>
    <mergeCell ref="E65:S65"/>
    <mergeCell ref="T65:X65"/>
    <mergeCell ref="AK65:AR65"/>
    <mergeCell ref="C66:D66"/>
    <mergeCell ref="E66:S66"/>
    <mergeCell ref="T66:X66"/>
    <mergeCell ref="AK66:AR66"/>
    <mergeCell ref="C67:D67"/>
    <mergeCell ref="E67:S67"/>
    <mergeCell ref="T75:X75"/>
    <mergeCell ref="AK75:AR75"/>
    <mergeCell ref="C76:D76"/>
    <mergeCell ref="E76:S76"/>
    <mergeCell ref="T76:X76"/>
    <mergeCell ref="AK76:AR76"/>
    <mergeCell ref="C77:D77"/>
    <mergeCell ref="E77:S77"/>
    <mergeCell ref="T77:X77"/>
    <mergeCell ref="AK77:AR77"/>
    <mergeCell ref="C104:D104"/>
    <mergeCell ref="E104:S104"/>
    <mergeCell ref="T104:X104"/>
    <mergeCell ref="AK104:AR104"/>
    <mergeCell ref="C105:D105"/>
    <mergeCell ref="E105:S105"/>
    <mergeCell ref="T105:X105"/>
    <mergeCell ref="AK105:AR105"/>
    <mergeCell ref="AK106:AR106"/>
    <mergeCell ref="C107:D107"/>
    <mergeCell ref="E107:S107"/>
    <mergeCell ref="T107:X107"/>
    <mergeCell ref="AK107:AR107"/>
    <mergeCell ref="C108:D108"/>
    <mergeCell ref="E108:S108"/>
    <mergeCell ref="T108:X108"/>
    <mergeCell ref="AK108:AR108"/>
    <mergeCell ref="C98:D98"/>
    <mergeCell ref="E98:S98"/>
    <mergeCell ref="T98:X98"/>
    <mergeCell ref="AK98:AR98"/>
    <mergeCell ref="C99:D99"/>
    <mergeCell ref="E99:S99"/>
    <mergeCell ref="T99:X99"/>
    <mergeCell ref="AK99:AR99"/>
    <mergeCell ref="AK100:AR100"/>
    <mergeCell ref="C101:D101"/>
    <mergeCell ref="E101:S101"/>
    <mergeCell ref="T101:X101"/>
    <mergeCell ref="AK101:AR101"/>
    <mergeCell ref="C102:D102"/>
    <mergeCell ref="E102:S102"/>
    <mergeCell ref="T102:X102"/>
    <mergeCell ref="AK102:AR102"/>
    <mergeCell ref="T91:X91"/>
    <mergeCell ref="C92:D92"/>
    <mergeCell ref="E92:S92"/>
    <mergeCell ref="T92:X92"/>
    <mergeCell ref="AK92:AR92"/>
    <mergeCell ref="C93:D93"/>
    <mergeCell ref="E93:S93"/>
    <mergeCell ref="T93:X93"/>
    <mergeCell ref="AK93:AR93"/>
    <mergeCell ref="AK94:AR94"/>
    <mergeCell ref="E94:S94"/>
    <mergeCell ref="C95:D95"/>
    <mergeCell ref="E95:S95"/>
    <mergeCell ref="T95:X95"/>
    <mergeCell ref="AK95:AR95"/>
    <mergeCell ref="C96:D96"/>
    <mergeCell ref="E96:S96"/>
    <mergeCell ref="T96:X96"/>
    <mergeCell ref="AK96:AR96"/>
    <mergeCell ref="C73:D73"/>
    <mergeCell ref="E73:S73"/>
    <mergeCell ref="T73:X73"/>
    <mergeCell ref="AK73:AR73"/>
    <mergeCell ref="C74:D74"/>
    <mergeCell ref="T67:X67"/>
    <mergeCell ref="AK67:AR67"/>
    <mergeCell ref="E74:S74"/>
    <mergeCell ref="T74:X74"/>
    <mergeCell ref="AK74:AR74"/>
    <mergeCell ref="C75:D75"/>
    <mergeCell ref="E75:S75"/>
    <mergeCell ref="T89:X89"/>
    <mergeCell ref="AK89:AR89"/>
    <mergeCell ref="C90:D90"/>
    <mergeCell ref="E90:S90"/>
    <mergeCell ref="T90:X90"/>
    <mergeCell ref="AK90:AR90"/>
    <mergeCell ref="C78:D78"/>
    <mergeCell ref="E78:S78"/>
    <mergeCell ref="T78:X78"/>
    <mergeCell ref="AK78:AR78"/>
    <mergeCell ref="C79:D79"/>
    <mergeCell ref="E79:S79"/>
    <mergeCell ref="T79:X79"/>
    <mergeCell ref="AK79:AR79"/>
    <mergeCell ref="T80:X80"/>
    <mergeCell ref="AK80:AR80"/>
    <mergeCell ref="C81:D81"/>
    <mergeCell ref="E81:S81"/>
    <mergeCell ref="T81:X81"/>
    <mergeCell ref="AK81:AR81"/>
    <mergeCell ref="C68:D68"/>
    <mergeCell ref="E68:S68"/>
    <mergeCell ref="T68:X68"/>
    <mergeCell ref="AK68:AR68"/>
    <mergeCell ref="C69:D69"/>
    <mergeCell ref="E69:S69"/>
    <mergeCell ref="T69:X69"/>
    <mergeCell ref="AK69:AR69"/>
    <mergeCell ref="AK70:AR70"/>
    <mergeCell ref="C71:D71"/>
    <mergeCell ref="E71:S71"/>
    <mergeCell ref="T71:X71"/>
    <mergeCell ref="AK71:AR71"/>
    <mergeCell ref="C72:D72"/>
    <mergeCell ref="E72:S72"/>
    <mergeCell ref="T72:X72"/>
    <mergeCell ref="AK72:AR72"/>
    <mergeCell ref="AK13:AR13"/>
    <mergeCell ref="AK14:AR14"/>
    <mergeCell ref="AK30:AR30"/>
    <mergeCell ref="AK34:AR34"/>
    <mergeCell ref="AK35:AR35"/>
    <mergeCell ref="AK36:AR36"/>
    <mergeCell ref="AK37:AR37"/>
    <mergeCell ref="AK111:AR111"/>
    <mergeCell ref="AK112:AR112"/>
    <mergeCell ref="AH8:AH9"/>
    <mergeCell ref="AI8:AI9"/>
    <mergeCell ref="AJ8:AJ9"/>
    <mergeCell ref="AK27:AR27"/>
    <mergeCell ref="AK28:AR28"/>
    <mergeCell ref="AK29:AR29"/>
    <mergeCell ref="AG8:AG9"/>
    <mergeCell ref="AK22:AR22"/>
    <mergeCell ref="AK23:AR23"/>
    <mergeCell ref="AK24:AR24"/>
    <mergeCell ref="AK25:AR25"/>
    <mergeCell ref="AK26:AR26"/>
    <mergeCell ref="AK88:AR88"/>
    <mergeCell ref="AK91:AR91"/>
    <mergeCell ref="AK97:AR97"/>
    <mergeCell ref="AK103:AR103"/>
    <mergeCell ref="AK109:AR109"/>
    <mergeCell ref="AK11:AR12"/>
    <mergeCell ref="C111:D111"/>
    <mergeCell ref="C112:D112"/>
    <mergeCell ref="C33:D33"/>
    <mergeCell ref="C34:D34"/>
    <mergeCell ref="C35:D35"/>
    <mergeCell ref="C36:D36"/>
    <mergeCell ref="C32:D32"/>
    <mergeCell ref="E32:S32"/>
    <mergeCell ref="E33:S33"/>
    <mergeCell ref="C88:D88"/>
    <mergeCell ref="C91:D91"/>
    <mergeCell ref="C94:D94"/>
    <mergeCell ref="C97:D97"/>
    <mergeCell ref="E97:S97"/>
    <mergeCell ref="C100:D100"/>
    <mergeCell ref="E100:S100"/>
    <mergeCell ref="C103:D103"/>
    <mergeCell ref="E103:S103"/>
    <mergeCell ref="C106:D106"/>
    <mergeCell ref="E106:S106"/>
    <mergeCell ref="C109:D109"/>
    <mergeCell ref="E109:S109"/>
    <mergeCell ref="C70:D70"/>
    <mergeCell ref="C89:D89"/>
    <mergeCell ref="C37:D37"/>
    <mergeCell ref="E89:S89"/>
    <mergeCell ref="C80:D80"/>
    <mergeCell ref="E80:S80"/>
    <mergeCell ref="C85:D85"/>
    <mergeCell ref="E85:S85"/>
    <mergeCell ref="C48:D48"/>
    <mergeCell ref="E48:S48"/>
    <mergeCell ref="E14:S14"/>
    <mergeCell ref="E30:S30"/>
    <mergeCell ref="E34:S34"/>
    <mergeCell ref="E35:S35"/>
    <mergeCell ref="E36:S36"/>
    <mergeCell ref="T36:X36"/>
    <mergeCell ref="T34:X34"/>
    <mergeCell ref="T35:X35"/>
    <mergeCell ref="E21:S21"/>
    <mergeCell ref="E24:S24"/>
    <mergeCell ref="AK15:AR15"/>
    <mergeCell ref="AK16:AR16"/>
    <mergeCell ref="AK17:AR17"/>
    <mergeCell ref="AK18:AR18"/>
    <mergeCell ref="AK19:AR19"/>
    <mergeCell ref="AK20:AR20"/>
    <mergeCell ref="AK21:AR21"/>
    <mergeCell ref="E16:S16"/>
    <mergeCell ref="T16:X16"/>
    <mergeCell ref="E17:S17"/>
    <mergeCell ref="E19:S19"/>
    <mergeCell ref="T19:X19"/>
    <mergeCell ref="E20:S20"/>
    <mergeCell ref="T20:X20"/>
    <mergeCell ref="T30:X30"/>
    <mergeCell ref="T31:X31"/>
    <mergeCell ref="T32:X32"/>
    <mergeCell ref="T33:X33"/>
    <mergeCell ref="AK31:AR31"/>
    <mergeCell ref="AK32:AR32"/>
    <mergeCell ref="AK33:AR33"/>
    <mergeCell ref="C31:D31"/>
    <mergeCell ref="E27:S27"/>
    <mergeCell ref="E28:S28"/>
    <mergeCell ref="E29:S29"/>
    <mergeCell ref="C27:D27"/>
    <mergeCell ref="C28:D28"/>
    <mergeCell ref="C29:D29"/>
    <mergeCell ref="C30:D30"/>
    <mergeCell ref="C15:D15"/>
    <mergeCell ref="E15:S15"/>
    <mergeCell ref="C18:D18"/>
    <mergeCell ref="E18:S18"/>
    <mergeCell ref="C21:D21"/>
    <mergeCell ref="C24:D24"/>
    <mergeCell ref="C16:D16"/>
    <mergeCell ref="C17:D17"/>
    <mergeCell ref="C19:D19"/>
    <mergeCell ref="C20:D20"/>
    <mergeCell ref="C22:D22"/>
    <mergeCell ref="E22:S22"/>
    <mergeCell ref="C26:D26"/>
    <mergeCell ref="E26:S26"/>
    <mergeCell ref="C23:D23"/>
    <mergeCell ref="E23:S23"/>
    <mergeCell ref="C25:D25"/>
    <mergeCell ref="E25:S25"/>
    <mergeCell ref="AI6:AI7"/>
    <mergeCell ref="AH6:AH7"/>
    <mergeCell ref="Y6:Y7"/>
    <mergeCell ref="Z6:Z7"/>
    <mergeCell ref="AA6:AA7"/>
    <mergeCell ref="AB6:AB7"/>
    <mergeCell ref="AD6:AD7"/>
    <mergeCell ref="AB8:AB9"/>
    <mergeCell ref="AD8:AD9"/>
    <mergeCell ref="AE8:AE9"/>
    <mergeCell ref="AC6:AC7"/>
    <mergeCell ref="AC8:AC9"/>
    <mergeCell ref="A2:M3"/>
    <mergeCell ref="C11:D12"/>
    <mergeCell ref="C13:D13"/>
    <mergeCell ref="C14:D14"/>
    <mergeCell ref="E11:S12"/>
    <mergeCell ref="T13:X13"/>
    <mergeCell ref="T14:X14"/>
    <mergeCell ref="T8:X9"/>
    <mergeCell ref="AG6:AG7"/>
    <mergeCell ref="Y8:Y9"/>
    <mergeCell ref="Z8:Z9"/>
    <mergeCell ref="AA8:AA9"/>
    <mergeCell ref="T6:X7"/>
    <mergeCell ref="AE2:AQ3"/>
    <mergeCell ref="Z2:AD3"/>
    <mergeCell ref="AF8:AF9"/>
    <mergeCell ref="AJ6:AJ7"/>
    <mergeCell ref="T11:X12"/>
    <mergeCell ref="Y11:AJ11"/>
    <mergeCell ref="E13:S13"/>
    <mergeCell ref="E112:S112"/>
    <mergeCell ref="AE6:AE7"/>
    <mergeCell ref="AF6:AF7"/>
    <mergeCell ref="E37:S37"/>
    <mergeCell ref="E111:S111"/>
    <mergeCell ref="T94:X94"/>
    <mergeCell ref="T97:X97"/>
    <mergeCell ref="T100:X100"/>
    <mergeCell ref="T103:X103"/>
    <mergeCell ref="T106:X106"/>
    <mergeCell ref="T109:X109"/>
    <mergeCell ref="E70:S70"/>
    <mergeCell ref="T70:X70"/>
    <mergeCell ref="T37:X37"/>
    <mergeCell ref="T111:X111"/>
    <mergeCell ref="T112:X112"/>
    <mergeCell ref="E88:S88"/>
    <mergeCell ref="T88:X88"/>
    <mergeCell ref="E31:S31"/>
    <mergeCell ref="T27:X27"/>
    <mergeCell ref="T28:X28"/>
    <mergeCell ref="T29:X29"/>
    <mergeCell ref="T15:X15"/>
    <mergeCell ref="T18:X18"/>
    <mergeCell ref="T21:X21"/>
    <mergeCell ref="T24:X24"/>
    <mergeCell ref="T22:X22"/>
    <mergeCell ref="T26:X26"/>
    <mergeCell ref="T17:X17"/>
    <mergeCell ref="T23:X23"/>
    <mergeCell ref="T25:X25"/>
    <mergeCell ref="E91:S91"/>
    <mergeCell ref="C416:D416"/>
    <mergeCell ref="E416:S416"/>
    <mergeCell ref="T416:X416"/>
    <mergeCell ref="AK416:AR416"/>
    <mergeCell ref="C417:D417"/>
    <mergeCell ref="E417:S417"/>
    <mergeCell ref="T417:X417"/>
    <mergeCell ref="AK417:AR417"/>
    <mergeCell ref="C418:D418"/>
    <mergeCell ref="E418:S418"/>
    <mergeCell ref="T418:X418"/>
    <mergeCell ref="AK418:AR418"/>
    <mergeCell ref="C413:D413"/>
    <mergeCell ref="E413:S413"/>
    <mergeCell ref="T413:X413"/>
    <mergeCell ref="AK413:AR413"/>
    <mergeCell ref="C414:D414"/>
    <mergeCell ref="E414:S414"/>
    <mergeCell ref="T414:X414"/>
    <mergeCell ref="AK414:AR414"/>
    <mergeCell ref="C415:D415"/>
    <mergeCell ref="E415:S415"/>
    <mergeCell ref="T415:X415"/>
    <mergeCell ref="AK415:AR415"/>
    <mergeCell ref="C422:D422"/>
    <mergeCell ref="E422:S422"/>
    <mergeCell ref="T422:X422"/>
    <mergeCell ref="AK422:AR422"/>
    <mergeCell ref="C423:D423"/>
    <mergeCell ref="E423:S423"/>
    <mergeCell ref="T423:X423"/>
    <mergeCell ref="AK423:AR423"/>
    <mergeCell ref="C424:D424"/>
    <mergeCell ref="E424:S424"/>
    <mergeCell ref="T424:X424"/>
    <mergeCell ref="AK424:AR424"/>
    <mergeCell ref="C419:D419"/>
    <mergeCell ref="E419:S419"/>
    <mergeCell ref="T419:X419"/>
    <mergeCell ref="AK419:AR419"/>
    <mergeCell ref="C420:D420"/>
    <mergeCell ref="E420:S420"/>
    <mergeCell ref="T420:X420"/>
    <mergeCell ref="AK420:AR420"/>
    <mergeCell ref="C421:D421"/>
    <mergeCell ref="E421:S421"/>
    <mergeCell ref="T421:X421"/>
    <mergeCell ref="AK421:AR421"/>
    <mergeCell ref="C428:D428"/>
    <mergeCell ref="E428:S428"/>
    <mergeCell ref="T428:X428"/>
    <mergeCell ref="AK428:AR428"/>
    <mergeCell ref="C429:D429"/>
    <mergeCell ref="E429:S429"/>
    <mergeCell ref="T429:X429"/>
    <mergeCell ref="AK429:AR429"/>
    <mergeCell ref="C430:D430"/>
    <mergeCell ref="E430:S430"/>
    <mergeCell ref="T430:X430"/>
    <mergeCell ref="AK430:AR430"/>
    <mergeCell ref="C425:D425"/>
    <mergeCell ref="E425:S425"/>
    <mergeCell ref="T425:X425"/>
    <mergeCell ref="AK425:AR425"/>
    <mergeCell ref="C426:D426"/>
    <mergeCell ref="E426:S426"/>
    <mergeCell ref="T426:X426"/>
    <mergeCell ref="AK426:AR426"/>
    <mergeCell ref="C427:D427"/>
    <mergeCell ref="E427:S427"/>
    <mergeCell ref="T427:X427"/>
    <mergeCell ref="AK427:AR427"/>
    <mergeCell ref="C434:D434"/>
    <mergeCell ref="E434:S434"/>
    <mergeCell ref="T434:X434"/>
    <mergeCell ref="AK434:AR434"/>
    <mergeCell ref="C435:D435"/>
    <mergeCell ref="E435:S435"/>
    <mergeCell ref="T435:X435"/>
    <mergeCell ref="AK435:AR435"/>
    <mergeCell ref="C436:D436"/>
    <mergeCell ref="E436:S436"/>
    <mergeCell ref="T436:X436"/>
    <mergeCell ref="AK436:AR436"/>
    <mergeCell ref="C431:D431"/>
    <mergeCell ref="E431:S431"/>
    <mergeCell ref="T431:X431"/>
    <mergeCell ref="AK431:AR431"/>
    <mergeCell ref="C432:D432"/>
    <mergeCell ref="E432:S432"/>
    <mergeCell ref="T432:X432"/>
    <mergeCell ref="AK432:AR432"/>
    <mergeCell ref="C433:D433"/>
    <mergeCell ref="E433:S433"/>
    <mergeCell ref="T433:X433"/>
    <mergeCell ref="AK433:AR433"/>
    <mergeCell ref="C440:D440"/>
    <mergeCell ref="E440:S440"/>
    <mergeCell ref="T440:X440"/>
    <mergeCell ref="AK440:AR440"/>
    <mergeCell ref="C441:D441"/>
    <mergeCell ref="E441:S441"/>
    <mergeCell ref="T441:X441"/>
    <mergeCell ref="AK441:AR441"/>
    <mergeCell ref="C442:D442"/>
    <mergeCell ref="E442:S442"/>
    <mergeCell ref="T442:X442"/>
    <mergeCell ref="AK442:AR442"/>
    <mergeCell ref="C437:D437"/>
    <mergeCell ref="E437:S437"/>
    <mergeCell ref="T437:X437"/>
    <mergeCell ref="AK437:AR437"/>
    <mergeCell ref="C438:D438"/>
    <mergeCell ref="E438:S438"/>
    <mergeCell ref="T438:X438"/>
    <mergeCell ref="AK438:AR438"/>
    <mergeCell ref="C439:D439"/>
    <mergeCell ref="E439:S439"/>
    <mergeCell ref="T439:X439"/>
    <mergeCell ref="AK439:AR439"/>
    <mergeCell ref="C446:D446"/>
    <mergeCell ref="E446:S446"/>
    <mergeCell ref="T446:X446"/>
    <mergeCell ref="AK446:AR446"/>
    <mergeCell ref="C447:D447"/>
    <mergeCell ref="E447:S447"/>
    <mergeCell ref="T447:X447"/>
    <mergeCell ref="AK447:AR447"/>
    <mergeCell ref="C448:D448"/>
    <mergeCell ref="E448:S448"/>
    <mergeCell ref="T448:X448"/>
    <mergeCell ref="AK448:AR448"/>
    <mergeCell ref="C443:D443"/>
    <mergeCell ref="E443:S443"/>
    <mergeCell ref="T443:X443"/>
    <mergeCell ref="AK443:AR443"/>
    <mergeCell ref="C444:D444"/>
    <mergeCell ref="E444:S444"/>
    <mergeCell ref="T444:X444"/>
    <mergeCell ref="AK444:AR444"/>
    <mergeCell ref="C445:D445"/>
    <mergeCell ref="E445:S445"/>
    <mergeCell ref="T445:X445"/>
    <mergeCell ref="AK445:AR445"/>
    <mergeCell ref="C452:D452"/>
    <mergeCell ref="E452:S452"/>
    <mergeCell ref="T452:X452"/>
    <mergeCell ref="AK452:AR452"/>
    <mergeCell ref="C453:D453"/>
    <mergeCell ref="E453:S453"/>
    <mergeCell ref="T453:X453"/>
    <mergeCell ref="AK453:AR453"/>
    <mergeCell ref="C454:D454"/>
    <mergeCell ref="E454:S454"/>
    <mergeCell ref="T454:X454"/>
    <mergeCell ref="AK454:AR454"/>
    <mergeCell ref="C449:D449"/>
    <mergeCell ref="E449:S449"/>
    <mergeCell ref="T449:X449"/>
    <mergeCell ref="AK449:AR449"/>
    <mergeCell ref="C450:D450"/>
    <mergeCell ref="E450:S450"/>
    <mergeCell ref="T450:X450"/>
    <mergeCell ref="AK450:AR450"/>
    <mergeCell ref="C451:D451"/>
    <mergeCell ref="E451:S451"/>
    <mergeCell ref="T451:X451"/>
    <mergeCell ref="AK451:AR451"/>
    <mergeCell ref="C458:D458"/>
    <mergeCell ref="E458:S458"/>
    <mergeCell ref="T458:X458"/>
    <mergeCell ref="AK458:AR458"/>
    <mergeCell ref="C459:D459"/>
    <mergeCell ref="E459:S459"/>
    <mergeCell ref="T459:X459"/>
    <mergeCell ref="AK459:AR459"/>
    <mergeCell ref="C460:D460"/>
    <mergeCell ref="E460:S460"/>
    <mergeCell ref="T460:X460"/>
    <mergeCell ref="AK460:AR460"/>
    <mergeCell ref="C455:D455"/>
    <mergeCell ref="E455:S455"/>
    <mergeCell ref="T455:X455"/>
    <mergeCell ref="AK455:AR455"/>
    <mergeCell ref="C456:D456"/>
    <mergeCell ref="E456:S456"/>
    <mergeCell ref="T456:X456"/>
    <mergeCell ref="AK456:AR456"/>
    <mergeCell ref="C457:D457"/>
    <mergeCell ref="E457:S457"/>
    <mergeCell ref="T457:X457"/>
    <mergeCell ref="AK457:AR457"/>
    <mergeCell ref="C464:D464"/>
    <mergeCell ref="E464:S464"/>
    <mergeCell ref="T464:X464"/>
    <mergeCell ref="AK464:AR464"/>
    <mergeCell ref="C465:D465"/>
    <mergeCell ref="E465:S465"/>
    <mergeCell ref="T465:X465"/>
    <mergeCell ref="AK465:AR465"/>
    <mergeCell ref="C466:D466"/>
    <mergeCell ref="E466:S466"/>
    <mergeCell ref="T466:X466"/>
    <mergeCell ref="AK466:AR466"/>
    <mergeCell ref="C461:D461"/>
    <mergeCell ref="E461:S461"/>
    <mergeCell ref="T461:X461"/>
    <mergeCell ref="AK461:AR461"/>
    <mergeCell ref="C462:D462"/>
    <mergeCell ref="E462:S462"/>
    <mergeCell ref="T462:X462"/>
    <mergeCell ref="AK462:AR462"/>
    <mergeCell ref="C463:D463"/>
    <mergeCell ref="E463:S463"/>
    <mergeCell ref="T463:X463"/>
    <mergeCell ref="AK463:AR463"/>
    <mergeCell ref="C470:D470"/>
    <mergeCell ref="E470:S470"/>
    <mergeCell ref="T470:X470"/>
    <mergeCell ref="AK470:AR470"/>
    <mergeCell ref="C471:D471"/>
    <mergeCell ref="E471:S471"/>
    <mergeCell ref="T471:X471"/>
    <mergeCell ref="AK471:AR471"/>
    <mergeCell ref="C472:D472"/>
    <mergeCell ref="E472:S472"/>
    <mergeCell ref="T472:X472"/>
    <mergeCell ref="AK472:AR472"/>
    <mergeCell ref="C467:D467"/>
    <mergeCell ref="E467:S467"/>
    <mergeCell ref="T467:X467"/>
    <mergeCell ref="AK467:AR467"/>
    <mergeCell ref="C468:D468"/>
    <mergeCell ref="E468:S468"/>
    <mergeCell ref="T468:X468"/>
    <mergeCell ref="AK468:AR468"/>
    <mergeCell ref="C469:D469"/>
    <mergeCell ref="E469:S469"/>
    <mergeCell ref="T469:X469"/>
    <mergeCell ref="AK469:AR469"/>
    <mergeCell ref="C476:D476"/>
    <mergeCell ref="E476:S476"/>
    <mergeCell ref="T476:X476"/>
    <mergeCell ref="AK476:AR476"/>
    <mergeCell ref="C477:D477"/>
    <mergeCell ref="E477:S477"/>
    <mergeCell ref="T477:X477"/>
    <mergeCell ref="AK477:AR477"/>
    <mergeCell ref="C478:D478"/>
    <mergeCell ref="E478:S478"/>
    <mergeCell ref="T478:X478"/>
    <mergeCell ref="AK478:AR478"/>
    <mergeCell ref="C473:D473"/>
    <mergeCell ref="E473:S473"/>
    <mergeCell ref="T473:X473"/>
    <mergeCell ref="AK473:AR473"/>
    <mergeCell ref="C474:D474"/>
    <mergeCell ref="E474:S474"/>
    <mergeCell ref="T474:X474"/>
    <mergeCell ref="AK474:AR474"/>
    <mergeCell ref="C475:D475"/>
    <mergeCell ref="E475:S475"/>
    <mergeCell ref="T475:X475"/>
    <mergeCell ref="AK475:AR475"/>
    <mergeCell ref="C482:D482"/>
    <mergeCell ref="E482:S482"/>
    <mergeCell ref="T482:X482"/>
    <mergeCell ref="AK482:AR482"/>
    <mergeCell ref="C483:D483"/>
    <mergeCell ref="E483:S483"/>
    <mergeCell ref="T483:X483"/>
    <mergeCell ref="AK483:AR483"/>
    <mergeCell ref="C484:D484"/>
    <mergeCell ref="E484:S484"/>
    <mergeCell ref="T484:X484"/>
    <mergeCell ref="AK484:AR484"/>
    <mergeCell ref="C479:D479"/>
    <mergeCell ref="E479:S479"/>
    <mergeCell ref="T479:X479"/>
    <mergeCell ref="AK479:AR479"/>
    <mergeCell ref="C480:D480"/>
    <mergeCell ref="E480:S480"/>
    <mergeCell ref="T480:X480"/>
    <mergeCell ref="AK480:AR480"/>
    <mergeCell ref="C481:D481"/>
    <mergeCell ref="E481:S481"/>
    <mergeCell ref="T481:X481"/>
    <mergeCell ref="AK481:AR481"/>
    <mergeCell ref="C488:D488"/>
    <mergeCell ref="E488:S488"/>
    <mergeCell ref="T488:X488"/>
    <mergeCell ref="AK488:AR488"/>
    <mergeCell ref="C489:D489"/>
    <mergeCell ref="E489:S489"/>
    <mergeCell ref="T489:X489"/>
    <mergeCell ref="AK489:AR489"/>
    <mergeCell ref="C490:D490"/>
    <mergeCell ref="E490:S490"/>
    <mergeCell ref="T490:X490"/>
    <mergeCell ref="AK490:AR490"/>
    <mergeCell ref="C485:D485"/>
    <mergeCell ref="E485:S485"/>
    <mergeCell ref="T485:X485"/>
    <mergeCell ref="AK485:AR485"/>
    <mergeCell ref="C486:D486"/>
    <mergeCell ref="E486:S486"/>
    <mergeCell ref="T486:X486"/>
    <mergeCell ref="AK486:AR486"/>
    <mergeCell ref="C487:D487"/>
    <mergeCell ref="E487:S487"/>
    <mergeCell ref="T487:X487"/>
    <mergeCell ref="AK487:AR487"/>
    <mergeCell ref="C494:D494"/>
    <mergeCell ref="E494:S494"/>
    <mergeCell ref="T494:X494"/>
    <mergeCell ref="AK494:AR494"/>
    <mergeCell ref="C495:D495"/>
    <mergeCell ref="E495:S495"/>
    <mergeCell ref="T495:X495"/>
    <mergeCell ref="AK495:AR495"/>
    <mergeCell ref="C496:D496"/>
    <mergeCell ref="E496:S496"/>
    <mergeCell ref="T496:X496"/>
    <mergeCell ref="AK496:AR496"/>
    <mergeCell ref="C491:D491"/>
    <mergeCell ref="E491:S491"/>
    <mergeCell ref="T491:X491"/>
    <mergeCell ref="AK491:AR491"/>
    <mergeCell ref="C492:D492"/>
    <mergeCell ref="E492:S492"/>
    <mergeCell ref="T492:X492"/>
    <mergeCell ref="AK492:AR492"/>
    <mergeCell ref="C493:D493"/>
    <mergeCell ref="E493:S493"/>
    <mergeCell ref="T493:X493"/>
    <mergeCell ref="AK493:AR493"/>
    <mergeCell ref="C500:D500"/>
    <mergeCell ref="E500:S500"/>
    <mergeCell ref="T500:X500"/>
    <mergeCell ref="AK500:AR500"/>
    <mergeCell ref="C501:D501"/>
    <mergeCell ref="E501:S501"/>
    <mergeCell ref="T501:X501"/>
    <mergeCell ref="AK501:AR501"/>
    <mergeCell ref="C502:D502"/>
    <mergeCell ref="E502:S502"/>
    <mergeCell ref="T502:X502"/>
    <mergeCell ref="AK502:AR502"/>
    <mergeCell ref="C497:D497"/>
    <mergeCell ref="E497:S497"/>
    <mergeCell ref="T497:X497"/>
    <mergeCell ref="AK497:AR497"/>
    <mergeCell ref="C498:D498"/>
    <mergeCell ref="E498:S498"/>
    <mergeCell ref="T498:X498"/>
    <mergeCell ref="AK498:AR498"/>
    <mergeCell ref="C499:D499"/>
    <mergeCell ref="E499:S499"/>
    <mergeCell ref="T499:X499"/>
    <mergeCell ref="AK499:AR499"/>
    <mergeCell ref="C511:D511"/>
    <mergeCell ref="E511:S511"/>
    <mergeCell ref="T511:X511"/>
    <mergeCell ref="AK511:AR511"/>
    <mergeCell ref="C506:D506"/>
    <mergeCell ref="E506:S506"/>
    <mergeCell ref="T506:X506"/>
    <mergeCell ref="AK506:AR506"/>
    <mergeCell ref="C507:D507"/>
    <mergeCell ref="E507:S507"/>
    <mergeCell ref="T507:X507"/>
    <mergeCell ref="AK507:AR507"/>
    <mergeCell ref="C508:D508"/>
    <mergeCell ref="E508:S508"/>
    <mergeCell ref="T508:X508"/>
    <mergeCell ref="AK508:AR508"/>
    <mergeCell ref="C503:D503"/>
    <mergeCell ref="E503:S503"/>
    <mergeCell ref="T503:X503"/>
    <mergeCell ref="AK503:AR503"/>
    <mergeCell ref="C504:D504"/>
    <mergeCell ref="E504:S504"/>
    <mergeCell ref="T504:X504"/>
    <mergeCell ref="AK504:AR504"/>
    <mergeCell ref="C505:D505"/>
    <mergeCell ref="E505:S505"/>
    <mergeCell ref="T505:X505"/>
    <mergeCell ref="AK505:AR505"/>
    <mergeCell ref="C512:D512"/>
    <mergeCell ref="E512:S512"/>
    <mergeCell ref="T512:X512"/>
    <mergeCell ref="AK512:AR512"/>
    <mergeCell ref="C313:D313"/>
    <mergeCell ref="E313:S313"/>
    <mergeCell ref="T313:X313"/>
    <mergeCell ref="AK313:AR313"/>
    <mergeCell ref="C314:D314"/>
    <mergeCell ref="E314:S314"/>
    <mergeCell ref="T314:X314"/>
    <mergeCell ref="AK314:AR314"/>
    <mergeCell ref="C315:D315"/>
    <mergeCell ref="E315:S315"/>
    <mergeCell ref="T315:X315"/>
    <mergeCell ref="AK315:AR315"/>
    <mergeCell ref="C316:D316"/>
    <mergeCell ref="E316:S316"/>
    <mergeCell ref="T316:X316"/>
    <mergeCell ref="AK316:AR316"/>
    <mergeCell ref="C317:D317"/>
    <mergeCell ref="E317:S317"/>
    <mergeCell ref="T317:X317"/>
    <mergeCell ref="AK317:AR317"/>
    <mergeCell ref="C509:D509"/>
    <mergeCell ref="E509:S509"/>
    <mergeCell ref="T509:X509"/>
    <mergeCell ref="AK509:AR509"/>
    <mergeCell ref="C510:D510"/>
    <mergeCell ref="E510:S510"/>
    <mergeCell ref="T510:X510"/>
    <mergeCell ref="AK510:AR510"/>
    <mergeCell ref="C321:D321"/>
    <mergeCell ref="E321:S321"/>
    <mergeCell ref="T321:X321"/>
    <mergeCell ref="AK321:AR321"/>
    <mergeCell ref="C322:D322"/>
    <mergeCell ref="E322:S322"/>
    <mergeCell ref="T322:X322"/>
    <mergeCell ref="AK322:AR322"/>
    <mergeCell ref="C323:D323"/>
    <mergeCell ref="E323:S323"/>
    <mergeCell ref="T323:X323"/>
    <mergeCell ref="AK323:AR323"/>
    <mergeCell ref="C318:D318"/>
    <mergeCell ref="E318:S318"/>
    <mergeCell ref="T318:X318"/>
    <mergeCell ref="AK318:AR318"/>
    <mergeCell ref="C319:D319"/>
    <mergeCell ref="E319:S319"/>
    <mergeCell ref="T319:X319"/>
    <mergeCell ref="AK319:AR319"/>
    <mergeCell ref="C320:D320"/>
    <mergeCell ref="E320:S320"/>
    <mergeCell ref="T320:X320"/>
    <mergeCell ref="AK320:AR320"/>
    <mergeCell ref="C327:D327"/>
    <mergeCell ref="E327:S327"/>
    <mergeCell ref="T327:X327"/>
    <mergeCell ref="AK327:AR327"/>
    <mergeCell ref="C328:D328"/>
    <mergeCell ref="E328:S328"/>
    <mergeCell ref="T328:X328"/>
    <mergeCell ref="AK328:AR328"/>
    <mergeCell ref="C329:D329"/>
    <mergeCell ref="E329:S329"/>
    <mergeCell ref="T329:X329"/>
    <mergeCell ref="AK329:AR329"/>
    <mergeCell ref="C324:D324"/>
    <mergeCell ref="E324:S324"/>
    <mergeCell ref="T324:X324"/>
    <mergeCell ref="AK324:AR324"/>
    <mergeCell ref="C325:D325"/>
    <mergeCell ref="E325:S325"/>
    <mergeCell ref="T325:X325"/>
    <mergeCell ref="AK325:AR325"/>
    <mergeCell ref="C326:D326"/>
    <mergeCell ref="E326:S326"/>
    <mergeCell ref="T326:X326"/>
    <mergeCell ref="AK326:AR326"/>
    <mergeCell ref="C333:D333"/>
    <mergeCell ref="E333:S333"/>
    <mergeCell ref="T333:X333"/>
    <mergeCell ref="AK333:AR333"/>
    <mergeCell ref="C334:D334"/>
    <mergeCell ref="E334:S334"/>
    <mergeCell ref="T334:X334"/>
    <mergeCell ref="AK334:AR334"/>
    <mergeCell ref="C335:D335"/>
    <mergeCell ref="E335:S335"/>
    <mergeCell ref="T335:X335"/>
    <mergeCell ref="AK335:AR335"/>
    <mergeCell ref="C330:D330"/>
    <mergeCell ref="E330:S330"/>
    <mergeCell ref="T330:X330"/>
    <mergeCell ref="AK330:AR330"/>
    <mergeCell ref="C331:D331"/>
    <mergeCell ref="E331:S331"/>
    <mergeCell ref="T331:X331"/>
    <mergeCell ref="AK331:AR331"/>
    <mergeCell ref="C332:D332"/>
    <mergeCell ref="E332:S332"/>
    <mergeCell ref="T332:X332"/>
    <mergeCell ref="AK332:AR332"/>
    <mergeCell ref="C339:D339"/>
    <mergeCell ref="E339:S339"/>
    <mergeCell ref="T339:X339"/>
    <mergeCell ref="AK339:AR339"/>
    <mergeCell ref="C340:D340"/>
    <mergeCell ref="E340:S340"/>
    <mergeCell ref="T340:X340"/>
    <mergeCell ref="AK340:AR340"/>
    <mergeCell ref="C341:D341"/>
    <mergeCell ref="E341:S341"/>
    <mergeCell ref="T341:X341"/>
    <mergeCell ref="AK341:AR341"/>
    <mergeCell ref="C336:D336"/>
    <mergeCell ref="E336:S336"/>
    <mergeCell ref="T336:X336"/>
    <mergeCell ref="AK336:AR336"/>
    <mergeCell ref="C337:D337"/>
    <mergeCell ref="E337:S337"/>
    <mergeCell ref="T337:X337"/>
    <mergeCell ref="AK337:AR337"/>
    <mergeCell ref="C338:D338"/>
    <mergeCell ref="E338:S338"/>
    <mergeCell ref="T338:X338"/>
    <mergeCell ref="AK338:AR338"/>
    <mergeCell ref="C345:D345"/>
    <mergeCell ref="E345:S345"/>
    <mergeCell ref="T345:X345"/>
    <mergeCell ref="AK345:AR345"/>
    <mergeCell ref="C346:D346"/>
    <mergeCell ref="E346:S346"/>
    <mergeCell ref="T346:X346"/>
    <mergeCell ref="AK346:AR346"/>
    <mergeCell ref="C347:D347"/>
    <mergeCell ref="E347:S347"/>
    <mergeCell ref="T347:X347"/>
    <mergeCell ref="AK347:AR347"/>
    <mergeCell ref="C342:D342"/>
    <mergeCell ref="E342:S342"/>
    <mergeCell ref="T342:X342"/>
    <mergeCell ref="AK342:AR342"/>
    <mergeCell ref="C343:D343"/>
    <mergeCell ref="E343:S343"/>
    <mergeCell ref="T343:X343"/>
    <mergeCell ref="AK343:AR343"/>
    <mergeCell ref="C344:D344"/>
    <mergeCell ref="E344:S344"/>
    <mergeCell ref="T344:X344"/>
    <mergeCell ref="AK344:AR344"/>
    <mergeCell ref="C351:D351"/>
    <mergeCell ref="E351:S351"/>
    <mergeCell ref="T351:X351"/>
    <mergeCell ref="AK351:AR351"/>
    <mergeCell ref="C352:D352"/>
    <mergeCell ref="E352:S352"/>
    <mergeCell ref="T352:X352"/>
    <mergeCell ref="AK352:AR352"/>
    <mergeCell ref="C353:D353"/>
    <mergeCell ref="E353:S353"/>
    <mergeCell ref="T353:X353"/>
    <mergeCell ref="AK353:AR353"/>
    <mergeCell ref="C348:D348"/>
    <mergeCell ref="E348:S348"/>
    <mergeCell ref="T348:X348"/>
    <mergeCell ref="AK348:AR348"/>
    <mergeCell ref="C349:D349"/>
    <mergeCell ref="E349:S349"/>
    <mergeCell ref="T349:X349"/>
    <mergeCell ref="AK349:AR349"/>
    <mergeCell ref="C350:D350"/>
    <mergeCell ref="E350:S350"/>
    <mergeCell ref="T350:X350"/>
    <mergeCell ref="AK350:AR350"/>
    <mergeCell ref="C357:D357"/>
    <mergeCell ref="E357:S357"/>
    <mergeCell ref="T357:X357"/>
    <mergeCell ref="AK357:AR357"/>
    <mergeCell ref="C358:D358"/>
    <mergeCell ref="E358:S358"/>
    <mergeCell ref="T358:X358"/>
    <mergeCell ref="AK358:AR358"/>
    <mergeCell ref="C359:D359"/>
    <mergeCell ref="E359:S359"/>
    <mergeCell ref="T359:X359"/>
    <mergeCell ref="AK359:AR359"/>
    <mergeCell ref="C354:D354"/>
    <mergeCell ref="E354:S354"/>
    <mergeCell ref="T354:X354"/>
    <mergeCell ref="AK354:AR354"/>
    <mergeCell ref="C355:D355"/>
    <mergeCell ref="E355:S355"/>
    <mergeCell ref="T355:X355"/>
    <mergeCell ref="AK355:AR355"/>
    <mergeCell ref="C356:D356"/>
    <mergeCell ref="E356:S356"/>
    <mergeCell ref="T356:X356"/>
    <mergeCell ref="AK356:AR356"/>
    <mergeCell ref="C363:D363"/>
    <mergeCell ref="E363:S363"/>
    <mergeCell ref="T363:X363"/>
    <mergeCell ref="AK363:AR363"/>
    <mergeCell ref="C364:D364"/>
    <mergeCell ref="E364:S364"/>
    <mergeCell ref="T364:X364"/>
    <mergeCell ref="AK364:AR364"/>
    <mergeCell ref="C365:D365"/>
    <mergeCell ref="E365:S365"/>
    <mergeCell ref="T365:X365"/>
    <mergeCell ref="AK365:AR365"/>
    <mergeCell ref="C360:D360"/>
    <mergeCell ref="E360:S360"/>
    <mergeCell ref="T360:X360"/>
    <mergeCell ref="AK360:AR360"/>
    <mergeCell ref="C361:D361"/>
    <mergeCell ref="E361:S361"/>
    <mergeCell ref="T361:X361"/>
    <mergeCell ref="AK361:AR361"/>
    <mergeCell ref="C362:D362"/>
    <mergeCell ref="E362:S362"/>
    <mergeCell ref="T362:X362"/>
    <mergeCell ref="AK362:AR362"/>
    <mergeCell ref="C369:D369"/>
    <mergeCell ref="E369:S369"/>
    <mergeCell ref="T369:X369"/>
    <mergeCell ref="AK369:AR369"/>
    <mergeCell ref="C370:D370"/>
    <mergeCell ref="E370:S370"/>
    <mergeCell ref="T370:X370"/>
    <mergeCell ref="AK370:AR370"/>
    <mergeCell ref="C371:D371"/>
    <mergeCell ref="E371:S371"/>
    <mergeCell ref="T371:X371"/>
    <mergeCell ref="AK371:AR371"/>
    <mergeCell ref="C366:D366"/>
    <mergeCell ref="E366:S366"/>
    <mergeCell ref="T366:X366"/>
    <mergeCell ref="AK366:AR366"/>
    <mergeCell ref="C367:D367"/>
    <mergeCell ref="E367:S367"/>
    <mergeCell ref="T367:X367"/>
    <mergeCell ref="AK367:AR367"/>
    <mergeCell ref="C368:D368"/>
    <mergeCell ref="E368:S368"/>
    <mergeCell ref="T368:X368"/>
    <mergeCell ref="AK368:AR368"/>
    <mergeCell ref="C375:D375"/>
    <mergeCell ref="E375:S375"/>
    <mergeCell ref="T375:X375"/>
    <mergeCell ref="AK375:AR375"/>
    <mergeCell ref="C376:D376"/>
    <mergeCell ref="E376:S376"/>
    <mergeCell ref="T376:X376"/>
    <mergeCell ref="AK376:AR376"/>
    <mergeCell ref="C377:D377"/>
    <mergeCell ref="E377:S377"/>
    <mergeCell ref="T377:X377"/>
    <mergeCell ref="AK377:AR377"/>
    <mergeCell ref="C372:D372"/>
    <mergeCell ref="E372:S372"/>
    <mergeCell ref="T372:X372"/>
    <mergeCell ref="AK372:AR372"/>
    <mergeCell ref="C373:D373"/>
    <mergeCell ref="E373:S373"/>
    <mergeCell ref="T373:X373"/>
    <mergeCell ref="AK373:AR373"/>
    <mergeCell ref="C374:D374"/>
    <mergeCell ref="E374:S374"/>
    <mergeCell ref="T374:X374"/>
    <mergeCell ref="AK374:AR374"/>
    <mergeCell ref="C381:D381"/>
    <mergeCell ref="E381:S381"/>
    <mergeCell ref="T381:X381"/>
    <mergeCell ref="AK381:AR381"/>
    <mergeCell ref="C382:D382"/>
    <mergeCell ref="E382:S382"/>
    <mergeCell ref="T382:X382"/>
    <mergeCell ref="AK382:AR382"/>
    <mergeCell ref="C383:D383"/>
    <mergeCell ref="E383:S383"/>
    <mergeCell ref="T383:X383"/>
    <mergeCell ref="AK383:AR383"/>
    <mergeCell ref="C378:D378"/>
    <mergeCell ref="E378:S378"/>
    <mergeCell ref="T378:X378"/>
    <mergeCell ref="AK378:AR378"/>
    <mergeCell ref="C379:D379"/>
    <mergeCell ref="E379:S379"/>
    <mergeCell ref="T379:X379"/>
    <mergeCell ref="AK379:AR379"/>
    <mergeCell ref="C380:D380"/>
    <mergeCell ref="E380:S380"/>
    <mergeCell ref="T380:X380"/>
    <mergeCell ref="AK380:AR380"/>
    <mergeCell ref="C387:D387"/>
    <mergeCell ref="E387:S387"/>
    <mergeCell ref="T387:X387"/>
    <mergeCell ref="AK387:AR387"/>
    <mergeCell ref="C388:D388"/>
    <mergeCell ref="E388:S388"/>
    <mergeCell ref="T388:X388"/>
    <mergeCell ref="AK388:AR388"/>
    <mergeCell ref="C389:D389"/>
    <mergeCell ref="E389:S389"/>
    <mergeCell ref="T389:X389"/>
    <mergeCell ref="AK389:AR389"/>
    <mergeCell ref="C384:D384"/>
    <mergeCell ref="E384:S384"/>
    <mergeCell ref="T384:X384"/>
    <mergeCell ref="AK384:AR384"/>
    <mergeCell ref="C385:D385"/>
    <mergeCell ref="E385:S385"/>
    <mergeCell ref="T385:X385"/>
    <mergeCell ref="AK385:AR385"/>
    <mergeCell ref="C386:D386"/>
    <mergeCell ref="E386:S386"/>
    <mergeCell ref="T386:X386"/>
    <mergeCell ref="AK386:AR386"/>
    <mergeCell ref="C393:D393"/>
    <mergeCell ref="E393:S393"/>
    <mergeCell ref="T393:X393"/>
    <mergeCell ref="AK393:AR393"/>
    <mergeCell ref="C394:D394"/>
    <mergeCell ref="E394:S394"/>
    <mergeCell ref="T394:X394"/>
    <mergeCell ref="AK394:AR394"/>
    <mergeCell ref="C395:D395"/>
    <mergeCell ref="E395:S395"/>
    <mergeCell ref="T395:X395"/>
    <mergeCell ref="AK395:AR395"/>
    <mergeCell ref="C390:D390"/>
    <mergeCell ref="E390:S390"/>
    <mergeCell ref="T390:X390"/>
    <mergeCell ref="AK390:AR390"/>
    <mergeCell ref="C391:D391"/>
    <mergeCell ref="E391:S391"/>
    <mergeCell ref="T391:X391"/>
    <mergeCell ref="AK391:AR391"/>
    <mergeCell ref="C392:D392"/>
    <mergeCell ref="E392:S392"/>
    <mergeCell ref="T392:X392"/>
    <mergeCell ref="AK392:AR392"/>
    <mergeCell ref="C399:D399"/>
    <mergeCell ref="E399:S399"/>
    <mergeCell ref="T399:X399"/>
    <mergeCell ref="AK399:AR399"/>
    <mergeCell ref="C400:D400"/>
    <mergeCell ref="E400:S400"/>
    <mergeCell ref="T400:X400"/>
    <mergeCell ref="AK400:AR400"/>
    <mergeCell ref="C401:D401"/>
    <mergeCell ref="E401:S401"/>
    <mergeCell ref="T401:X401"/>
    <mergeCell ref="AK401:AR401"/>
    <mergeCell ref="C396:D396"/>
    <mergeCell ref="E396:S396"/>
    <mergeCell ref="T396:X396"/>
    <mergeCell ref="AK396:AR396"/>
    <mergeCell ref="C397:D397"/>
    <mergeCell ref="E397:S397"/>
    <mergeCell ref="T397:X397"/>
    <mergeCell ref="AK397:AR397"/>
    <mergeCell ref="C398:D398"/>
    <mergeCell ref="E398:S398"/>
    <mergeCell ref="T398:X398"/>
    <mergeCell ref="AK398:AR398"/>
    <mergeCell ref="C410:D410"/>
    <mergeCell ref="E410:S410"/>
    <mergeCell ref="T410:X410"/>
    <mergeCell ref="AK410:AR410"/>
    <mergeCell ref="C405:D405"/>
    <mergeCell ref="E405:S405"/>
    <mergeCell ref="T405:X405"/>
    <mergeCell ref="AK405:AR405"/>
    <mergeCell ref="C406:D406"/>
    <mergeCell ref="E406:S406"/>
    <mergeCell ref="T406:X406"/>
    <mergeCell ref="AK406:AR406"/>
    <mergeCell ref="C407:D407"/>
    <mergeCell ref="E407:S407"/>
    <mergeCell ref="T407:X407"/>
    <mergeCell ref="AK407:AR407"/>
    <mergeCell ref="C402:D402"/>
    <mergeCell ref="E402:S402"/>
    <mergeCell ref="T402:X402"/>
    <mergeCell ref="AK402:AR402"/>
    <mergeCell ref="C403:D403"/>
    <mergeCell ref="E403:S403"/>
    <mergeCell ref="T403:X403"/>
    <mergeCell ref="AK403:AR403"/>
    <mergeCell ref="C404:D404"/>
    <mergeCell ref="E404:S404"/>
    <mergeCell ref="T404:X404"/>
    <mergeCell ref="AK404:AR404"/>
    <mergeCell ref="C411:D411"/>
    <mergeCell ref="E411:S411"/>
    <mergeCell ref="T411:X411"/>
    <mergeCell ref="AK411:AR411"/>
    <mergeCell ref="C412:D412"/>
    <mergeCell ref="E412:S412"/>
    <mergeCell ref="T412:X412"/>
    <mergeCell ref="AK412:AR412"/>
    <mergeCell ref="C213:D213"/>
    <mergeCell ref="E213:S213"/>
    <mergeCell ref="T213:X213"/>
    <mergeCell ref="AK213:AR213"/>
    <mergeCell ref="C214:D214"/>
    <mergeCell ref="E214:S214"/>
    <mergeCell ref="T214:X214"/>
    <mergeCell ref="AK214:AR214"/>
    <mergeCell ref="C215:D215"/>
    <mergeCell ref="E215:S215"/>
    <mergeCell ref="T215:X215"/>
    <mergeCell ref="AK215:AR215"/>
    <mergeCell ref="C216:D216"/>
    <mergeCell ref="E216:S216"/>
    <mergeCell ref="T216:X216"/>
    <mergeCell ref="AK216:AR216"/>
    <mergeCell ref="C408:D408"/>
    <mergeCell ref="E408:S408"/>
    <mergeCell ref="T408:X408"/>
    <mergeCell ref="AK408:AR408"/>
    <mergeCell ref="C409:D409"/>
    <mergeCell ref="E409:S409"/>
    <mergeCell ref="T409:X409"/>
    <mergeCell ref="AK409:AR409"/>
    <mergeCell ref="C220:D220"/>
    <mergeCell ref="E220:S220"/>
    <mergeCell ref="T220:X220"/>
    <mergeCell ref="AK220:AR220"/>
    <mergeCell ref="C221:D221"/>
    <mergeCell ref="E221:S221"/>
    <mergeCell ref="T221:X221"/>
    <mergeCell ref="AK221:AR221"/>
    <mergeCell ref="C222:D222"/>
    <mergeCell ref="E222:S222"/>
    <mergeCell ref="T222:X222"/>
    <mergeCell ref="AK222:AR222"/>
    <mergeCell ref="C217:D217"/>
    <mergeCell ref="E217:S217"/>
    <mergeCell ref="T217:X217"/>
    <mergeCell ref="AK217:AR217"/>
    <mergeCell ref="C218:D218"/>
    <mergeCell ref="E218:S218"/>
    <mergeCell ref="T218:X218"/>
    <mergeCell ref="AK218:AR218"/>
    <mergeCell ref="C219:D219"/>
    <mergeCell ref="E219:S219"/>
    <mergeCell ref="T219:X219"/>
    <mergeCell ref="AK219:AR219"/>
    <mergeCell ref="C226:D226"/>
    <mergeCell ref="E226:S226"/>
    <mergeCell ref="T226:X226"/>
    <mergeCell ref="AK226:AR226"/>
    <mergeCell ref="C227:D227"/>
    <mergeCell ref="E227:S227"/>
    <mergeCell ref="T227:X227"/>
    <mergeCell ref="AK227:AR227"/>
    <mergeCell ref="C228:D228"/>
    <mergeCell ref="E228:S228"/>
    <mergeCell ref="T228:X228"/>
    <mergeCell ref="AK228:AR228"/>
    <mergeCell ref="C223:D223"/>
    <mergeCell ref="E223:S223"/>
    <mergeCell ref="T223:X223"/>
    <mergeCell ref="AK223:AR223"/>
    <mergeCell ref="C224:D224"/>
    <mergeCell ref="E224:S224"/>
    <mergeCell ref="T224:X224"/>
    <mergeCell ref="AK224:AR224"/>
    <mergeCell ref="C225:D225"/>
    <mergeCell ref="E225:S225"/>
    <mergeCell ref="T225:X225"/>
    <mergeCell ref="AK225:AR225"/>
    <mergeCell ref="C232:D232"/>
    <mergeCell ref="E232:S232"/>
    <mergeCell ref="T232:X232"/>
    <mergeCell ref="AK232:AR232"/>
    <mergeCell ref="C233:D233"/>
    <mergeCell ref="E233:S233"/>
    <mergeCell ref="T233:X233"/>
    <mergeCell ref="AK233:AR233"/>
    <mergeCell ref="C234:D234"/>
    <mergeCell ref="E234:S234"/>
    <mergeCell ref="T234:X234"/>
    <mergeCell ref="AK234:AR234"/>
    <mergeCell ref="C229:D229"/>
    <mergeCell ref="E229:S229"/>
    <mergeCell ref="T229:X229"/>
    <mergeCell ref="AK229:AR229"/>
    <mergeCell ref="C230:D230"/>
    <mergeCell ref="E230:S230"/>
    <mergeCell ref="T230:X230"/>
    <mergeCell ref="AK230:AR230"/>
    <mergeCell ref="C231:D231"/>
    <mergeCell ref="E231:S231"/>
    <mergeCell ref="T231:X231"/>
    <mergeCell ref="AK231:AR231"/>
    <mergeCell ref="C238:D238"/>
    <mergeCell ref="E238:S238"/>
    <mergeCell ref="T238:X238"/>
    <mergeCell ref="AK238:AR238"/>
    <mergeCell ref="C239:D239"/>
    <mergeCell ref="E239:S239"/>
    <mergeCell ref="T239:X239"/>
    <mergeCell ref="AK239:AR239"/>
    <mergeCell ref="C240:D240"/>
    <mergeCell ref="E240:S240"/>
    <mergeCell ref="T240:X240"/>
    <mergeCell ref="AK240:AR240"/>
    <mergeCell ref="C235:D235"/>
    <mergeCell ref="E235:S235"/>
    <mergeCell ref="T235:X235"/>
    <mergeCell ref="AK235:AR235"/>
    <mergeCell ref="C236:D236"/>
    <mergeCell ref="E236:S236"/>
    <mergeCell ref="T236:X236"/>
    <mergeCell ref="AK236:AR236"/>
    <mergeCell ref="C237:D237"/>
    <mergeCell ref="E237:S237"/>
    <mergeCell ref="T237:X237"/>
    <mergeCell ref="AK237:AR237"/>
    <mergeCell ref="C244:D244"/>
    <mergeCell ref="E244:S244"/>
    <mergeCell ref="T244:X244"/>
    <mergeCell ref="AK244:AR244"/>
    <mergeCell ref="C245:D245"/>
    <mergeCell ref="E245:S245"/>
    <mergeCell ref="T245:X245"/>
    <mergeCell ref="AK245:AR245"/>
    <mergeCell ref="C246:D246"/>
    <mergeCell ref="E246:S246"/>
    <mergeCell ref="T246:X246"/>
    <mergeCell ref="AK246:AR246"/>
    <mergeCell ref="C241:D241"/>
    <mergeCell ref="E241:S241"/>
    <mergeCell ref="T241:X241"/>
    <mergeCell ref="AK241:AR241"/>
    <mergeCell ref="C242:D242"/>
    <mergeCell ref="E242:S242"/>
    <mergeCell ref="T242:X242"/>
    <mergeCell ref="AK242:AR242"/>
    <mergeCell ref="C243:D243"/>
    <mergeCell ref="E243:S243"/>
    <mergeCell ref="T243:X243"/>
    <mergeCell ref="AK243:AR243"/>
    <mergeCell ref="C250:D250"/>
    <mergeCell ref="E250:S250"/>
    <mergeCell ref="T250:X250"/>
    <mergeCell ref="AK250:AR250"/>
    <mergeCell ref="C251:D251"/>
    <mergeCell ref="E251:S251"/>
    <mergeCell ref="T251:X251"/>
    <mergeCell ref="AK251:AR251"/>
    <mergeCell ref="C252:D252"/>
    <mergeCell ref="E252:S252"/>
    <mergeCell ref="T252:X252"/>
    <mergeCell ref="AK252:AR252"/>
    <mergeCell ref="C247:D247"/>
    <mergeCell ref="E247:S247"/>
    <mergeCell ref="T247:X247"/>
    <mergeCell ref="AK247:AR247"/>
    <mergeCell ref="C248:D248"/>
    <mergeCell ref="E248:S248"/>
    <mergeCell ref="T248:X248"/>
    <mergeCell ref="AK248:AR248"/>
    <mergeCell ref="C249:D249"/>
    <mergeCell ref="E249:S249"/>
    <mergeCell ref="T249:X249"/>
    <mergeCell ref="AK249:AR249"/>
    <mergeCell ref="C256:D256"/>
    <mergeCell ref="E256:S256"/>
    <mergeCell ref="T256:X256"/>
    <mergeCell ref="AK256:AR256"/>
    <mergeCell ref="C257:D257"/>
    <mergeCell ref="E257:S257"/>
    <mergeCell ref="T257:X257"/>
    <mergeCell ref="AK257:AR257"/>
    <mergeCell ref="C258:D258"/>
    <mergeCell ref="E258:S258"/>
    <mergeCell ref="T258:X258"/>
    <mergeCell ref="AK258:AR258"/>
    <mergeCell ref="C253:D253"/>
    <mergeCell ref="E253:S253"/>
    <mergeCell ref="T253:X253"/>
    <mergeCell ref="AK253:AR253"/>
    <mergeCell ref="C254:D254"/>
    <mergeCell ref="E254:S254"/>
    <mergeCell ref="T254:X254"/>
    <mergeCell ref="AK254:AR254"/>
    <mergeCell ref="C255:D255"/>
    <mergeCell ref="E255:S255"/>
    <mergeCell ref="T255:X255"/>
    <mergeCell ref="AK255:AR255"/>
    <mergeCell ref="C262:D262"/>
    <mergeCell ref="E262:S262"/>
    <mergeCell ref="T262:X262"/>
    <mergeCell ref="AK262:AR262"/>
    <mergeCell ref="C263:D263"/>
    <mergeCell ref="E263:S263"/>
    <mergeCell ref="T263:X263"/>
    <mergeCell ref="AK263:AR263"/>
    <mergeCell ref="C264:D264"/>
    <mergeCell ref="E264:S264"/>
    <mergeCell ref="T264:X264"/>
    <mergeCell ref="AK264:AR264"/>
    <mergeCell ref="C259:D259"/>
    <mergeCell ref="E259:S259"/>
    <mergeCell ref="T259:X259"/>
    <mergeCell ref="AK259:AR259"/>
    <mergeCell ref="C260:D260"/>
    <mergeCell ref="E260:S260"/>
    <mergeCell ref="T260:X260"/>
    <mergeCell ref="AK260:AR260"/>
    <mergeCell ref="C261:D261"/>
    <mergeCell ref="E261:S261"/>
    <mergeCell ref="T261:X261"/>
    <mergeCell ref="AK261:AR261"/>
    <mergeCell ref="C268:D268"/>
    <mergeCell ref="E268:S268"/>
    <mergeCell ref="T268:X268"/>
    <mergeCell ref="AK268:AR268"/>
    <mergeCell ref="C269:D269"/>
    <mergeCell ref="E269:S269"/>
    <mergeCell ref="T269:X269"/>
    <mergeCell ref="AK269:AR269"/>
    <mergeCell ref="C270:D270"/>
    <mergeCell ref="E270:S270"/>
    <mergeCell ref="T270:X270"/>
    <mergeCell ref="AK270:AR270"/>
    <mergeCell ref="C265:D265"/>
    <mergeCell ref="E265:S265"/>
    <mergeCell ref="T265:X265"/>
    <mergeCell ref="AK265:AR265"/>
    <mergeCell ref="C266:D266"/>
    <mergeCell ref="E266:S266"/>
    <mergeCell ref="T266:X266"/>
    <mergeCell ref="AK266:AR266"/>
    <mergeCell ref="C267:D267"/>
    <mergeCell ref="E267:S267"/>
    <mergeCell ref="T267:X267"/>
    <mergeCell ref="AK267:AR267"/>
    <mergeCell ref="C274:D274"/>
    <mergeCell ref="E274:S274"/>
    <mergeCell ref="T274:X274"/>
    <mergeCell ref="AK274:AR274"/>
    <mergeCell ref="C275:D275"/>
    <mergeCell ref="E275:S275"/>
    <mergeCell ref="T275:X275"/>
    <mergeCell ref="AK275:AR275"/>
    <mergeCell ref="C276:D276"/>
    <mergeCell ref="E276:S276"/>
    <mergeCell ref="T276:X276"/>
    <mergeCell ref="AK276:AR276"/>
    <mergeCell ref="C271:D271"/>
    <mergeCell ref="E271:S271"/>
    <mergeCell ref="T271:X271"/>
    <mergeCell ref="AK271:AR271"/>
    <mergeCell ref="C272:D272"/>
    <mergeCell ref="E272:S272"/>
    <mergeCell ref="T272:X272"/>
    <mergeCell ref="AK272:AR272"/>
    <mergeCell ref="C273:D273"/>
    <mergeCell ref="E273:S273"/>
    <mergeCell ref="T273:X273"/>
    <mergeCell ref="AK273:AR273"/>
    <mergeCell ref="C280:D280"/>
    <mergeCell ref="E280:S280"/>
    <mergeCell ref="T280:X280"/>
    <mergeCell ref="AK280:AR280"/>
    <mergeCell ref="C281:D281"/>
    <mergeCell ref="E281:S281"/>
    <mergeCell ref="T281:X281"/>
    <mergeCell ref="AK281:AR281"/>
    <mergeCell ref="C282:D282"/>
    <mergeCell ref="E282:S282"/>
    <mergeCell ref="T282:X282"/>
    <mergeCell ref="AK282:AR282"/>
    <mergeCell ref="C277:D277"/>
    <mergeCell ref="E277:S277"/>
    <mergeCell ref="T277:X277"/>
    <mergeCell ref="AK277:AR277"/>
    <mergeCell ref="C278:D278"/>
    <mergeCell ref="E278:S278"/>
    <mergeCell ref="T278:X278"/>
    <mergeCell ref="AK278:AR278"/>
    <mergeCell ref="C279:D279"/>
    <mergeCell ref="E279:S279"/>
    <mergeCell ref="T279:X279"/>
    <mergeCell ref="AK279:AR279"/>
    <mergeCell ref="C286:D286"/>
    <mergeCell ref="E286:S286"/>
    <mergeCell ref="T286:X286"/>
    <mergeCell ref="AK286:AR286"/>
    <mergeCell ref="C287:D287"/>
    <mergeCell ref="E287:S287"/>
    <mergeCell ref="T287:X287"/>
    <mergeCell ref="AK287:AR287"/>
    <mergeCell ref="C288:D288"/>
    <mergeCell ref="E288:S288"/>
    <mergeCell ref="T288:X288"/>
    <mergeCell ref="AK288:AR288"/>
    <mergeCell ref="C283:D283"/>
    <mergeCell ref="E283:S283"/>
    <mergeCell ref="T283:X283"/>
    <mergeCell ref="AK283:AR283"/>
    <mergeCell ref="C284:D284"/>
    <mergeCell ref="E284:S284"/>
    <mergeCell ref="T284:X284"/>
    <mergeCell ref="AK284:AR284"/>
    <mergeCell ref="C285:D285"/>
    <mergeCell ref="E285:S285"/>
    <mergeCell ref="T285:X285"/>
    <mergeCell ref="AK285:AR285"/>
    <mergeCell ref="C292:D292"/>
    <mergeCell ref="E292:S292"/>
    <mergeCell ref="T292:X292"/>
    <mergeCell ref="AK292:AR292"/>
    <mergeCell ref="C293:D293"/>
    <mergeCell ref="E293:S293"/>
    <mergeCell ref="T293:X293"/>
    <mergeCell ref="AK293:AR293"/>
    <mergeCell ref="C294:D294"/>
    <mergeCell ref="E294:S294"/>
    <mergeCell ref="T294:X294"/>
    <mergeCell ref="AK294:AR294"/>
    <mergeCell ref="C289:D289"/>
    <mergeCell ref="E289:S289"/>
    <mergeCell ref="T289:X289"/>
    <mergeCell ref="AK289:AR289"/>
    <mergeCell ref="C290:D290"/>
    <mergeCell ref="E290:S290"/>
    <mergeCell ref="T290:X290"/>
    <mergeCell ref="AK290:AR290"/>
    <mergeCell ref="C291:D291"/>
    <mergeCell ref="E291:S291"/>
    <mergeCell ref="T291:X291"/>
    <mergeCell ref="AK291:AR291"/>
    <mergeCell ref="C298:D298"/>
    <mergeCell ref="E298:S298"/>
    <mergeCell ref="T298:X298"/>
    <mergeCell ref="AK298:AR298"/>
    <mergeCell ref="C299:D299"/>
    <mergeCell ref="E299:S299"/>
    <mergeCell ref="T299:X299"/>
    <mergeCell ref="AK299:AR299"/>
    <mergeCell ref="C300:D300"/>
    <mergeCell ref="E300:S300"/>
    <mergeCell ref="T300:X300"/>
    <mergeCell ref="AK300:AR300"/>
    <mergeCell ref="C295:D295"/>
    <mergeCell ref="E295:S295"/>
    <mergeCell ref="T295:X295"/>
    <mergeCell ref="AK295:AR295"/>
    <mergeCell ref="C296:D296"/>
    <mergeCell ref="E296:S296"/>
    <mergeCell ref="T296:X296"/>
    <mergeCell ref="AK296:AR296"/>
    <mergeCell ref="C297:D297"/>
    <mergeCell ref="E297:S297"/>
    <mergeCell ref="T297:X297"/>
    <mergeCell ref="AK297:AR297"/>
    <mergeCell ref="C312:D312"/>
    <mergeCell ref="E312:S312"/>
    <mergeCell ref="T312:X312"/>
    <mergeCell ref="AK312:AR312"/>
    <mergeCell ref="C307:D307"/>
    <mergeCell ref="E307:S307"/>
    <mergeCell ref="T307:X307"/>
    <mergeCell ref="AK307:AR307"/>
    <mergeCell ref="C308:D308"/>
    <mergeCell ref="E308:S308"/>
    <mergeCell ref="T308:X308"/>
    <mergeCell ref="AK308:AR308"/>
    <mergeCell ref="C309:D309"/>
    <mergeCell ref="E309:S309"/>
    <mergeCell ref="T309:X309"/>
    <mergeCell ref="AK309:AR309"/>
    <mergeCell ref="C304:D304"/>
    <mergeCell ref="E304:S304"/>
    <mergeCell ref="T304:X304"/>
    <mergeCell ref="AK304:AR304"/>
    <mergeCell ref="C305:D305"/>
    <mergeCell ref="E305:S305"/>
    <mergeCell ref="T305:X305"/>
    <mergeCell ref="AK305:AR305"/>
    <mergeCell ref="C306:D306"/>
    <mergeCell ref="E306:S306"/>
    <mergeCell ref="T306:X306"/>
    <mergeCell ref="AK306:AR306"/>
    <mergeCell ref="C113:D113"/>
    <mergeCell ref="E113:S113"/>
    <mergeCell ref="T113:X113"/>
    <mergeCell ref="AK113:AR113"/>
    <mergeCell ref="C114:D114"/>
    <mergeCell ref="E114:S114"/>
    <mergeCell ref="T114:X114"/>
    <mergeCell ref="AK114:AR114"/>
    <mergeCell ref="C115:D115"/>
    <mergeCell ref="E115:S115"/>
    <mergeCell ref="T115:X115"/>
    <mergeCell ref="AK115:AR115"/>
    <mergeCell ref="C310:D310"/>
    <mergeCell ref="E310:S310"/>
    <mergeCell ref="T310:X310"/>
    <mergeCell ref="AK310:AR310"/>
    <mergeCell ref="C311:D311"/>
    <mergeCell ref="E311:S311"/>
    <mergeCell ref="T311:X311"/>
    <mergeCell ref="AK311:AR311"/>
    <mergeCell ref="C301:D301"/>
    <mergeCell ref="E301:S301"/>
    <mergeCell ref="T301:X301"/>
    <mergeCell ref="AK301:AR301"/>
    <mergeCell ref="C302:D302"/>
    <mergeCell ref="E302:S302"/>
    <mergeCell ref="T302:X302"/>
    <mergeCell ref="AK302:AR302"/>
    <mergeCell ref="C303:D303"/>
    <mergeCell ref="E303:S303"/>
    <mergeCell ref="T303:X303"/>
    <mergeCell ref="AK303:AR303"/>
    <mergeCell ref="C119:D119"/>
    <mergeCell ref="E119:S119"/>
    <mergeCell ref="T119:X119"/>
    <mergeCell ref="AK119:AR119"/>
    <mergeCell ref="C120:D120"/>
    <mergeCell ref="E120:S120"/>
    <mergeCell ref="T120:X120"/>
    <mergeCell ref="AK120:AR120"/>
    <mergeCell ref="C121:D121"/>
    <mergeCell ref="E121:S121"/>
    <mergeCell ref="T121:X121"/>
    <mergeCell ref="AK121:AR121"/>
    <mergeCell ref="C116:D116"/>
    <mergeCell ref="E116:S116"/>
    <mergeCell ref="T116:X116"/>
    <mergeCell ref="AK116:AR116"/>
    <mergeCell ref="C117:D117"/>
    <mergeCell ref="E117:S117"/>
    <mergeCell ref="T117:X117"/>
    <mergeCell ref="AK117:AR117"/>
    <mergeCell ref="C118:D118"/>
    <mergeCell ref="E118:S118"/>
    <mergeCell ref="T118:X118"/>
    <mergeCell ref="AK118:AR118"/>
    <mergeCell ref="C125:D125"/>
    <mergeCell ref="E125:S125"/>
    <mergeCell ref="T125:X125"/>
    <mergeCell ref="AK125:AR125"/>
    <mergeCell ref="C126:D126"/>
    <mergeCell ref="E126:S126"/>
    <mergeCell ref="T126:X126"/>
    <mergeCell ref="AK126:AR126"/>
    <mergeCell ref="C127:D127"/>
    <mergeCell ref="E127:S127"/>
    <mergeCell ref="T127:X127"/>
    <mergeCell ref="AK127:AR127"/>
    <mergeCell ref="C122:D122"/>
    <mergeCell ref="E122:S122"/>
    <mergeCell ref="T122:X122"/>
    <mergeCell ref="AK122:AR122"/>
    <mergeCell ref="C123:D123"/>
    <mergeCell ref="E123:S123"/>
    <mergeCell ref="T123:X123"/>
    <mergeCell ref="AK123:AR123"/>
    <mergeCell ref="C124:D124"/>
    <mergeCell ref="E124:S124"/>
    <mergeCell ref="T124:X124"/>
    <mergeCell ref="AK124:AR124"/>
    <mergeCell ref="C131:D131"/>
    <mergeCell ref="E131:S131"/>
    <mergeCell ref="T131:X131"/>
    <mergeCell ref="AK131:AR131"/>
    <mergeCell ref="C132:D132"/>
    <mergeCell ref="E132:S132"/>
    <mergeCell ref="T132:X132"/>
    <mergeCell ref="AK132:AR132"/>
    <mergeCell ref="C133:D133"/>
    <mergeCell ref="E133:S133"/>
    <mergeCell ref="T133:X133"/>
    <mergeCell ref="AK133:AR133"/>
    <mergeCell ref="C128:D128"/>
    <mergeCell ref="E128:S128"/>
    <mergeCell ref="T128:X128"/>
    <mergeCell ref="AK128:AR128"/>
    <mergeCell ref="C129:D129"/>
    <mergeCell ref="E129:S129"/>
    <mergeCell ref="T129:X129"/>
    <mergeCell ref="AK129:AR129"/>
    <mergeCell ref="C130:D130"/>
    <mergeCell ref="E130:S130"/>
    <mergeCell ref="T130:X130"/>
    <mergeCell ref="AK130:AR130"/>
    <mergeCell ref="C137:D137"/>
    <mergeCell ref="E137:S137"/>
    <mergeCell ref="T137:X137"/>
    <mergeCell ref="AK137:AR137"/>
    <mergeCell ref="C138:D138"/>
    <mergeCell ref="E138:S138"/>
    <mergeCell ref="T138:X138"/>
    <mergeCell ref="AK138:AR138"/>
    <mergeCell ref="C139:D139"/>
    <mergeCell ref="E139:S139"/>
    <mergeCell ref="T139:X139"/>
    <mergeCell ref="AK139:AR139"/>
    <mergeCell ref="C134:D134"/>
    <mergeCell ref="E134:S134"/>
    <mergeCell ref="T134:X134"/>
    <mergeCell ref="AK134:AR134"/>
    <mergeCell ref="C135:D135"/>
    <mergeCell ref="E135:S135"/>
    <mergeCell ref="T135:X135"/>
    <mergeCell ref="AK135:AR135"/>
    <mergeCell ref="C136:D136"/>
    <mergeCell ref="E136:S136"/>
    <mergeCell ref="T136:X136"/>
    <mergeCell ref="AK136:AR136"/>
    <mergeCell ref="C143:D143"/>
    <mergeCell ref="E143:S143"/>
    <mergeCell ref="T143:X143"/>
    <mergeCell ref="AK143:AR143"/>
    <mergeCell ref="C144:D144"/>
    <mergeCell ref="E144:S144"/>
    <mergeCell ref="T144:X144"/>
    <mergeCell ref="AK144:AR144"/>
    <mergeCell ref="C145:D145"/>
    <mergeCell ref="E145:S145"/>
    <mergeCell ref="T145:X145"/>
    <mergeCell ref="AK145:AR145"/>
    <mergeCell ref="C140:D140"/>
    <mergeCell ref="E140:S140"/>
    <mergeCell ref="T140:X140"/>
    <mergeCell ref="AK140:AR140"/>
    <mergeCell ref="C141:D141"/>
    <mergeCell ref="E141:S141"/>
    <mergeCell ref="T141:X141"/>
    <mergeCell ref="AK141:AR141"/>
    <mergeCell ref="C142:D142"/>
    <mergeCell ref="E142:S142"/>
    <mergeCell ref="T142:X142"/>
    <mergeCell ref="AK142:AR142"/>
    <mergeCell ref="C149:D149"/>
    <mergeCell ref="E149:S149"/>
    <mergeCell ref="T149:X149"/>
    <mergeCell ref="AK149:AR149"/>
    <mergeCell ref="C150:D150"/>
    <mergeCell ref="E150:S150"/>
    <mergeCell ref="T150:X150"/>
    <mergeCell ref="AK150:AR150"/>
    <mergeCell ref="C151:D151"/>
    <mergeCell ref="E151:S151"/>
    <mergeCell ref="T151:X151"/>
    <mergeCell ref="AK151:AR151"/>
    <mergeCell ref="C146:D146"/>
    <mergeCell ref="E146:S146"/>
    <mergeCell ref="T146:X146"/>
    <mergeCell ref="AK146:AR146"/>
    <mergeCell ref="C147:D147"/>
    <mergeCell ref="E147:S147"/>
    <mergeCell ref="T147:X147"/>
    <mergeCell ref="AK147:AR147"/>
    <mergeCell ref="C148:D148"/>
    <mergeCell ref="E148:S148"/>
    <mergeCell ref="T148:X148"/>
    <mergeCell ref="AK148:AR148"/>
    <mergeCell ref="C155:D155"/>
    <mergeCell ref="E155:S155"/>
    <mergeCell ref="T155:X155"/>
    <mergeCell ref="AK155:AR155"/>
    <mergeCell ref="C156:D156"/>
    <mergeCell ref="E156:S156"/>
    <mergeCell ref="T156:X156"/>
    <mergeCell ref="AK156:AR156"/>
    <mergeCell ref="C157:D157"/>
    <mergeCell ref="E157:S157"/>
    <mergeCell ref="T157:X157"/>
    <mergeCell ref="AK157:AR157"/>
    <mergeCell ref="C152:D152"/>
    <mergeCell ref="E152:S152"/>
    <mergeCell ref="T152:X152"/>
    <mergeCell ref="AK152:AR152"/>
    <mergeCell ref="C153:D153"/>
    <mergeCell ref="E153:S153"/>
    <mergeCell ref="T153:X153"/>
    <mergeCell ref="AK153:AR153"/>
    <mergeCell ref="C154:D154"/>
    <mergeCell ref="E154:S154"/>
    <mergeCell ref="T154:X154"/>
    <mergeCell ref="AK154:AR154"/>
    <mergeCell ref="C161:D161"/>
    <mergeCell ref="E161:S161"/>
    <mergeCell ref="T161:X161"/>
    <mergeCell ref="AK161:AR161"/>
    <mergeCell ref="C162:D162"/>
    <mergeCell ref="E162:S162"/>
    <mergeCell ref="T162:X162"/>
    <mergeCell ref="AK162:AR162"/>
    <mergeCell ref="C163:D163"/>
    <mergeCell ref="E163:S163"/>
    <mergeCell ref="T163:X163"/>
    <mergeCell ref="AK163:AR163"/>
    <mergeCell ref="C158:D158"/>
    <mergeCell ref="E158:S158"/>
    <mergeCell ref="T158:X158"/>
    <mergeCell ref="AK158:AR158"/>
    <mergeCell ref="C159:D159"/>
    <mergeCell ref="E159:S159"/>
    <mergeCell ref="T159:X159"/>
    <mergeCell ref="AK159:AR159"/>
    <mergeCell ref="C160:D160"/>
    <mergeCell ref="E160:S160"/>
    <mergeCell ref="T160:X160"/>
    <mergeCell ref="AK160:AR160"/>
    <mergeCell ref="C167:D167"/>
    <mergeCell ref="E167:S167"/>
    <mergeCell ref="T167:X167"/>
    <mergeCell ref="AK167:AR167"/>
    <mergeCell ref="C168:D168"/>
    <mergeCell ref="E168:S168"/>
    <mergeCell ref="T168:X168"/>
    <mergeCell ref="AK168:AR168"/>
    <mergeCell ref="C169:D169"/>
    <mergeCell ref="E169:S169"/>
    <mergeCell ref="T169:X169"/>
    <mergeCell ref="AK169:AR169"/>
    <mergeCell ref="C164:D164"/>
    <mergeCell ref="E164:S164"/>
    <mergeCell ref="T164:X164"/>
    <mergeCell ref="AK164:AR164"/>
    <mergeCell ref="C165:D165"/>
    <mergeCell ref="E165:S165"/>
    <mergeCell ref="T165:X165"/>
    <mergeCell ref="AK165:AR165"/>
    <mergeCell ref="C166:D166"/>
    <mergeCell ref="E166:S166"/>
    <mergeCell ref="T166:X166"/>
    <mergeCell ref="AK166:AR166"/>
    <mergeCell ref="C173:D173"/>
    <mergeCell ref="E173:S173"/>
    <mergeCell ref="T173:X173"/>
    <mergeCell ref="AK173:AR173"/>
    <mergeCell ref="C174:D174"/>
    <mergeCell ref="E174:S174"/>
    <mergeCell ref="T174:X174"/>
    <mergeCell ref="AK174:AR174"/>
    <mergeCell ref="C175:D175"/>
    <mergeCell ref="E175:S175"/>
    <mergeCell ref="T175:X175"/>
    <mergeCell ref="AK175:AR175"/>
    <mergeCell ref="C170:D170"/>
    <mergeCell ref="E170:S170"/>
    <mergeCell ref="T170:X170"/>
    <mergeCell ref="AK170:AR170"/>
    <mergeCell ref="C171:D171"/>
    <mergeCell ref="E171:S171"/>
    <mergeCell ref="T171:X171"/>
    <mergeCell ref="AK171:AR171"/>
    <mergeCell ref="C172:D172"/>
    <mergeCell ref="E172:S172"/>
    <mergeCell ref="T172:X172"/>
    <mergeCell ref="AK172:AR172"/>
    <mergeCell ref="C179:D179"/>
    <mergeCell ref="E179:S179"/>
    <mergeCell ref="T179:X179"/>
    <mergeCell ref="AK179:AR179"/>
    <mergeCell ref="C180:D180"/>
    <mergeCell ref="E180:S180"/>
    <mergeCell ref="T180:X180"/>
    <mergeCell ref="AK180:AR180"/>
    <mergeCell ref="C181:D181"/>
    <mergeCell ref="E181:S181"/>
    <mergeCell ref="T181:X181"/>
    <mergeCell ref="AK181:AR181"/>
    <mergeCell ref="C176:D176"/>
    <mergeCell ref="E176:S176"/>
    <mergeCell ref="T176:X176"/>
    <mergeCell ref="AK176:AR176"/>
    <mergeCell ref="C177:D177"/>
    <mergeCell ref="E177:S177"/>
    <mergeCell ref="T177:X177"/>
    <mergeCell ref="AK177:AR177"/>
    <mergeCell ref="C178:D178"/>
    <mergeCell ref="E178:S178"/>
    <mergeCell ref="T178:X178"/>
    <mergeCell ref="AK178:AR178"/>
    <mergeCell ref="C185:D185"/>
    <mergeCell ref="E185:S185"/>
    <mergeCell ref="T185:X185"/>
    <mergeCell ref="AK185:AR185"/>
    <mergeCell ref="C186:D186"/>
    <mergeCell ref="E186:S186"/>
    <mergeCell ref="T186:X186"/>
    <mergeCell ref="AK186:AR186"/>
    <mergeCell ref="C187:D187"/>
    <mergeCell ref="E187:S187"/>
    <mergeCell ref="T187:X187"/>
    <mergeCell ref="AK187:AR187"/>
    <mergeCell ref="C182:D182"/>
    <mergeCell ref="E182:S182"/>
    <mergeCell ref="T182:X182"/>
    <mergeCell ref="AK182:AR182"/>
    <mergeCell ref="C183:D183"/>
    <mergeCell ref="E183:S183"/>
    <mergeCell ref="T183:X183"/>
    <mergeCell ref="AK183:AR183"/>
    <mergeCell ref="C184:D184"/>
    <mergeCell ref="E184:S184"/>
    <mergeCell ref="T184:X184"/>
    <mergeCell ref="AK184:AR184"/>
    <mergeCell ref="C191:D191"/>
    <mergeCell ref="E191:S191"/>
    <mergeCell ref="T191:X191"/>
    <mergeCell ref="AK191:AR191"/>
    <mergeCell ref="C192:D192"/>
    <mergeCell ref="E192:S192"/>
    <mergeCell ref="T192:X192"/>
    <mergeCell ref="AK192:AR192"/>
    <mergeCell ref="C193:D193"/>
    <mergeCell ref="E193:S193"/>
    <mergeCell ref="T193:X193"/>
    <mergeCell ref="AK193:AR193"/>
    <mergeCell ref="C188:D188"/>
    <mergeCell ref="E188:S188"/>
    <mergeCell ref="T188:X188"/>
    <mergeCell ref="AK188:AR188"/>
    <mergeCell ref="C189:D189"/>
    <mergeCell ref="E189:S189"/>
    <mergeCell ref="T189:X189"/>
    <mergeCell ref="AK189:AR189"/>
    <mergeCell ref="C190:D190"/>
    <mergeCell ref="E190:S190"/>
    <mergeCell ref="T190:X190"/>
    <mergeCell ref="AK190:AR190"/>
    <mergeCell ref="C197:D197"/>
    <mergeCell ref="E197:S197"/>
    <mergeCell ref="T197:X197"/>
    <mergeCell ref="AK197:AR197"/>
    <mergeCell ref="C198:D198"/>
    <mergeCell ref="E198:S198"/>
    <mergeCell ref="T198:X198"/>
    <mergeCell ref="AK198:AR198"/>
    <mergeCell ref="C199:D199"/>
    <mergeCell ref="E199:S199"/>
    <mergeCell ref="T199:X199"/>
    <mergeCell ref="AK199:AR199"/>
    <mergeCell ref="C194:D194"/>
    <mergeCell ref="E194:S194"/>
    <mergeCell ref="T194:X194"/>
    <mergeCell ref="AK194:AR194"/>
    <mergeCell ref="C195:D195"/>
    <mergeCell ref="E195:S195"/>
    <mergeCell ref="T195:X195"/>
    <mergeCell ref="AK195:AR195"/>
    <mergeCell ref="C196:D196"/>
    <mergeCell ref="E196:S196"/>
    <mergeCell ref="T196:X196"/>
    <mergeCell ref="AK196:AR196"/>
    <mergeCell ref="C203:D203"/>
    <mergeCell ref="E203:S203"/>
    <mergeCell ref="T203:X203"/>
    <mergeCell ref="AK203:AR203"/>
    <mergeCell ref="C204:D204"/>
    <mergeCell ref="E204:S204"/>
    <mergeCell ref="T204:X204"/>
    <mergeCell ref="AK204:AR204"/>
    <mergeCell ref="C205:D205"/>
    <mergeCell ref="E205:S205"/>
    <mergeCell ref="T205:X205"/>
    <mergeCell ref="AK205:AR205"/>
    <mergeCell ref="C200:D200"/>
    <mergeCell ref="E200:S200"/>
    <mergeCell ref="T200:X200"/>
    <mergeCell ref="AK200:AR200"/>
    <mergeCell ref="C201:D201"/>
    <mergeCell ref="E201:S201"/>
    <mergeCell ref="T201:X201"/>
    <mergeCell ref="AK201:AR201"/>
    <mergeCell ref="C202:D202"/>
    <mergeCell ref="E202:S202"/>
    <mergeCell ref="T202:X202"/>
    <mergeCell ref="AK202:AR202"/>
    <mergeCell ref="C212:D212"/>
    <mergeCell ref="E212:S212"/>
    <mergeCell ref="T212:X212"/>
    <mergeCell ref="AK212:AR212"/>
    <mergeCell ref="C209:D209"/>
    <mergeCell ref="E209:S209"/>
    <mergeCell ref="T209:X209"/>
    <mergeCell ref="AK209:AR209"/>
    <mergeCell ref="C210:D210"/>
    <mergeCell ref="E210:S210"/>
    <mergeCell ref="T210:X210"/>
    <mergeCell ref="AK210:AR210"/>
    <mergeCell ref="C211:D211"/>
    <mergeCell ref="E211:S211"/>
    <mergeCell ref="T211:X211"/>
    <mergeCell ref="AK211:AR211"/>
    <mergeCell ref="C206:D206"/>
    <mergeCell ref="E206:S206"/>
    <mergeCell ref="T206:X206"/>
    <mergeCell ref="AK206:AR206"/>
    <mergeCell ref="C207:D207"/>
    <mergeCell ref="E207:S207"/>
    <mergeCell ref="T207:X207"/>
    <mergeCell ref="AK207:AR207"/>
    <mergeCell ref="C208:D208"/>
    <mergeCell ref="E208:S208"/>
    <mergeCell ref="T208:X208"/>
    <mergeCell ref="AK208:AR208"/>
  </mergeCells>
  <phoneticPr fontId="9"/>
  <conditionalFormatting sqref="Y13">
    <cfRule type="expression" dxfId="12245" priority="24408" stopIfTrue="1">
      <formula>$Y13=""</formula>
    </cfRule>
    <cfRule type="expression" dxfId="12244" priority="30445">
      <formula>(COUNTIFS($E$13:$E$512,$E13,$Y$13:$Y$512,"◎") + COUNTIFS($E$13:$E$512,$E13,$Y$13:$Y$512,"○"))&gt;1</formula>
    </cfRule>
  </conditionalFormatting>
  <conditionalFormatting sqref="Z13">
    <cfRule type="expression" dxfId="12243" priority="24407" stopIfTrue="1">
      <formula>$Z13=""</formula>
    </cfRule>
    <cfRule type="expression" dxfId="12242" priority="30444">
      <formula>(COUNTIFS($E$13:$E$512,$E13,$Z$13:$Z$512,"◎") + COUNTIFS($E$13:$E$512,$E13,$Z$13:$Z$512,"○"))&gt;1</formula>
    </cfRule>
  </conditionalFormatting>
  <conditionalFormatting sqref="AA13">
    <cfRule type="expression" dxfId="12241" priority="24406" stopIfTrue="1">
      <formula>$AA13=""</formula>
    </cfRule>
    <cfRule type="expression" dxfId="12240" priority="30443">
      <formula>(COUNTIFS($E$13:$E$512,$E13,$AA$13:$AA$512,"◎") + COUNTIFS($E$13:$E$512,$E13,$AA$13:$AA$512,"○"))&gt;1</formula>
    </cfRule>
  </conditionalFormatting>
  <conditionalFormatting sqref="AB13">
    <cfRule type="expression" dxfId="12239" priority="24405" stopIfTrue="1">
      <formula>$AB13=""</formula>
    </cfRule>
    <cfRule type="expression" dxfId="12238" priority="30442">
      <formula>(COUNTIFS($E$13:$E$512,$E13,$AB$13:$AB$512,"◎") + COUNTIFS($E$13:$E$512,$E13,$AB$13:$AB$512,"○"))&gt;1</formula>
    </cfRule>
  </conditionalFormatting>
  <conditionalFormatting sqref="AC13">
    <cfRule type="expression" dxfId="12237" priority="24404" stopIfTrue="1">
      <formula>$AC13=""</formula>
    </cfRule>
    <cfRule type="expression" dxfId="12236" priority="30441">
      <formula>(COUNTIFS($E$13:$E$512,$E13,$AC$13:$AC$512,"◎") + COUNTIFS($E$13:$E$512,$E13,$AC$13:$AC$512,"○"))&gt;1</formula>
    </cfRule>
  </conditionalFormatting>
  <conditionalFormatting sqref="AD13">
    <cfRule type="expression" dxfId="12235" priority="24403" stopIfTrue="1">
      <formula>$AD13=""</formula>
    </cfRule>
    <cfRule type="expression" dxfId="12234" priority="30440">
      <formula>(COUNTIFS($E$13:$E$512,$E13,$AD$13:$AD$512,"◎") + COUNTIFS($E$13:$E$512,$E13,$AD$13:$AD$512,"○"))&gt;1</formula>
    </cfRule>
  </conditionalFormatting>
  <conditionalFormatting sqref="AE13">
    <cfRule type="expression" dxfId="12233" priority="24402" stopIfTrue="1">
      <formula>$AE13=""</formula>
    </cfRule>
    <cfRule type="expression" dxfId="12232" priority="30439">
      <formula>(COUNTIFS($E$13:$E$512,$E13,$AE$13:$AE$512,"◎") + COUNTIFS($E$13:$E$512,$E13,$AE$13:$AE$512,"○"))&gt;1</formula>
    </cfRule>
  </conditionalFormatting>
  <conditionalFormatting sqref="AF13">
    <cfRule type="expression" dxfId="12231" priority="24401" stopIfTrue="1">
      <formula>$AF13=""</formula>
    </cfRule>
    <cfRule type="expression" dxfId="12230" priority="30438">
      <formula>(COUNTIFS($E$13:$E$512,$E13,$AF$13:$AF$512,"◎") + COUNTIFS($E$13:$E$512,$E13,$AF$13:$AF$512,"○"))&gt;1</formula>
    </cfRule>
  </conditionalFormatting>
  <conditionalFormatting sqref="AG13">
    <cfRule type="expression" dxfId="12229" priority="24400" stopIfTrue="1">
      <formula>$AG13=""</formula>
    </cfRule>
    <cfRule type="expression" dxfId="12228" priority="30437">
      <formula>(COUNTIFS($E$13:$E$512,$E13,$AG$13:$AG$512,"◎") + COUNTIFS($E$13:$E$512,$E13,$AG$13:$AG$512,"○"))&gt;1</formula>
    </cfRule>
  </conditionalFormatting>
  <conditionalFormatting sqref="AH13">
    <cfRule type="expression" dxfId="12227" priority="24399" stopIfTrue="1">
      <formula>$AH13=""</formula>
    </cfRule>
    <cfRule type="expression" dxfId="12226" priority="30436">
      <formula>(COUNTIFS($E$13:$E$512,$E13,$AH$13:$AH$512,"◎") + COUNTIFS($E$13:$E$512,$E13,$AH$13:$AH$512,"○"))&gt;1</formula>
    </cfRule>
  </conditionalFormatting>
  <conditionalFormatting sqref="AI13">
    <cfRule type="expression" dxfId="12225" priority="24398" stopIfTrue="1">
      <formula>$AI13=""</formula>
    </cfRule>
    <cfRule type="expression" dxfId="12224" priority="30435">
      <formula>(COUNTIFS($E$13:$E$512,$E13,$AI$13:$AI$512,"◎") + COUNTIFS($E$13:$E$512,$E13,$AI$13:$AI$512,"○"))&gt;1</formula>
    </cfRule>
  </conditionalFormatting>
  <conditionalFormatting sqref="AJ13">
    <cfRule type="expression" dxfId="12223" priority="24397" stopIfTrue="1">
      <formula>$AJ13=""</formula>
    </cfRule>
    <cfRule type="expression" dxfId="12222" priority="30434">
      <formula>(COUNTIFS($E$13:$E$512,$E13,$AJ$13:$AJ$512,"◎") + COUNTIFS($E$13:$E$512,$E13,$AJ$13:$AJ$512,"○"))&gt;1</formula>
    </cfRule>
  </conditionalFormatting>
  <conditionalFormatting sqref="Y14">
    <cfRule type="expression" dxfId="12221" priority="24396" stopIfTrue="1">
      <formula>$Y14=""</formula>
    </cfRule>
    <cfRule type="expression" dxfId="12220" priority="30433">
      <formula>(COUNTIFS($E$13:$E$512,$E14,$Y$13:$Y$512,"◎") + COUNTIFS($E$13:$E$512,$E14,$Y$13:$Y$512,"○"))&gt;1</formula>
    </cfRule>
  </conditionalFormatting>
  <conditionalFormatting sqref="Z14">
    <cfRule type="expression" dxfId="12219" priority="24395" stopIfTrue="1">
      <formula>$Z14=""</formula>
    </cfRule>
    <cfRule type="expression" dxfId="12218" priority="30431">
      <formula>(COUNTIFS($E$13:$E$512,$E14,$Z$13:$Z$512,"◎") + COUNTIFS($E$13:$E$512,$E14,$Z$13:$Z$512,"○"))&gt;1</formula>
    </cfRule>
  </conditionalFormatting>
  <conditionalFormatting sqref="AA14">
    <cfRule type="expression" dxfId="12217" priority="24394" stopIfTrue="1">
      <formula>$AA14=""</formula>
    </cfRule>
    <cfRule type="expression" dxfId="12216" priority="30430">
      <formula>(COUNTIFS($E$13:$E$512,$E14,$AA$13:$AA$512,"◎") + COUNTIFS($E$13:$E$512,$E14,$AA$13:$AA$512,"○"))&gt;1</formula>
    </cfRule>
  </conditionalFormatting>
  <conditionalFormatting sqref="AB14">
    <cfRule type="expression" dxfId="12215" priority="24393" stopIfTrue="1">
      <formula>$AB14=""</formula>
    </cfRule>
    <cfRule type="expression" dxfId="12214" priority="30429">
      <formula>(COUNTIFS($E$13:$E$512,$E14,$AB$13:$AB$512,"◎") + COUNTIFS($E$13:$E$512,$E14,$AB$13:$AB$512,"○"))&gt;1</formula>
    </cfRule>
  </conditionalFormatting>
  <conditionalFormatting sqref="AC14">
    <cfRule type="expression" dxfId="12213" priority="24392" stopIfTrue="1">
      <formula>$AC14=""</formula>
    </cfRule>
    <cfRule type="expression" dxfId="12212" priority="30428">
      <formula>(COUNTIFS($E$13:$E$512,$E14,$AC$13:$AC$512,"◎") + COUNTIFS($E$13:$E$512,$E14,$AC$13:$AC$512,"○"))&gt;1</formula>
    </cfRule>
  </conditionalFormatting>
  <conditionalFormatting sqref="AD14">
    <cfRule type="expression" dxfId="12211" priority="24391" stopIfTrue="1">
      <formula>$AD14=""</formula>
    </cfRule>
    <cfRule type="expression" dxfId="12210" priority="30427">
      <formula>(COUNTIFS($E$13:$E$512,$E14,$AD$13:$AD$512,"◎") + COUNTIFS($E$13:$E$512,$E14,$AD$13:$AD$512,"○"))&gt;1</formula>
    </cfRule>
  </conditionalFormatting>
  <conditionalFormatting sqref="AE14">
    <cfRule type="expression" dxfId="12209" priority="24390" stopIfTrue="1">
      <formula>$AE14=""</formula>
    </cfRule>
    <cfRule type="expression" dxfId="12208" priority="30426">
      <formula>(COUNTIFS($E$13:$E$512,$E14,$AE$13:$AE$512,"◎") + COUNTIFS($E$13:$E$512,$E14,$AE$13:$AE$512,"○"))&gt;1</formula>
    </cfRule>
  </conditionalFormatting>
  <conditionalFormatting sqref="AF14">
    <cfRule type="expression" dxfId="12207" priority="24389" stopIfTrue="1">
      <formula>$AF14=""</formula>
    </cfRule>
    <cfRule type="expression" dxfId="12206" priority="30425">
      <formula>(COUNTIFS($E$13:$E$512,$E14,$AF$13:$AF$512,"◎") + COUNTIFS($E$13:$E$512,$E14,$AF$13:$AF$512,"○"))&gt;1</formula>
    </cfRule>
  </conditionalFormatting>
  <conditionalFormatting sqref="AG14">
    <cfRule type="expression" dxfId="12205" priority="24388" stopIfTrue="1">
      <formula>$AG14=""</formula>
    </cfRule>
    <cfRule type="expression" dxfId="12204" priority="30424">
      <formula>(COUNTIFS($E$13:$E$512,$E14,$AG$13:$AG$512,"◎") + COUNTIFS($E$13:$E$512,$E14,$AG$13:$AG$512,"○"))&gt;1</formula>
    </cfRule>
  </conditionalFormatting>
  <conditionalFormatting sqref="AH14">
    <cfRule type="expression" dxfId="12203" priority="24387" stopIfTrue="1">
      <formula>$AH14=""</formula>
    </cfRule>
    <cfRule type="expression" dxfId="12202" priority="30423">
      <formula>(COUNTIFS($E$13:$E$512,$E14,$AH$13:$AH$512,"◎") + COUNTIFS($E$13:$E$512,$E14,$AH$13:$AH$512,"○"))&gt;1</formula>
    </cfRule>
  </conditionalFormatting>
  <conditionalFormatting sqref="AI14">
    <cfRule type="expression" dxfId="12201" priority="24386" stopIfTrue="1">
      <formula>$AI14=""</formula>
    </cfRule>
    <cfRule type="expression" dxfId="12200" priority="30422">
      <formula>(COUNTIFS($E$13:$E$512,$E14,$AI$13:$AI$512,"◎") + COUNTIFS($E$13:$E$512,$E14,$AI$13:$AI$512,"○"))&gt;1</formula>
    </cfRule>
  </conditionalFormatting>
  <conditionalFormatting sqref="AJ14">
    <cfRule type="expression" dxfId="12199" priority="24385" stopIfTrue="1">
      <formula>$AJ14=""</formula>
    </cfRule>
    <cfRule type="expression" dxfId="12198" priority="30421">
      <formula>(COUNTIFS($E$13:$E$512,$E14,$AJ$13:$AJ$512,"◎") + COUNTIFS($E$13:$E$512,$E14,$AJ$13:$AJ$512,"○"))&gt;1</formula>
    </cfRule>
  </conditionalFormatting>
  <conditionalFormatting sqref="Y15">
    <cfRule type="expression" dxfId="12197" priority="12420" stopIfTrue="1">
      <formula>$Y15=""</formula>
    </cfRule>
    <cfRule type="expression" dxfId="12196" priority="12432">
      <formula>(COUNTIFS($E$13:$E$512,$E15,$Y$13:$Y$512,"◎") + COUNTIFS($E$13:$E$512,$E15,$Y$13:$Y$512,"○"))&gt;1</formula>
    </cfRule>
  </conditionalFormatting>
  <conditionalFormatting sqref="Z15">
    <cfRule type="expression" dxfId="12195" priority="12419" stopIfTrue="1">
      <formula>$Z15=""</formula>
    </cfRule>
    <cfRule type="expression" dxfId="12194" priority="12431">
      <formula>(COUNTIFS($E$13:$E$512,$E15,$Z$13:$Z$512,"◎") + COUNTIFS($E$13:$E$512,$E15,$Z$13:$Z$512,"○"))&gt;1</formula>
    </cfRule>
  </conditionalFormatting>
  <conditionalFormatting sqref="AA15">
    <cfRule type="expression" dxfId="12193" priority="12418" stopIfTrue="1">
      <formula>$AA15=""</formula>
    </cfRule>
    <cfRule type="expression" dxfId="12192" priority="12430">
      <formula>(COUNTIFS($E$13:$E$512,$E15,$AA$13:$AA$512,"◎") + COUNTIFS($E$13:$E$512,$E15,$AA$13:$AA$512,"○"))&gt;1</formula>
    </cfRule>
  </conditionalFormatting>
  <conditionalFormatting sqref="AB15">
    <cfRule type="expression" dxfId="12191" priority="12417" stopIfTrue="1">
      <formula>$AB15=""</formula>
    </cfRule>
    <cfRule type="expression" dxfId="12190" priority="12429">
      <formula>(COUNTIFS($E$13:$E$512,$E15,$AB$13:$AB$512,"◎") + COUNTIFS($E$13:$E$512,$E15,$AB$13:$AB$512,"○"))&gt;1</formula>
    </cfRule>
  </conditionalFormatting>
  <conditionalFormatting sqref="AC15">
    <cfRule type="expression" dxfId="12189" priority="12416" stopIfTrue="1">
      <formula>$AC15=""</formula>
    </cfRule>
    <cfRule type="expression" dxfId="12188" priority="12428">
      <formula>(COUNTIFS($E$13:$E$512,$E15,$AC$13:$AC$512,"◎") + COUNTIFS($E$13:$E$512,$E15,$AC$13:$AC$512,"○"))&gt;1</formula>
    </cfRule>
  </conditionalFormatting>
  <conditionalFormatting sqref="AD15">
    <cfRule type="expression" dxfId="12187" priority="12415" stopIfTrue="1">
      <formula>$AD15=""</formula>
    </cfRule>
    <cfRule type="expression" dxfId="12186" priority="12427">
      <formula>(COUNTIFS($E$13:$E$512,$E15,$AD$13:$AD$512,"◎") + COUNTIFS($E$13:$E$512,$E15,$AD$13:$AD$512,"○"))&gt;1</formula>
    </cfRule>
  </conditionalFormatting>
  <conditionalFormatting sqref="AE15">
    <cfRule type="expression" dxfId="12185" priority="12414" stopIfTrue="1">
      <formula>$AE15=""</formula>
    </cfRule>
    <cfRule type="expression" dxfId="12184" priority="12426">
      <formula>(COUNTIFS($E$13:$E$512,$E15,$AE$13:$AE$512,"◎") + COUNTIFS($E$13:$E$512,$E15,$AE$13:$AE$512,"○"))&gt;1</formula>
    </cfRule>
  </conditionalFormatting>
  <conditionalFormatting sqref="AF15">
    <cfRule type="expression" dxfId="12183" priority="12413" stopIfTrue="1">
      <formula>$AF15=""</formula>
    </cfRule>
    <cfRule type="expression" dxfId="12182" priority="12425">
      <formula>(COUNTIFS($E$13:$E$512,$E15,$AF$13:$AF$512,"◎") + COUNTIFS($E$13:$E$512,$E15,$AF$13:$AF$512,"○"))&gt;1</formula>
    </cfRule>
  </conditionalFormatting>
  <conditionalFormatting sqref="AG15">
    <cfRule type="expression" dxfId="12181" priority="12412" stopIfTrue="1">
      <formula>$AG15=""</formula>
    </cfRule>
    <cfRule type="expression" dxfId="12180" priority="12424">
      <formula>(COUNTIFS($E$13:$E$512,$E15,$AG$13:$AG$512,"◎") + COUNTIFS($E$13:$E$512,$E15,$AG$13:$AG$512,"○"))&gt;1</formula>
    </cfRule>
  </conditionalFormatting>
  <conditionalFormatting sqref="AH15">
    <cfRule type="expression" dxfId="12179" priority="12411" stopIfTrue="1">
      <formula>$AH15=""</formula>
    </cfRule>
    <cfRule type="expression" dxfId="12178" priority="12423">
      <formula>(COUNTIFS($E$13:$E$512,$E15,$AH$13:$AH$512,"◎") + COUNTIFS($E$13:$E$512,$E15,$AH$13:$AH$512,"○"))&gt;1</formula>
    </cfRule>
  </conditionalFormatting>
  <conditionalFormatting sqref="AI15">
    <cfRule type="expression" dxfId="12177" priority="12410" stopIfTrue="1">
      <formula>$AI15=""</formula>
    </cfRule>
    <cfRule type="expression" dxfId="12176" priority="12422">
      <formula>(COUNTIFS($E$13:$E$512,$E15,$AI$13:$AI$512,"◎") + COUNTIFS($E$13:$E$512,$E15,$AI$13:$AI$512,"○"))&gt;1</formula>
    </cfRule>
  </conditionalFormatting>
  <conditionalFormatting sqref="AJ15">
    <cfRule type="expression" dxfId="12175" priority="12409" stopIfTrue="1">
      <formula>$AJ15=""</formula>
    </cfRule>
    <cfRule type="expression" dxfId="12174" priority="12421">
      <formula>(COUNTIFS($E$13:$E$512,$E15,$AJ$13:$AJ$512,"◎") + COUNTIFS($E$13:$E$512,$E15,$AJ$13:$AJ$512,"○"))&gt;1</formula>
    </cfRule>
  </conditionalFormatting>
  <conditionalFormatting sqref="Y16">
    <cfRule type="expression" dxfId="12173" priority="12396" stopIfTrue="1">
      <formula>$Y16=""</formula>
    </cfRule>
    <cfRule type="expression" dxfId="12172" priority="12408">
      <formula>(COUNTIFS($E$13:$E$512,$E16,$Y$13:$Y$512,"◎") + COUNTIFS($E$13:$E$512,$E16,$Y$13:$Y$512,"○"))&gt;1</formula>
    </cfRule>
  </conditionalFormatting>
  <conditionalFormatting sqref="Z16">
    <cfRule type="expression" dxfId="12171" priority="12395" stopIfTrue="1">
      <formula>$Z16=""</formula>
    </cfRule>
    <cfRule type="expression" dxfId="12170" priority="12407">
      <formula>(COUNTIFS($E$13:$E$512,$E16,$Z$13:$Z$512,"◎") + COUNTIFS($E$13:$E$512,$E16,$Z$13:$Z$512,"○"))&gt;1</formula>
    </cfRule>
  </conditionalFormatting>
  <conditionalFormatting sqref="AA16">
    <cfRule type="expression" dxfId="12169" priority="12394" stopIfTrue="1">
      <formula>$AA16=""</formula>
    </cfRule>
    <cfRule type="expression" dxfId="12168" priority="12406">
      <formula>(COUNTIFS($E$13:$E$512,$E16,$AA$13:$AA$512,"◎") + COUNTIFS($E$13:$E$512,$E16,$AA$13:$AA$512,"○"))&gt;1</formula>
    </cfRule>
  </conditionalFormatting>
  <conditionalFormatting sqref="AB16">
    <cfRule type="expression" dxfId="12167" priority="12393" stopIfTrue="1">
      <formula>$AB16=""</formula>
    </cfRule>
    <cfRule type="expression" dxfId="12166" priority="12405">
      <formula>(COUNTIFS($E$13:$E$512,$E16,$AB$13:$AB$512,"◎") + COUNTIFS($E$13:$E$512,$E16,$AB$13:$AB$512,"○"))&gt;1</formula>
    </cfRule>
  </conditionalFormatting>
  <conditionalFormatting sqref="AC16">
    <cfRule type="expression" dxfId="12165" priority="12392" stopIfTrue="1">
      <formula>$AC16=""</formula>
    </cfRule>
    <cfRule type="expression" dxfId="12164" priority="12404">
      <formula>(COUNTIFS($E$13:$E$512,$E16,$AC$13:$AC$512,"◎") + COUNTIFS($E$13:$E$512,$E16,$AC$13:$AC$512,"○"))&gt;1</formula>
    </cfRule>
  </conditionalFormatting>
  <conditionalFormatting sqref="AD16">
    <cfRule type="expression" dxfId="12163" priority="12391" stopIfTrue="1">
      <formula>$AD16=""</formula>
    </cfRule>
    <cfRule type="expression" dxfId="12162" priority="12403">
      <formula>(COUNTIFS($E$13:$E$512,$E16,$AD$13:$AD$512,"◎") + COUNTIFS($E$13:$E$512,$E16,$AD$13:$AD$512,"○"))&gt;1</formula>
    </cfRule>
  </conditionalFormatting>
  <conditionalFormatting sqref="AE16">
    <cfRule type="expression" dxfId="12161" priority="12390" stopIfTrue="1">
      <formula>$AE16=""</formula>
    </cfRule>
    <cfRule type="expression" dxfId="12160" priority="12402">
      <formula>(COUNTIFS($E$13:$E$512,$E16,$AE$13:$AE$512,"◎") + COUNTIFS($E$13:$E$512,$E16,$AE$13:$AE$512,"○"))&gt;1</formula>
    </cfRule>
  </conditionalFormatting>
  <conditionalFormatting sqref="AF16">
    <cfRule type="expression" dxfId="12159" priority="12389" stopIfTrue="1">
      <formula>$AF16=""</formula>
    </cfRule>
    <cfRule type="expression" dxfId="12158" priority="12401">
      <formula>(COUNTIFS($E$13:$E$512,$E16,$AF$13:$AF$512,"◎") + COUNTIFS($E$13:$E$512,$E16,$AF$13:$AF$512,"○"))&gt;1</formula>
    </cfRule>
  </conditionalFormatting>
  <conditionalFormatting sqref="AG16">
    <cfRule type="expression" dxfId="12157" priority="12388" stopIfTrue="1">
      <formula>$AG16=""</formula>
    </cfRule>
    <cfRule type="expression" dxfId="12156" priority="12400">
      <formula>(COUNTIFS($E$13:$E$512,$E16,$AG$13:$AG$512,"◎") + COUNTIFS($E$13:$E$512,$E16,$AG$13:$AG$512,"○"))&gt;1</formula>
    </cfRule>
  </conditionalFormatting>
  <conditionalFormatting sqref="AH16">
    <cfRule type="expression" dxfId="12155" priority="12387" stopIfTrue="1">
      <formula>$AH16=""</formula>
    </cfRule>
    <cfRule type="expression" dxfId="12154" priority="12399">
      <formula>(COUNTIFS($E$13:$E$512,$E16,$AH$13:$AH$512,"◎") + COUNTIFS($E$13:$E$512,$E16,$AH$13:$AH$512,"○"))&gt;1</formula>
    </cfRule>
  </conditionalFormatting>
  <conditionalFormatting sqref="AI16">
    <cfRule type="expression" dxfId="12153" priority="12386" stopIfTrue="1">
      <formula>$AI16=""</formula>
    </cfRule>
    <cfRule type="expression" dxfId="12152" priority="12398">
      <formula>(COUNTIFS($E$13:$E$512,$E16,$AI$13:$AI$512,"◎") + COUNTIFS($E$13:$E$512,$E16,$AI$13:$AI$512,"○"))&gt;1</formula>
    </cfRule>
  </conditionalFormatting>
  <conditionalFormatting sqref="AJ16">
    <cfRule type="expression" dxfId="12151" priority="12385" stopIfTrue="1">
      <formula>$AJ16=""</formula>
    </cfRule>
    <cfRule type="expression" dxfId="12150" priority="12397">
      <formula>(COUNTIFS($E$13:$E$512,$E16,$AJ$13:$AJ$512,"◎") + COUNTIFS($E$13:$E$512,$E16,$AJ$13:$AJ$512,"○"))&gt;1</formula>
    </cfRule>
  </conditionalFormatting>
  <conditionalFormatting sqref="Y17">
    <cfRule type="expression" dxfId="12149" priority="12372" stopIfTrue="1">
      <formula>$Y17=""</formula>
    </cfRule>
    <cfRule type="expression" dxfId="12148" priority="12384">
      <formula>(COUNTIFS($E$13:$E$512,$E17,$Y$13:$Y$512,"◎") + COUNTIFS($E$13:$E$512,$E17,$Y$13:$Y$512,"○"))&gt;1</formula>
    </cfRule>
  </conditionalFormatting>
  <conditionalFormatting sqref="Z17">
    <cfRule type="expression" dxfId="12147" priority="12371" stopIfTrue="1">
      <formula>$Z17=""</formula>
    </cfRule>
    <cfRule type="expression" dxfId="12146" priority="12383">
      <formula>(COUNTIFS($E$13:$E$512,$E17,$Z$13:$Z$512,"◎") + COUNTIFS($E$13:$E$512,$E17,$Z$13:$Z$512,"○"))&gt;1</formula>
    </cfRule>
  </conditionalFormatting>
  <conditionalFormatting sqref="AA17">
    <cfRule type="expression" dxfId="12145" priority="12370" stopIfTrue="1">
      <formula>$AA17=""</formula>
    </cfRule>
    <cfRule type="expression" dxfId="12144" priority="12382">
      <formula>(COUNTIFS($E$13:$E$512,$E17,$AA$13:$AA$512,"◎") + COUNTIFS($E$13:$E$512,$E17,$AA$13:$AA$512,"○"))&gt;1</formula>
    </cfRule>
  </conditionalFormatting>
  <conditionalFormatting sqref="AB17">
    <cfRule type="expression" dxfId="12143" priority="12369" stopIfTrue="1">
      <formula>$AB17=""</formula>
    </cfRule>
    <cfRule type="expression" dxfId="12142" priority="12381">
      <formula>(COUNTIFS($E$13:$E$512,$E17,$AB$13:$AB$512,"◎") + COUNTIFS($E$13:$E$512,$E17,$AB$13:$AB$512,"○"))&gt;1</formula>
    </cfRule>
  </conditionalFormatting>
  <conditionalFormatting sqref="AC17">
    <cfRule type="expression" dxfId="12141" priority="12368" stopIfTrue="1">
      <formula>$AC17=""</formula>
    </cfRule>
    <cfRule type="expression" dxfId="12140" priority="12380">
      <formula>(COUNTIFS($E$13:$E$512,$E17,$AC$13:$AC$512,"◎") + COUNTIFS($E$13:$E$512,$E17,$AC$13:$AC$512,"○"))&gt;1</formula>
    </cfRule>
  </conditionalFormatting>
  <conditionalFormatting sqref="AD17">
    <cfRule type="expression" dxfId="12139" priority="12367" stopIfTrue="1">
      <formula>$AD17=""</formula>
    </cfRule>
    <cfRule type="expression" dxfId="12138" priority="12379">
      <formula>(COUNTIFS($E$13:$E$512,$E17,$AD$13:$AD$512,"◎") + COUNTIFS($E$13:$E$512,$E17,$AD$13:$AD$512,"○"))&gt;1</formula>
    </cfRule>
  </conditionalFormatting>
  <conditionalFormatting sqref="AE17">
    <cfRule type="expression" dxfId="12137" priority="12366" stopIfTrue="1">
      <formula>$AE17=""</formula>
    </cfRule>
    <cfRule type="expression" dxfId="12136" priority="12378">
      <formula>(COUNTIFS($E$13:$E$512,$E17,$AE$13:$AE$512,"◎") + COUNTIFS($E$13:$E$512,$E17,$AE$13:$AE$512,"○"))&gt;1</formula>
    </cfRule>
  </conditionalFormatting>
  <conditionalFormatting sqref="AF17">
    <cfRule type="expression" dxfId="12135" priority="12365" stopIfTrue="1">
      <formula>$AF17=""</formula>
    </cfRule>
    <cfRule type="expression" dxfId="12134" priority="12377">
      <formula>(COUNTIFS($E$13:$E$512,$E17,$AF$13:$AF$512,"◎") + COUNTIFS($E$13:$E$512,$E17,$AF$13:$AF$512,"○"))&gt;1</formula>
    </cfRule>
  </conditionalFormatting>
  <conditionalFormatting sqref="AG17">
    <cfRule type="expression" dxfId="12133" priority="12364" stopIfTrue="1">
      <formula>$AG17=""</formula>
    </cfRule>
    <cfRule type="expression" dxfId="12132" priority="12376">
      <formula>(COUNTIFS($E$13:$E$512,$E17,$AG$13:$AG$512,"◎") + COUNTIFS($E$13:$E$512,$E17,$AG$13:$AG$512,"○"))&gt;1</formula>
    </cfRule>
  </conditionalFormatting>
  <conditionalFormatting sqref="AH17">
    <cfRule type="expression" dxfId="12131" priority="12363" stopIfTrue="1">
      <formula>$AH17=""</formula>
    </cfRule>
    <cfRule type="expression" dxfId="12130" priority="12375">
      <formula>(COUNTIFS($E$13:$E$512,$E17,$AH$13:$AH$512,"◎") + COUNTIFS($E$13:$E$512,$E17,$AH$13:$AH$512,"○"))&gt;1</formula>
    </cfRule>
  </conditionalFormatting>
  <conditionalFormatting sqref="AI17">
    <cfRule type="expression" dxfId="12129" priority="12362" stopIfTrue="1">
      <formula>$AI17=""</formula>
    </cfRule>
    <cfRule type="expression" dxfId="12128" priority="12374">
      <formula>(COUNTIFS($E$13:$E$512,$E17,$AI$13:$AI$512,"◎") + COUNTIFS($E$13:$E$512,$E17,$AI$13:$AI$512,"○"))&gt;1</formula>
    </cfRule>
  </conditionalFormatting>
  <conditionalFormatting sqref="AJ17">
    <cfRule type="expression" dxfId="12127" priority="12361" stopIfTrue="1">
      <formula>$AJ17=""</formula>
    </cfRule>
    <cfRule type="expression" dxfId="12126" priority="12373">
      <formula>(COUNTIFS($E$13:$E$512,$E17,$AJ$13:$AJ$512,"◎") + COUNTIFS($E$13:$E$512,$E17,$AJ$13:$AJ$512,"○"))&gt;1</formula>
    </cfRule>
  </conditionalFormatting>
  <conditionalFormatting sqref="Y18">
    <cfRule type="expression" dxfId="12125" priority="12348" stopIfTrue="1">
      <formula>$Y18=""</formula>
    </cfRule>
    <cfRule type="expression" dxfId="12124" priority="12360">
      <formula>(COUNTIFS($E$13:$E$512,$E18,$Y$13:$Y$512,"◎") + COUNTIFS($E$13:$E$512,$E18,$Y$13:$Y$512,"○"))&gt;1</formula>
    </cfRule>
  </conditionalFormatting>
  <conditionalFormatting sqref="Z18">
    <cfRule type="expression" dxfId="12123" priority="12347" stopIfTrue="1">
      <formula>$Z18=""</formula>
    </cfRule>
    <cfRule type="expression" dxfId="12122" priority="12359">
      <formula>(COUNTIFS($E$13:$E$512,$E18,$Z$13:$Z$512,"◎") + COUNTIFS($E$13:$E$512,$E18,$Z$13:$Z$512,"○"))&gt;1</formula>
    </cfRule>
  </conditionalFormatting>
  <conditionalFormatting sqref="AA18">
    <cfRule type="expression" dxfId="12121" priority="12346" stopIfTrue="1">
      <formula>$AA18=""</formula>
    </cfRule>
    <cfRule type="expression" dxfId="12120" priority="12358">
      <formula>(COUNTIFS($E$13:$E$512,$E18,$AA$13:$AA$512,"◎") + COUNTIFS($E$13:$E$512,$E18,$AA$13:$AA$512,"○"))&gt;1</formula>
    </cfRule>
  </conditionalFormatting>
  <conditionalFormatting sqref="AB18">
    <cfRule type="expression" dxfId="12119" priority="12345" stopIfTrue="1">
      <formula>$AB18=""</formula>
    </cfRule>
    <cfRule type="expression" dxfId="12118" priority="12357">
      <formula>(COUNTIFS($E$13:$E$512,$E18,$AB$13:$AB$512,"◎") + COUNTIFS($E$13:$E$512,$E18,$AB$13:$AB$512,"○"))&gt;1</formula>
    </cfRule>
  </conditionalFormatting>
  <conditionalFormatting sqref="AC18">
    <cfRule type="expression" dxfId="12117" priority="12344" stopIfTrue="1">
      <formula>$AC18=""</formula>
    </cfRule>
    <cfRule type="expression" dxfId="12116" priority="12356">
      <formula>(COUNTIFS($E$13:$E$512,$E18,$AC$13:$AC$512,"◎") + COUNTIFS($E$13:$E$512,$E18,$AC$13:$AC$512,"○"))&gt;1</formula>
    </cfRule>
  </conditionalFormatting>
  <conditionalFormatting sqref="AD18">
    <cfRule type="expression" dxfId="12115" priority="12343" stopIfTrue="1">
      <formula>$AD18=""</formula>
    </cfRule>
    <cfRule type="expression" dxfId="12114" priority="12355">
      <formula>(COUNTIFS($E$13:$E$512,$E18,$AD$13:$AD$512,"◎") + COUNTIFS($E$13:$E$512,$E18,$AD$13:$AD$512,"○"))&gt;1</formula>
    </cfRule>
  </conditionalFormatting>
  <conditionalFormatting sqref="AE18">
    <cfRule type="expression" dxfId="12113" priority="12342" stopIfTrue="1">
      <formula>$AE18=""</formula>
    </cfRule>
    <cfRule type="expression" dxfId="12112" priority="12354">
      <formula>(COUNTIFS($E$13:$E$512,$E18,$AE$13:$AE$512,"◎") + COUNTIFS($E$13:$E$512,$E18,$AE$13:$AE$512,"○"))&gt;1</formula>
    </cfRule>
  </conditionalFormatting>
  <conditionalFormatting sqref="AF18">
    <cfRule type="expression" dxfId="12111" priority="12341" stopIfTrue="1">
      <formula>$AF18=""</formula>
    </cfRule>
    <cfRule type="expression" dxfId="12110" priority="12353">
      <formula>(COUNTIFS($E$13:$E$512,$E18,$AF$13:$AF$512,"◎") + COUNTIFS($E$13:$E$512,$E18,$AF$13:$AF$512,"○"))&gt;1</formula>
    </cfRule>
  </conditionalFormatting>
  <conditionalFormatting sqref="AG18">
    <cfRule type="expression" dxfId="12109" priority="12340" stopIfTrue="1">
      <formula>$AG18=""</formula>
    </cfRule>
    <cfRule type="expression" dxfId="12108" priority="12352">
      <formula>(COUNTIFS($E$13:$E$512,$E18,$AG$13:$AG$512,"◎") + COUNTIFS($E$13:$E$512,$E18,$AG$13:$AG$512,"○"))&gt;1</formula>
    </cfRule>
  </conditionalFormatting>
  <conditionalFormatting sqref="AH18">
    <cfRule type="expression" dxfId="12107" priority="12339" stopIfTrue="1">
      <formula>$AH18=""</formula>
    </cfRule>
    <cfRule type="expression" dxfId="12106" priority="12351">
      <formula>(COUNTIFS($E$13:$E$512,$E18,$AH$13:$AH$512,"◎") + COUNTIFS($E$13:$E$512,$E18,$AH$13:$AH$512,"○"))&gt;1</formula>
    </cfRule>
  </conditionalFormatting>
  <conditionalFormatting sqref="AI18">
    <cfRule type="expression" dxfId="12105" priority="12338" stopIfTrue="1">
      <formula>$AI18=""</formula>
    </cfRule>
    <cfRule type="expression" dxfId="12104" priority="12350">
      <formula>(COUNTIFS($E$13:$E$512,$E18,$AI$13:$AI$512,"◎") + COUNTIFS($E$13:$E$512,$E18,$AI$13:$AI$512,"○"))&gt;1</formula>
    </cfRule>
  </conditionalFormatting>
  <conditionalFormatting sqref="AJ18">
    <cfRule type="expression" dxfId="12103" priority="12337" stopIfTrue="1">
      <formula>$AJ18=""</formula>
    </cfRule>
    <cfRule type="expression" dxfId="12102" priority="12349">
      <formula>(COUNTIFS($E$13:$E$512,$E18,$AJ$13:$AJ$512,"◎") + COUNTIFS($E$13:$E$512,$E18,$AJ$13:$AJ$512,"○"))&gt;1</formula>
    </cfRule>
  </conditionalFormatting>
  <conditionalFormatting sqref="Y19">
    <cfRule type="expression" dxfId="12101" priority="12324" stopIfTrue="1">
      <formula>$Y19=""</formula>
    </cfRule>
    <cfRule type="expression" dxfId="12100" priority="12336">
      <formula>(COUNTIFS($E$13:$E$512,$E19,$Y$13:$Y$512,"◎") + COUNTIFS($E$13:$E$512,$E19,$Y$13:$Y$512,"○"))&gt;1</formula>
    </cfRule>
  </conditionalFormatting>
  <conditionalFormatting sqref="Z19">
    <cfRule type="expression" dxfId="12099" priority="12323" stopIfTrue="1">
      <formula>$Z19=""</formula>
    </cfRule>
    <cfRule type="expression" dxfId="12098" priority="12335">
      <formula>(COUNTIFS($E$13:$E$512,$E19,$Z$13:$Z$512,"◎") + COUNTIFS($E$13:$E$512,$E19,$Z$13:$Z$512,"○"))&gt;1</formula>
    </cfRule>
  </conditionalFormatting>
  <conditionalFormatting sqref="AA19">
    <cfRule type="expression" dxfId="12097" priority="12322" stopIfTrue="1">
      <formula>$AA19=""</formula>
    </cfRule>
    <cfRule type="expression" dxfId="12096" priority="12334">
      <formula>(COUNTIFS($E$13:$E$512,$E19,$AA$13:$AA$512,"◎") + COUNTIFS($E$13:$E$512,$E19,$AA$13:$AA$512,"○"))&gt;1</formula>
    </cfRule>
  </conditionalFormatting>
  <conditionalFormatting sqref="AB19">
    <cfRule type="expression" dxfId="12095" priority="12321" stopIfTrue="1">
      <formula>$AB19=""</formula>
    </cfRule>
    <cfRule type="expression" dxfId="12094" priority="12333">
      <formula>(COUNTIFS($E$13:$E$512,$E19,$AB$13:$AB$512,"◎") + COUNTIFS($E$13:$E$512,$E19,$AB$13:$AB$512,"○"))&gt;1</formula>
    </cfRule>
  </conditionalFormatting>
  <conditionalFormatting sqref="AC19">
    <cfRule type="expression" dxfId="12093" priority="12320" stopIfTrue="1">
      <formula>$AC19=""</formula>
    </cfRule>
    <cfRule type="expression" dxfId="12092" priority="12332">
      <formula>(COUNTIFS($E$13:$E$512,$E19,$AC$13:$AC$512,"◎") + COUNTIFS($E$13:$E$512,$E19,$AC$13:$AC$512,"○"))&gt;1</formula>
    </cfRule>
  </conditionalFormatting>
  <conditionalFormatting sqref="AD19">
    <cfRule type="expression" dxfId="12091" priority="12319" stopIfTrue="1">
      <formula>$AD19=""</formula>
    </cfRule>
    <cfRule type="expression" dxfId="12090" priority="12331">
      <formula>(COUNTIFS($E$13:$E$512,$E19,$AD$13:$AD$512,"◎") + COUNTIFS($E$13:$E$512,$E19,$AD$13:$AD$512,"○"))&gt;1</formula>
    </cfRule>
  </conditionalFormatting>
  <conditionalFormatting sqref="AE19">
    <cfRule type="expression" dxfId="12089" priority="12318" stopIfTrue="1">
      <formula>$AE19=""</formula>
    </cfRule>
    <cfRule type="expression" dxfId="12088" priority="12330">
      <formula>(COUNTIFS($E$13:$E$512,$E19,$AE$13:$AE$512,"◎") + COUNTIFS($E$13:$E$512,$E19,$AE$13:$AE$512,"○"))&gt;1</formula>
    </cfRule>
  </conditionalFormatting>
  <conditionalFormatting sqref="AF19">
    <cfRule type="expression" dxfId="12087" priority="12317" stopIfTrue="1">
      <formula>$AF19=""</formula>
    </cfRule>
    <cfRule type="expression" dxfId="12086" priority="12329">
      <formula>(COUNTIFS($E$13:$E$512,$E19,$AF$13:$AF$512,"◎") + COUNTIFS($E$13:$E$512,$E19,$AF$13:$AF$512,"○"))&gt;1</formula>
    </cfRule>
  </conditionalFormatting>
  <conditionalFormatting sqref="AG19">
    <cfRule type="expression" dxfId="12085" priority="12316" stopIfTrue="1">
      <formula>$AG19=""</formula>
    </cfRule>
    <cfRule type="expression" dxfId="12084" priority="12328">
      <formula>(COUNTIFS($E$13:$E$512,$E19,$AG$13:$AG$512,"◎") + COUNTIFS($E$13:$E$512,$E19,$AG$13:$AG$512,"○"))&gt;1</formula>
    </cfRule>
  </conditionalFormatting>
  <conditionalFormatting sqref="AH19">
    <cfRule type="expression" dxfId="12083" priority="12315" stopIfTrue="1">
      <formula>$AH19=""</formula>
    </cfRule>
    <cfRule type="expression" dxfId="12082" priority="12327">
      <formula>(COUNTIFS($E$13:$E$512,$E19,$AH$13:$AH$512,"◎") + COUNTIFS($E$13:$E$512,$E19,$AH$13:$AH$512,"○"))&gt;1</formula>
    </cfRule>
  </conditionalFormatting>
  <conditionalFormatting sqref="AI19">
    <cfRule type="expression" dxfId="12081" priority="12314" stopIfTrue="1">
      <formula>$AI19=""</formula>
    </cfRule>
    <cfRule type="expression" dxfId="12080" priority="12326">
      <formula>(COUNTIFS($E$13:$E$512,$E19,$AI$13:$AI$512,"◎") + COUNTIFS($E$13:$E$512,$E19,$AI$13:$AI$512,"○"))&gt;1</formula>
    </cfRule>
  </conditionalFormatting>
  <conditionalFormatting sqref="AJ19">
    <cfRule type="expression" dxfId="12079" priority="12313" stopIfTrue="1">
      <formula>$AJ19=""</formula>
    </cfRule>
    <cfRule type="expression" dxfId="12078" priority="12325">
      <formula>(COUNTIFS($E$13:$E$512,$E19,$AJ$13:$AJ$512,"◎") + COUNTIFS($E$13:$E$512,$E19,$AJ$13:$AJ$512,"○"))&gt;1</formula>
    </cfRule>
  </conditionalFormatting>
  <conditionalFormatting sqref="Y20">
    <cfRule type="expression" dxfId="12077" priority="12300" stopIfTrue="1">
      <formula>$Y20=""</formula>
    </cfRule>
    <cfRule type="expression" dxfId="12076" priority="12312">
      <formula>(COUNTIFS($E$13:$E$512,$E20,$Y$13:$Y$512,"◎") + COUNTIFS($E$13:$E$512,$E20,$Y$13:$Y$512,"○"))&gt;1</formula>
    </cfRule>
  </conditionalFormatting>
  <conditionalFormatting sqref="Z20">
    <cfRule type="expression" dxfId="12075" priority="12299" stopIfTrue="1">
      <formula>$Z20=""</formula>
    </cfRule>
    <cfRule type="expression" dxfId="12074" priority="12311">
      <formula>(COUNTIFS($E$13:$E$512,$E20,$Z$13:$Z$512,"◎") + COUNTIFS($E$13:$E$512,$E20,$Z$13:$Z$512,"○"))&gt;1</formula>
    </cfRule>
  </conditionalFormatting>
  <conditionalFormatting sqref="AA20">
    <cfRule type="expression" dxfId="12073" priority="12298" stopIfTrue="1">
      <formula>$AA20=""</formula>
    </cfRule>
    <cfRule type="expression" dxfId="12072" priority="12310">
      <formula>(COUNTIFS($E$13:$E$512,$E20,$AA$13:$AA$512,"◎") + COUNTIFS($E$13:$E$512,$E20,$AA$13:$AA$512,"○"))&gt;1</formula>
    </cfRule>
  </conditionalFormatting>
  <conditionalFormatting sqref="AB20">
    <cfRule type="expression" dxfId="12071" priority="12297" stopIfTrue="1">
      <formula>$AB20=""</formula>
    </cfRule>
    <cfRule type="expression" dxfId="12070" priority="12309">
      <formula>(COUNTIFS($E$13:$E$512,$E20,$AB$13:$AB$512,"◎") + COUNTIFS($E$13:$E$512,$E20,$AB$13:$AB$512,"○"))&gt;1</formula>
    </cfRule>
  </conditionalFormatting>
  <conditionalFormatting sqref="AC20">
    <cfRule type="expression" dxfId="12069" priority="12296" stopIfTrue="1">
      <formula>$AC20=""</formula>
    </cfRule>
    <cfRule type="expression" dxfId="12068" priority="12308">
      <formula>(COUNTIFS($E$13:$E$512,$E20,$AC$13:$AC$512,"◎") + COUNTIFS($E$13:$E$512,$E20,$AC$13:$AC$512,"○"))&gt;1</formula>
    </cfRule>
  </conditionalFormatting>
  <conditionalFormatting sqref="AD20">
    <cfRule type="expression" dxfId="12067" priority="12295" stopIfTrue="1">
      <formula>$AD20=""</formula>
    </cfRule>
    <cfRule type="expression" dxfId="12066" priority="12307">
      <formula>(COUNTIFS($E$13:$E$512,$E20,$AD$13:$AD$512,"◎") + COUNTIFS($E$13:$E$512,$E20,$AD$13:$AD$512,"○"))&gt;1</formula>
    </cfRule>
  </conditionalFormatting>
  <conditionalFormatting sqref="AE20">
    <cfRule type="expression" dxfId="12065" priority="12294" stopIfTrue="1">
      <formula>$AE20=""</formula>
    </cfRule>
    <cfRule type="expression" dxfId="12064" priority="12306">
      <formula>(COUNTIFS($E$13:$E$512,$E20,$AE$13:$AE$512,"◎") + COUNTIFS($E$13:$E$512,$E20,$AE$13:$AE$512,"○"))&gt;1</formula>
    </cfRule>
  </conditionalFormatting>
  <conditionalFormatting sqref="AF20">
    <cfRule type="expression" dxfId="12063" priority="12293" stopIfTrue="1">
      <formula>$AF20=""</formula>
    </cfRule>
    <cfRule type="expression" dxfId="12062" priority="12305">
      <formula>(COUNTIFS($E$13:$E$512,$E20,$AF$13:$AF$512,"◎") + COUNTIFS($E$13:$E$512,$E20,$AF$13:$AF$512,"○"))&gt;1</formula>
    </cfRule>
  </conditionalFormatting>
  <conditionalFormatting sqref="AG20">
    <cfRule type="expression" dxfId="12061" priority="12292" stopIfTrue="1">
      <formula>$AG20=""</formula>
    </cfRule>
    <cfRule type="expression" dxfId="12060" priority="12304">
      <formula>(COUNTIFS($E$13:$E$512,$E20,$AG$13:$AG$512,"◎") + COUNTIFS($E$13:$E$512,$E20,$AG$13:$AG$512,"○"))&gt;1</formula>
    </cfRule>
  </conditionalFormatting>
  <conditionalFormatting sqref="AH20">
    <cfRule type="expression" dxfId="12059" priority="12291" stopIfTrue="1">
      <formula>$AH20=""</formula>
    </cfRule>
    <cfRule type="expression" dxfId="12058" priority="12303">
      <formula>(COUNTIFS($E$13:$E$512,$E20,$AH$13:$AH$512,"◎") + COUNTIFS($E$13:$E$512,$E20,$AH$13:$AH$512,"○"))&gt;1</formula>
    </cfRule>
  </conditionalFormatting>
  <conditionalFormatting sqref="AI20">
    <cfRule type="expression" dxfId="12057" priority="12290" stopIfTrue="1">
      <formula>$AI20=""</formula>
    </cfRule>
    <cfRule type="expression" dxfId="12056" priority="12302">
      <formula>(COUNTIFS($E$13:$E$512,$E20,$AI$13:$AI$512,"◎") + COUNTIFS($E$13:$E$512,$E20,$AI$13:$AI$512,"○"))&gt;1</formula>
    </cfRule>
  </conditionalFormatting>
  <conditionalFormatting sqref="AJ20">
    <cfRule type="expression" dxfId="12055" priority="12289" stopIfTrue="1">
      <formula>$AJ20=""</formula>
    </cfRule>
    <cfRule type="expression" dxfId="12054" priority="12301">
      <formula>(COUNTIFS($E$13:$E$512,$E20,$AJ$13:$AJ$512,"◎") + COUNTIFS($E$13:$E$512,$E20,$AJ$13:$AJ$512,"○"))&gt;1</formula>
    </cfRule>
  </conditionalFormatting>
  <conditionalFormatting sqref="Y21">
    <cfRule type="expression" dxfId="12053" priority="12276" stopIfTrue="1">
      <formula>$Y21=""</formula>
    </cfRule>
    <cfRule type="expression" dxfId="12052" priority="12288">
      <formula>(COUNTIFS($E$13:$E$512,$E21,$Y$13:$Y$512,"◎") + COUNTIFS($E$13:$E$512,$E21,$Y$13:$Y$512,"○"))&gt;1</formula>
    </cfRule>
  </conditionalFormatting>
  <conditionalFormatting sqref="Z21">
    <cfRule type="expression" dxfId="12051" priority="12275" stopIfTrue="1">
      <formula>$Z21=""</formula>
    </cfRule>
    <cfRule type="expression" dxfId="12050" priority="12287">
      <formula>(COUNTIFS($E$13:$E$512,$E21,$Z$13:$Z$512,"◎") + COUNTIFS($E$13:$E$512,$E21,$Z$13:$Z$512,"○"))&gt;1</formula>
    </cfRule>
  </conditionalFormatting>
  <conditionalFormatting sqref="AA21">
    <cfRule type="expression" dxfId="12049" priority="12274" stopIfTrue="1">
      <formula>$AA21=""</formula>
    </cfRule>
    <cfRule type="expression" dxfId="12048" priority="12286">
      <formula>(COUNTIFS($E$13:$E$512,$E21,$AA$13:$AA$512,"◎") + COUNTIFS($E$13:$E$512,$E21,$AA$13:$AA$512,"○"))&gt;1</formula>
    </cfRule>
  </conditionalFormatting>
  <conditionalFormatting sqref="AB21">
    <cfRule type="expression" dxfId="12047" priority="12273" stopIfTrue="1">
      <formula>$AB21=""</formula>
    </cfRule>
    <cfRule type="expression" dxfId="12046" priority="12285">
      <formula>(COUNTIFS($E$13:$E$512,$E21,$AB$13:$AB$512,"◎") + COUNTIFS($E$13:$E$512,$E21,$AB$13:$AB$512,"○"))&gt;1</formula>
    </cfRule>
  </conditionalFormatting>
  <conditionalFormatting sqref="AC21">
    <cfRule type="expression" dxfId="12045" priority="12272" stopIfTrue="1">
      <formula>$AC21=""</formula>
    </cfRule>
    <cfRule type="expression" dxfId="12044" priority="12284">
      <formula>(COUNTIFS($E$13:$E$512,$E21,$AC$13:$AC$512,"◎") + COUNTIFS($E$13:$E$512,$E21,$AC$13:$AC$512,"○"))&gt;1</formula>
    </cfRule>
  </conditionalFormatting>
  <conditionalFormatting sqref="AD21">
    <cfRule type="expression" dxfId="12043" priority="12271" stopIfTrue="1">
      <formula>$AD21=""</formula>
    </cfRule>
    <cfRule type="expression" dxfId="12042" priority="12283">
      <formula>(COUNTIFS($E$13:$E$512,$E21,$AD$13:$AD$512,"◎") + COUNTIFS($E$13:$E$512,$E21,$AD$13:$AD$512,"○"))&gt;1</formula>
    </cfRule>
  </conditionalFormatting>
  <conditionalFormatting sqref="AE21">
    <cfRule type="expression" dxfId="12041" priority="12270" stopIfTrue="1">
      <formula>$AE21=""</formula>
    </cfRule>
    <cfRule type="expression" dxfId="12040" priority="12282">
      <formula>(COUNTIFS($E$13:$E$512,$E21,$AE$13:$AE$512,"◎") + COUNTIFS($E$13:$E$512,$E21,$AE$13:$AE$512,"○"))&gt;1</formula>
    </cfRule>
  </conditionalFormatting>
  <conditionalFormatting sqref="AF21">
    <cfRule type="expression" dxfId="12039" priority="12269" stopIfTrue="1">
      <formula>$AF21=""</formula>
    </cfRule>
    <cfRule type="expression" dxfId="12038" priority="12281">
      <formula>(COUNTIFS($E$13:$E$512,$E21,$AF$13:$AF$512,"◎") + COUNTIFS($E$13:$E$512,$E21,$AF$13:$AF$512,"○"))&gt;1</formula>
    </cfRule>
  </conditionalFormatting>
  <conditionalFormatting sqref="AG21">
    <cfRule type="expression" dxfId="12037" priority="12268" stopIfTrue="1">
      <formula>$AG21=""</formula>
    </cfRule>
    <cfRule type="expression" dxfId="12036" priority="12280">
      <formula>(COUNTIFS($E$13:$E$512,$E21,$AG$13:$AG$512,"◎") + COUNTIFS($E$13:$E$512,$E21,$AG$13:$AG$512,"○"))&gt;1</formula>
    </cfRule>
  </conditionalFormatting>
  <conditionalFormatting sqref="AH21">
    <cfRule type="expression" dxfId="12035" priority="12267" stopIfTrue="1">
      <formula>$AH21=""</formula>
    </cfRule>
    <cfRule type="expression" dxfId="12034" priority="12279">
      <formula>(COUNTIFS($E$13:$E$512,$E21,$AH$13:$AH$512,"◎") + COUNTIFS($E$13:$E$512,$E21,$AH$13:$AH$512,"○"))&gt;1</formula>
    </cfRule>
  </conditionalFormatting>
  <conditionalFormatting sqref="AI21">
    <cfRule type="expression" dxfId="12033" priority="12266" stopIfTrue="1">
      <formula>$AI21=""</formula>
    </cfRule>
    <cfRule type="expression" dxfId="12032" priority="12278">
      <formula>(COUNTIFS($E$13:$E$512,$E21,$AI$13:$AI$512,"◎") + COUNTIFS($E$13:$E$512,$E21,$AI$13:$AI$512,"○"))&gt;1</formula>
    </cfRule>
  </conditionalFormatting>
  <conditionalFormatting sqref="AJ21">
    <cfRule type="expression" dxfId="12031" priority="12265" stopIfTrue="1">
      <formula>$AJ21=""</formula>
    </cfRule>
    <cfRule type="expression" dxfId="12030" priority="12277">
      <formula>(COUNTIFS($E$13:$E$512,$E21,$AJ$13:$AJ$512,"◎") + COUNTIFS($E$13:$E$512,$E21,$AJ$13:$AJ$512,"○"))&gt;1</formula>
    </cfRule>
  </conditionalFormatting>
  <conditionalFormatting sqref="Y22">
    <cfRule type="expression" dxfId="12029" priority="12252" stopIfTrue="1">
      <formula>$Y22=""</formula>
    </cfRule>
    <cfRule type="expression" dxfId="12028" priority="12264">
      <formula>(COUNTIFS($E$13:$E$512,$E22,$Y$13:$Y$512,"◎") + COUNTIFS($E$13:$E$512,$E22,$Y$13:$Y$512,"○"))&gt;1</formula>
    </cfRule>
  </conditionalFormatting>
  <conditionalFormatting sqref="Z22">
    <cfRule type="expression" dxfId="12027" priority="12251" stopIfTrue="1">
      <formula>$Z22=""</formula>
    </cfRule>
    <cfRule type="expression" dxfId="12026" priority="12263">
      <formula>(COUNTIFS($E$13:$E$512,$E22,$Z$13:$Z$512,"◎") + COUNTIFS($E$13:$E$512,$E22,$Z$13:$Z$512,"○"))&gt;1</formula>
    </cfRule>
  </conditionalFormatting>
  <conditionalFormatting sqref="AA22">
    <cfRule type="expression" dxfId="12025" priority="12250" stopIfTrue="1">
      <formula>$AA22=""</formula>
    </cfRule>
    <cfRule type="expression" dxfId="12024" priority="12262">
      <formula>(COUNTIFS($E$13:$E$512,$E22,$AA$13:$AA$512,"◎") + COUNTIFS($E$13:$E$512,$E22,$AA$13:$AA$512,"○"))&gt;1</formula>
    </cfRule>
  </conditionalFormatting>
  <conditionalFormatting sqref="AB22">
    <cfRule type="expression" dxfId="12023" priority="12249" stopIfTrue="1">
      <formula>$AB22=""</formula>
    </cfRule>
    <cfRule type="expression" dxfId="12022" priority="12261">
      <formula>(COUNTIFS($E$13:$E$512,$E22,$AB$13:$AB$512,"◎") + COUNTIFS($E$13:$E$512,$E22,$AB$13:$AB$512,"○"))&gt;1</formula>
    </cfRule>
  </conditionalFormatting>
  <conditionalFormatting sqref="AC22">
    <cfRule type="expression" dxfId="12021" priority="12248" stopIfTrue="1">
      <formula>$AC22=""</formula>
    </cfRule>
    <cfRule type="expression" dxfId="12020" priority="12260">
      <formula>(COUNTIFS($E$13:$E$512,$E22,$AC$13:$AC$512,"◎") + COUNTIFS($E$13:$E$512,$E22,$AC$13:$AC$512,"○"))&gt;1</formula>
    </cfRule>
  </conditionalFormatting>
  <conditionalFormatting sqref="AD22">
    <cfRule type="expression" dxfId="12019" priority="12247" stopIfTrue="1">
      <formula>$AD22=""</formula>
    </cfRule>
    <cfRule type="expression" dxfId="12018" priority="12259">
      <formula>(COUNTIFS($E$13:$E$512,$E22,$AD$13:$AD$512,"◎") + COUNTIFS($E$13:$E$512,$E22,$AD$13:$AD$512,"○"))&gt;1</formula>
    </cfRule>
  </conditionalFormatting>
  <conditionalFormatting sqref="AE22">
    <cfRule type="expression" dxfId="12017" priority="12246" stopIfTrue="1">
      <formula>$AE22=""</formula>
    </cfRule>
    <cfRule type="expression" dxfId="12016" priority="12258">
      <formula>(COUNTIFS($E$13:$E$512,$E22,$AE$13:$AE$512,"◎") + COUNTIFS($E$13:$E$512,$E22,$AE$13:$AE$512,"○"))&gt;1</formula>
    </cfRule>
  </conditionalFormatting>
  <conditionalFormatting sqref="AF22">
    <cfRule type="expression" dxfId="12015" priority="12245" stopIfTrue="1">
      <formula>$AF22=""</formula>
    </cfRule>
    <cfRule type="expression" dxfId="12014" priority="12257">
      <formula>(COUNTIFS($E$13:$E$512,$E22,$AF$13:$AF$512,"◎") + COUNTIFS($E$13:$E$512,$E22,$AF$13:$AF$512,"○"))&gt;1</formula>
    </cfRule>
  </conditionalFormatting>
  <conditionalFormatting sqref="AG22">
    <cfRule type="expression" dxfId="12013" priority="12244" stopIfTrue="1">
      <formula>$AG22=""</formula>
    </cfRule>
    <cfRule type="expression" dxfId="12012" priority="12256">
      <formula>(COUNTIFS($E$13:$E$512,$E22,$AG$13:$AG$512,"◎") + COUNTIFS($E$13:$E$512,$E22,$AG$13:$AG$512,"○"))&gt;1</formula>
    </cfRule>
  </conditionalFormatting>
  <conditionalFormatting sqref="AH22">
    <cfRule type="expression" dxfId="12011" priority="12243" stopIfTrue="1">
      <formula>$AH22=""</formula>
    </cfRule>
    <cfRule type="expression" dxfId="12010" priority="12255">
      <formula>(COUNTIFS($E$13:$E$512,$E22,$AH$13:$AH$512,"◎") + COUNTIFS($E$13:$E$512,$E22,$AH$13:$AH$512,"○"))&gt;1</formula>
    </cfRule>
  </conditionalFormatting>
  <conditionalFormatting sqref="AI22">
    <cfRule type="expression" dxfId="12009" priority="12242" stopIfTrue="1">
      <formula>$AI22=""</formula>
    </cfRule>
    <cfRule type="expression" dxfId="12008" priority="12254">
      <formula>(COUNTIFS($E$13:$E$512,$E22,$AI$13:$AI$512,"◎") + COUNTIFS($E$13:$E$512,$E22,$AI$13:$AI$512,"○"))&gt;1</formula>
    </cfRule>
  </conditionalFormatting>
  <conditionalFormatting sqref="AJ22">
    <cfRule type="expression" dxfId="12007" priority="12241" stopIfTrue="1">
      <formula>$AJ22=""</formula>
    </cfRule>
    <cfRule type="expression" dxfId="12006" priority="12253">
      <formula>(COUNTIFS($E$13:$E$512,$E22,$AJ$13:$AJ$512,"◎") + COUNTIFS($E$13:$E$512,$E22,$AJ$13:$AJ$512,"○"))&gt;1</formula>
    </cfRule>
  </conditionalFormatting>
  <conditionalFormatting sqref="Y23">
    <cfRule type="expression" dxfId="12005" priority="12228" stopIfTrue="1">
      <formula>$Y23=""</formula>
    </cfRule>
    <cfRule type="expression" dxfId="12004" priority="12240">
      <formula>(COUNTIFS($E$13:$E$512,$E23,$Y$13:$Y$512,"◎") + COUNTIFS($E$13:$E$512,$E23,$Y$13:$Y$512,"○"))&gt;1</formula>
    </cfRule>
  </conditionalFormatting>
  <conditionalFormatting sqref="Z23">
    <cfRule type="expression" dxfId="12003" priority="12227" stopIfTrue="1">
      <formula>$Z23=""</formula>
    </cfRule>
    <cfRule type="expression" dxfId="12002" priority="12239">
      <formula>(COUNTIFS($E$13:$E$512,$E23,$Z$13:$Z$512,"◎") + COUNTIFS($E$13:$E$512,$E23,$Z$13:$Z$512,"○"))&gt;1</formula>
    </cfRule>
  </conditionalFormatting>
  <conditionalFormatting sqref="AA23">
    <cfRule type="expression" dxfId="12001" priority="12226" stopIfTrue="1">
      <formula>$AA23=""</formula>
    </cfRule>
    <cfRule type="expression" dxfId="12000" priority="12238">
      <formula>(COUNTIFS($E$13:$E$512,$E23,$AA$13:$AA$512,"◎") + COUNTIFS($E$13:$E$512,$E23,$AA$13:$AA$512,"○"))&gt;1</formula>
    </cfRule>
  </conditionalFormatting>
  <conditionalFormatting sqref="AB23">
    <cfRule type="expression" dxfId="11999" priority="12225" stopIfTrue="1">
      <formula>$AB23=""</formula>
    </cfRule>
    <cfRule type="expression" dxfId="11998" priority="12237">
      <formula>(COUNTIFS($E$13:$E$512,$E23,$AB$13:$AB$512,"◎") + COUNTIFS($E$13:$E$512,$E23,$AB$13:$AB$512,"○"))&gt;1</formula>
    </cfRule>
  </conditionalFormatting>
  <conditionalFormatting sqref="AC23">
    <cfRule type="expression" dxfId="11997" priority="12224" stopIfTrue="1">
      <formula>$AC23=""</formula>
    </cfRule>
    <cfRule type="expression" dxfId="11996" priority="12236">
      <formula>(COUNTIFS($E$13:$E$512,$E23,$AC$13:$AC$512,"◎") + COUNTIFS($E$13:$E$512,$E23,$AC$13:$AC$512,"○"))&gt;1</formula>
    </cfRule>
  </conditionalFormatting>
  <conditionalFormatting sqref="AD23">
    <cfRule type="expression" dxfId="11995" priority="12223" stopIfTrue="1">
      <formula>$AD23=""</formula>
    </cfRule>
    <cfRule type="expression" dxfId="11994" priority="12235">
      <formula>(COUNTIFS($E$13:$E$512,$E23,$AD$13:$AD$512,"◎") + COUNTIFS($E$13:$E$512,$E23,$AD$13:$AD$512,"○"))&gt;1</formula>
    </cfRule>
  </conditionalFormatting>
  <conditionalFormatting sqref="AE23">
    <cfRule type="expression" dxfId="11993" priority="12222" stopIfTrue="1">
      <formula>$AE23=""</formula>
    </cfRule>
    <cfRule type="expression" dxfId="11992" priority="12234">
      <formula>(COUNTIFS($E$13:$E$512,$E23,$AE$13:$AE$512,"◎") + COUNTIFS($E$13:$E$512,$E23,$AE$13:$AE$512,"○"))&gt;1</formula>
    </cfRule>
  </conditionalFormatting>
  <conditionalFormatting sqref="AF23">
    <cfRule type="expression" dxfId="11991" priority="12221" stopIfTrue="1">
      <formula>$AF23=""</formula>
    </cfRule>
    <cfRule type="expression" dxfId="11990" priority="12233">
      <formula>(COUNTIFS($E$13:$E$512,$E23,$AF$13:$AF$512,"◎") + COUNTIFS($E$13:$E$512,$E23,$AF$13:$AF$512,"○"))&gt;1</formula>
    </cfRule>
  </conditionalFormatting>
  <conditionalFormatting sqref="AG23">
    <cfRule type="expression" dxfId="11989" priority="12220" stopIfTrue="1">
      <formula>$AG23=""</formula>
    </cfRule>
    <cfRule type="expression" dxfId="11988" priority="12232">
      <formula>(COUNTIFS($E$13:$E$512,$E23,$AG$13:$AG$512,"◎") + COUNTIFS($E$13:$E$512,$E23,$AG$13:$AG$512,"○"))&gt;1</formula>
    </cfRule>
  </conditionalFormatting>
  <conditionalFormatting sqref="AH23">
    <cfRule type="expression" dxfId="11987" priority="12219" stopIfTrue="1">
      <formula>$AH23=""</formula>
    </cfRule>
    <cfRule type="expression" dxfId="11986" priority="12231">
      <formula>(COUNTIFS($E$13:$E$512,$E23,$AH$13:$AH$512,"◎") + COUNTIFS($E$13:$E$512,$E23,$AH$13:$AH$512,"○"))&gt;1</formula>
    </cfRule>
  </conditionalFormatting>
  <conditionalFormatting sqref="AI23">
    <cfRule type="expression" dxfId="11985" priority="12218" stopIfTrue="1">
      <formula>$AI23=""</formula>
    </cfRule>
    <cfRule type="expression" dxfId="11984" priority="12230">
      <formula>(COUNTIFS($E$13:$E$512,$E23,$AI$13:$AI$512,"◎") + COUNTIFS($E$13:$E$512,$E23,$AI$13:$AI$512,"○"))&gt;1</formula>
    </cfRule>
  </conditionalFormatting>
  <conditionalFormatting sqref="AJ23">
    <cfRule type="expression" dxfId="11983" priority="12217" stopIfTrue="1">
      <formula>$AJ23=""</formula>
    </cfRule>
    <cfRule type="expression" dxfId="11982" priority="12229">
      <formula>(COUNTIFS($E$13:$E$512,$E23,$AJ$13:$AJ$512,"◎") + COUNTIFS($E$13:$E$512,$E23,$AJ$13:$AJ$512,"○"))&gt;1</formula>
    </cfRule>
  </conditionalFormatting>
  <conditionalFormatting sqref="Y24">
    <cfRule type="expression" dxfId="11981" priority="12204" stopIfTrue="1">
      <formula>$Y24=""</formula>
    </cfRule>
    <cfRule type="expression" dxfId="11980" priority="12216">
      <formula>(COUNTIFS($E$13:$E$512,$E24,$Y$13:$Y$512,"◎") + COUNTIFS($E$13:$E$512,$E24,$Y$13:$Y$512,"○"))&gt;1</formula>
    </cfRule>
  </conditionalFormatting>
  <conditionalFormatting sqref="Z24">
    <cfRule type="expression" dxfId="11979" priority="12203" stopIfTrue="1">
      <formula>$Z24=""</formula>
    </cfRule>
    <cfRule type="expression" dxfId="11978" priority="12215">
      <formula>(COUNTIFS($E$13:$E$512,$E24,$Z$13:$Z$512,"◎") + COUNTIFS($E$13:$E$512,$E24,$Z$13:$Z$512,"○"))&gt;1</formula>
    </cfRule>
  </conditionalFormatting>
  <conditionalFormatting sqref="AA24">
    <cfRule type="expression" dxfId="11977" priority="12202" stopIfTrue="1">
      <formula>$AA24=""</formula>
    </cfRule>
    <cfRule type="expression" dxfId="11976" priority="12214">
      <formula>(COUNTIFS($E$13:$E$512,$E24,$AA$13:$AA$512,"◎") + COUNTIFS($E$13:$E$512,$E24,$AA$13:$AA$512,"○"))&gt;1</formula>
    </cfRule>
  </conditionalFormatting>
  <conditionalFormatting sqref="AB24">
    <cfRule type="expression" dxfId="11975" priority="12201" stopIfTrue="1">
      <formula>$AB24=""</formula>
    </cfRule>
    <cfRule type="expression" dxfId="11974" priority="12213">
      <formula>(COUNTIFS($E$13:$E$512,$E24,$AB$13:$AB$512,"◎") + COUNTIFS($E$13:$E$512,$E24,$AB$13:$AB$512,"○"))&gt;1</formula>
    </cfRule>
  </conditionalFormatting>
  <conditionalFormatting sqref="AC24">
    <cfRule type="expression" dxfId="11973" priority="12200" stopIfTrue="1">
      <formula>$AC24=""</formula>
    </cfRule>
    <cfRule type="expression" dxfId="11972" priority="12212">
      <formula>(COUNTIFS($E$13:$E$512,$E24,$AC$13:$AC$512,"◎") + COUNTIFS($E$13:$E$512,$E24,$AC$13:$AC$512,"○"))&gt;1</formula>
    </cfRule>
  </conditionalFormatting>
  <conditionalFormatting sqref="AD24">
    <cfRule type="expression" dxfId="11971" priority="12199" stopIfTrue="1">
      <formula>$AD24=""</formula>
    </cfRule>
    <cfRule type="expression" dxfId="11970" priority="12211">
      <formula>(COUNTIFS($E$13:$E$512,$E24,$AD$13:$AD$512,"◎") + COUNTIFS($E$13:$E$512,$E24,$AD$13:$AD$512,"○"))&gt;1</formula>
    </cfRule>
  </conditionalFormatting>
  <conditionalFormatting sqref="AE24">
    <cfRule type="expression" dxfId="11969" priority="12198" stopIfTrue="1">
      <formula>$AE24=""</formula>
    </cfRule>
    <cfRule type="expression" dxfId="11968" priority="12210">
      <formula>(COUNTIFS($E$13:$E$512,$E24,$AE$13:$AE$512,"◎") + COUNTIFS($E$13:$E$512,$E24,$AE$13:$AE$512,"○"))&gt;1</formula>
    </cfRule>
  </conditionalFormatting>
  <conditionalFormatting sqref="AF24">
    <cfRule type="expression" dxfId="11967" priority="12197" stopIfTrue="1">
      <formula>$AF24=""</formula>
    </cfRule>
    <cfRule type="expression" dxfId="11966" priority="12209">
      <formula>(COUNTIFS($E$13:$E$512,$E24,$AF$13:$AF$512,"◎") + COUNTIFS($E$13:$E$512,$E24,$AF$13:$AF$512,"○"))&gt;1</formula>
    </cfRule>
  </conditionalFormatting>
  <conditionalFormatting sqref="AG24">
    <cfRule type="expression" dxfId="11965" priority="12196" stopIfTrue="1">
      <formula>$AG24=""</formula>
    </cfRule>
    <cfRule type="expression" dxfId="11964" priority="12208">
      <formula>(COUNTIFS($E$13:$E$512,$E24,$AG$13:$AG$512,"◎") + COUNTIFS($E$13:$E$512,$E24,$AG$13:$AG$512,"○"))&gt;1</formula>
    </cfRule>
  </conditionalFormatting>
  <conditionalFormatting sqref="AH24">
    <cfRule type="expression" dxfId="11963" priority="12195" stopIfTrue="1">
      <formula>$AH24=""</formula>
    </cfRule>
    <cfRule type="expression" dxfId="11962" priority="12207">
      <formula>(COUNTIFS($E$13:$E$512,$E24,$AH$13:$AH$512,"◎") + COUNTIFS($E$13:$E$512,$E24,$AH$13:$AH$512,"○"))&gt;1</formula>
    </cfRule>
  </conditionalFormatting>
  <conditionalFormatting sqref="AI24">
    <cfRule type="expression" dxfId="11961" priority="12194" stopIfTrue="1">
      <formula>$AI24=""</formula>
    </cfRule>
    <cfRule type="expression" dxfId="11960" priority="12206">
      <formula>(COUNTIFS($E$13:$E$512,$E24,$AI$13:$AI$512,"◎") + COUNTIFS($E$13:$E$512,$E24,$AI$13:$AI$512,"○"))&gt;1</formula>
    </cfRule>
  </conditionalFormatting>
  <conditionalFormatting sqref="AJ24">
    <cfRule type="expression" dxfId="11959" priority="12193" stopIfTrue="1">
      <formula>$AJ24=""</formula>
    </cfRule>
    <cfRule type="expression" dxfId="11958" priority="12205">
      <formula>(COUNTIFS($E$13:$E$512,$E24,$AJ$13:$AJ$512,"◎") + COUNTIFS($E$13:$E$512,$E24,$AJ$13:$AJ$512,"○"))&gt;1</formula>
    </cfRule>
  </conditionalFormatting>
  <conditionalFormatting sqref="Y25">
    <cfRule type="expression" dxfId="11957" priority="12180" stopIfTrue="1">
      <formula>$Y25=""</formula>
    </cfRule>
    <cfRule type="expression" dxfId="11956" priority="12192">
      <formula>(COUNTIFS($E$13:$E$512,$E25,$Y$13:$Y$512,"◎") + COUNTIFS($E$13:$E$512,$E25,$Y$13:$Y$512,"○"))&gt;1</formula>
    </cfRule>
  </conditionalFormatting>
  <conditionalFormatting sqref="Z25">
    <cfRule type="expression" dxfId="11955" priority="12179" stopIfTrue="1">
      <formula>$Z25=""</formula>
    </cfRule>
    <cfRule type="expression" dxfId="11954" priority="12191">
      <formula>(COUNTIFS($E$13:$E$512,$E25,$Z$13:$Z$512,"◎") + COUNTIFS($E$13:$E$512,$E25,$Z$13:$Z$512,"○"))&gt;1</formula>
    </cfRule>
  </conditionalFormatting>
  <conditionalFormatting sqref="AA25">
    <cfRule type="expression" dxfId="11953" priority="12178" stopIfTrue="1">
      <formula>$AA25=""</formula>
    </cfRule>
    <cfRule type="expression" dxfId="11952" priority="12190">
      <formula>(COUNTIFS($E$13:$E$512,$E25,$AA$13:$AA$512,"◎") + COUNTIFS($E$13:$E$512,$E25,$AA$13:$AA$512,"○"))&gt;1</formula>
    </cfRule>
  </conditionalFormatting>
  <conditionalFormatting sqref="AB25">
    <cfRule type="expression" dxfId="11951" priority="12177" stopIfTrue="1">
      <formula>$AB25=""</formula>
    </cfRule>
    <cfRule type="expression" dxfId="11950" priority="12189">
      <formula>(COUNTIFS($E$13:$E$512,$E25,$AB$13:$AB$512,"◎") + COUNTIFS($E$13:$E$512,$E25,$AB$13:$AB$512,"○"))&gt;1</formula>
    </cfRule>
  </conditionalFormatting>
  <conditionalFormatting sqref="AC25">
    <cfRule type="expression" dxfId="11949" priority="12176" stopIfTrue="1">
      <formula>$AC25=""</formula>
    </cfRule>
    <cfRule type="expression" dxfId="11948" priority="12188">
      <formula>(COUNTIFS($E$13:$E$512,$E25,$AC$13:$AC$512,"◎") + COUNTIFS($E$13:$E$512,$E25,$AC$13:$AC$512,"○"))&gt;1</formula>
    </cfRule>
  </conditionalFormatting>
  <conditionalFormatting sqref="AD25">
    <cfRule type="expression" dxfId="11947" priority="12175" stopIfTrue="1">
      <formula>$AD25=""</formula>
    </cfRule>
    <cfRule type="expression" dxfId="11946" priority="12187">
      <formula>(COUNTIFS($E$13:$E$512,$E25,$AD$13:$AD$512,"◎") + COUNTIFS($E$13:$E$512,$E25,$AD$13:$AD$512,"○"))&gt;1</formula>
    </cfRule>
  </conditionalFormatting>
  <conditionalFormatting sqref="AE25">
    <cfRule type="expression" dxfId="11945" priority="12174" stopIfTrue="1">
      <formula>$AE25=""</formula>
    </cfRule>
    <cfRule type="expression" dxfId="11944" priority="12186">
      <formula>(COUNTIFS($E$13:$E$512,$E25,$AE$13:$AE$512,"◎") + COUNTIFS($E$13:$E$512,$E25,$AE$13:$AE$512,"○"))&gt;1</formula>
    </cfRule>
  </conditionalFormatting>
  <conditionalFormatting sqref="AF25">
    <cfRule type="expression" dxfId="11943" priority="12173" stopIfTrue="1">
      <formula>$AF25=""</formula>
    </cfRule>
    <cfRule type="expression" dxfId="11942" priority="12185">
      <formula>(COUNTIFS($E$13:$E$512,$E25,$AF$13:$AF$512,"◎") + COUNTIFS($E$13:$E$512,$E25,$AF$13:$AF$512,"○"))&gt;1</formula>
    </cfRule>
  </conditionalFormatting>
  <conditionalFormatting sqref="AG25">
    <cfRule type="expression" dxfId="11941" priority="12172" stopIfTrue="1">
      <formula>$AG25=""</formula>
    </cfRule>
    <cfRule type="expression" dxfId="11940" priority="12184">
      <formula>(COUNTIFS($E$13:$E$512,$E25,$AG$13:$AG$512,"◎") + COUNTIFS($E$13:$E$512,$E25,$AG$13:$AG$512,"○"))&gt;1</formula>
    </cfRule>
  </conditionalFormatting>
  <conditionalFormatting sqref="AH25">
    <cfRule type="expression" dxfId="11939" priority="12171" stopIfTrue="1">
      <formula>$AH25=""</formula>
    </cfRule>
    <cfRule type="expression" dxfId="11938" priority="12183">
      <formula>(COUNTIFS($E$13:$E$512,$E25,$AH$13:$AH$512,"◎") + COUNTIFS($E$13:$E$512,$E25,$AH$13:$AH$512,"○"))&gt;1</formula>
    </cfRule>
  </conditionalFormatting>
  <conditionalFormatting sqref="AI25">
    <cfRule type="expression" dxfId="11937" priority="12170" stopIfTrue="1">
      <formula>$AI25=""</formula>
    </cfRule>
    <cfRule type="expression" dxfId="11936" priority="12182">
      <formula>(COUNTIFS($E$13:$E$512,$E25,$AI$13:$AI$512,"◎") + COUNTIFS($E$13:$E$512,$E25,$AI$13:$AI$512,"○"))&gt;1</formula>
    </cfRule>
  </conditionalFormatting>
  <conditionalFormatting sqref="AJ25">
    <cfRule type="expression" dxfId="11935" priority="12169" stopIfTrue="1">
      <formula>$AJ25=""</formula>
    </cfRule>
    <cfRule type="expression" dxfId="11934" priority="12181">
      <formula>(COUNTIFS($E$13:$E$512,$E25,$AJ$13:$AJ$512,"◎") + COUNTIFS($E$13:$E$512,$E25,$AJ$13:$AJ$512,"○"))&gt;1</formula>
    </cfRule>
  </conditionalFormatting>
  <conditionalFormatting sqref="Y26">
    <cfRule type="expression" dxfId="11933" priority="12156" stopIfTrue="1">
      <formula>$Y26=""</formula>
    </cfRule>
    <cfRule type="expression" dxfId="11932" priority="12168">
      <formula>(COUNTIFS($E$13:$E$512,$E26,$Y$13:$Y$512,"◎") + COUNTIFS($E$13:$E$512,$E26,$Y$13:$Y$512,"○"))&gt;1</formula>
    </cfRule>
  </conditionalFormatting>
  <conditionalFormatting sqref="Z26">
    <cfRule type="expression" dxfId="11931" priority="12155" stopIfTrue="1">
      <formula>$Z26=""</formula>
    </cfRule>
    <cfRule type="expression" dxfId="11930" priority="12167">
      <formula>(COUNTIFS($E$13:$E$512,$E26,$Z$13:$Z$512,"◎") + COUNTIFS($E$13:$E$512,$E26,$Z$13:$Z$512,"○"))&gt;1</formula>
    </cfRule>
  </conditionalFormatting>
  <conditionalFormatting sqref="AA26">
    <cfRule type="expression" dxfId="11929" priority="12154" stopIfTrue="1">
      <formula>$AA26=""</formula>
    </cfRule>
    <cfRule type="expression" dxfId="11928" priority="12166">
      <formula>(COUNTIFS($E$13:$E$512,$E26,$AA$13:$AA$512,"◎") + COUNTIFS($E$13:$E$512,$E26,$AA$13:$AA$512,"○"))&gt;1</formula>
    </cfRule>
  </conditionalFormatting>
  <conditionalFormatting sqref="AB26">
    <cfRule type="expression" dxfId="11927" priority="12153" stopIfTrue="1">
      <formula>$AB26=""</formula>
    </cfRule>
    <cfRule type="expression" dxfId="11926" priority="12165">
      <formula>(COUNTIFS($E$13:$E$512,$E26,$AB$13:$AB$512,"◎") + COUNTIFS($E$13:$E$512,$E26,$AB$13:$AB$512,"○"))&gt;1</formula>
    </cfRule>
  </conditionalFormatting>
  <conditionalFormatting sqref="AC26">
    <cfRule type="expression" dxfId="11925" priority="12152" stopIfTrue="1">
      <formula>$AC26=""</formula>
    </cfRule>
    <cfRule type="expression" dxfId="11924" priority="12164">
      <formula>(COUNTIFS($E$13:$E$512,$E26,$AC$13:$AC$512,"◎") + COUNTIFS($E$13:$E$512,$E26,$AC$13:$AC$512,"○"))&gt;1</formula>
    </cfRule>
  </conditionalFormatting>
  <conditionalFormatting sqref="AD26">
    <cfRule type="expression" dxfId="11923" priority="12151" stopIfTrue="1">
      <formula>$AD26=""</formula>
    </cfRule>
    <cfRule type="expression" dxfId="11922" priority="12163">
      <formula>(COUNTIFS($E$13:$E$512,$E26,$AD$13:$AD$512,"◎") + COUNTIFS($E$13:$E$512,$E26,$AD$13:$AD$512,"○"))&gt;1</formula>
    </cfRule>
  </conditionalFormatting>
  <conditionalFormatting sqref="AE26">
    <cfRule type="expression" dxfId="11921" priority="12150" stopIfTrue="1">
      <formula>$AE26=""</formula>
    </cfRule>
    <cfRule type="expression" dxfId="11920" priority="12162">
      <formula>(COUNTIFS($E$13:$E$512,$E26,$AE$13:$AE$512,"◎") + COUNTIFS($E$13:$E$512,$E26,$AE$13:$AE$512,"○"))&gt;1</formula>
    </cfRule>
  </conditionalFormatting>
  <conditionalFormatting sqref="AF26">
    <cfRule type="expression" dxfId="11919" priority="12149" stopIfTrue="1">
      <formula>$AF26=""</formula>
    </cfRule>
    <cfRule type="expression" dxfId="11918" priority="12161">
      <formula>(COUNTIFS($E$13:$E$512,$E26,$AF$13:$AF$512,"◎") + COUNTIFS($E$13:$E$512,$E26,$AF$13:$AF$512,"○"))&gt;1</formula>
    </cfRule>
  </conditionalFormatting>
  <conditionalFormatting sqref="AG26">
    <cfRule type="expression" dxfId="11917" priority="12148" stopIfTrue="1">
      <formula>$AG26=""</formula>
    </cfRule>
    <cfRule type="expression" dxfId="11916" priority="12160">
      <formula>(COUNTIFS($E$13:$E$512,$E26,$AG$13:$AG$512,"◎") + COUNTIFS($E$13:$E$512,$E26,$AG$13:$AG$512,"○"))&gt;1</formula>
    </cfRule>
  </conditionalFormatting>
  <conditionalFormatting sqref="AH26">
    <cfRule type="expression" dxfId="11915" priority="12147" stopIfTrue="1">
      <formula>$AH26=""</formula>
    </cfRule>
    <cfRule type="expression" dxfId="11914" priority="12159">
      <formula>(COUNTIFS($E$13:$E$512,$E26,$AH$13:$AH$512,"◎") + COUNTIFS($E$13:$E$512,$E26,$AH$13:$AH$512,"○"))&gt;1</formula>
    </cfRule>
  </conditionalFormatting>
  <conditionalFormatting sqref="AI26">
    <cfRule type="expression" dxfId="11913" priority="12146" stopIfTrue="1">
      <formula>$AI26=""</formula>
    </cfRule>
    <cfRule type="expression" dxfId="11912" priority="12158">
      <formula>(COUNTIFS($E$13:$E$512,$E26,$AI$13:$AI$512,"◎") + COUNTIFS($E$13:$E$512,$E26,$AI$13:$AI$512,"○"))&gt;1</formula>
    </cfRule>
  </conditionalFormatting>
  <conditionalFormatting sqref="AJ26">
    <cfRule type="expression" dxfId="11911" priority="12145" stopIfTrue="1">
      <formula>$AJ26=""</formula>
    </cfRule>
    <cfRule type="expression" dxfId="11910" priority="12157">
      <formula>(COUNTIFS($E$13:$E$512,$E26,$AJ$13:$AJ$512,"◎") + COUNTIFS($E$13:$E$512,$E26,$AJ$13:$AJ$512,"○"))&gt;1</formula>
    </cfRule>
  </conditionalFormatting>
  <conditionalFormatting sqref="Y27">
    <cfRule type="expression" dxfId="11909" priority="12132" stopIfTrue="1">
      <formula>$Y27=""</formula>
    </cfRule>
    <cfRule type="expression" dxfId="11908" priority="12144">
      <formula>(COUNTIFS($E$13:$E$512,$E27,$Y$13:$Y$512,"◎") + COUNTIFS($E$13:$E$512,$E27,$Y$13:$Y$512,"○"))&gt;1</formula>
    </cfRule>
  </conditionalFormatting>
  <conditionalFormatting sqref="Z27">
    <cfRule type="expression" dxfId="11907" priority="12131" stopIfTrue="1">
      <formula>$Z27=""</formula>
    </cfRule>
    <cfRule type="expression" dxfId="11906" priority="12143">
      <formula>(COUNTIFS($E$13:$E$512,$E27,$Z$13:$Z$512,"◎") + COUNTIFS($E$13:$E$512,$E27,$Z$13:$Z$512,"○"))&gt;1</formula>
    </cfRule>
  </conditionalFormatting>
  <conditionalFormatting sqref="AA27">
    <cfRule type="expression" dxfId="11905" priority="12130" stopIfTrue="1">
      <formula>$AA27=""</formula>
    </cfRule>
    <cfRule type="expression" dxfId="11904" priority="12142">
      <formula>(COUNTIFS($E$13:$E$512,$E27,$AA$13:$AA$512,"◎") + COUNTIFS($E$13:$E$512,$E27,$AA$13:$AA$512,"○"))&gt;1</formula>
    </cfRule>
  </conditionalFormatting>
  <conditionalFormatting sqref="AB27">
    <cfRule type="expression" dxfId="11903" priority="12129" stopIfTrue="1">
      <formula>$AB27=""</formula>
    </cfRule>
    <cfRule type="expression" dxfId="11902" priority="12141">
      <formula>(COUNTIFS($E$13:$E$512,$E27,$AB$13:$AB$512,"◎") + COUNTIFS($E$13:$E$512,$E27,$AB$13:$AB$512,"○"))&gt;1</formula>
    </cfRule>
  </conditionalFormatting>
  <conditionalFormatting sqref="AC27">
    <cfRule type="expression" dxfId="11901" priority="12128" stopIfTrue="1">
      <formula>$AC27=""</formula>
    </cfRule>
    <cfRule type="expression" dxfId="11900" priority="12140">
      <formula>(COUNTIFS($E$13:$E$512,$E27,$AC$13:$AC$512,"◎") + COUNTIFS($E$13:$E$512,$E27,$AC$13:$AC$512,"○"))&gt;1</formula>
    </cfRule>
  </conditionalFormatting>
  <conditionalFormatting sqref="AD27">
    <cfRule type="expression" dxfId="11899" priority="12127" stopIfTrue="1">
      <formula>$AD27=""</formula>
    </cfRule>
    <cfRule type="expression" dxfId="11898" priority="12139">
      <formula>(COUNTIFS($E$13:$E$512,$E27,$AD$13:$AD$512,"◎") + COUNTIFS($E$13:$E$512,$E27,$AD$13:$AD$512,"○"))&gt;1</formula>
    </cfRule>
  </conditionalFormatting>
  <conditionalFormatting sqref="AE27">
    <cfRule type="expression" dxfId="11897" priority="12126" stopIfTrue="1">
      <formula>$AE27=""</formula>
    </cfRule>
    <cfRule type="expression" dxfId="11896" priority="12138">
      <formula>(COUNTIFS($E$13:$E$512,$E27,$AE$13:$AE$512,"◎") + COUNTIFS($E$13:$E$512,$E27,$AE$13:$AE$512,"○"))&gt;1</formula>
    </cfRule>
  </conditionalFormatting>
  <conditionalFormatting sqref="AF27">
    <cfRule type="expression" dxfId="11895" priority="12125" stopIfTrue="1">
      <formula>$AF27=""</formula>
    </cfRule>
    <cfRule type="expression" dxfId="11894" priority="12137">
      <formula>(COUNTIFS($E$13:$E$512,$E27,$AF$13:$AF$512,"◎") + COUNTIFS($E$13:$E$512,$E27,$AF$13:$AF$512,"○"))&gt;1</formula>
    </cfRule>
  </conditionalFormatting>
  <conditionalFormatting sqref="AG27">
    <cfRule type="expression" dxfId="11893" priority="12124" stopIfTrue="1">
      <formula>$AG27=""</formula>
    </cfRule>
    <cfRule type="expression" dxfId="11892" priority="12136">
      <formula>(COUNTIFS($E$13:$E$512,$E27,$AG$13:$AG$512,"◎") + COUNTIFS($E$13:$E$512,$E27,$AG$13:$AG$512,"○"))&gt;1</formula>
    </cfRule>
  </conditionalFormatting>
  <conditionalFormatting sqref="AH27">
    <cfRule type="expression" dxfId="11891" priority="12123" stopIfTrue="1">
      <formula>$AH27=""</formula>
    </cfRule>
    <cfRule type="expression" dxfId="11890" priority="12135">
      <formula>(COUNTIFS($E$13:$E$512,$E27,$AH$13:$AH$512,"◎") + COUNTIFS($E$13:$E$512,$E27,$AH$13:$AH$512,"○"))&gt;1</formula>
    </cfRule>
  </conditionalFormatting>
  <conditionalFormatting sqref="AI27">
    <cfRule type="expression" dxfId="11889" priority="12122" stopIfTrue="1">
      <formula>$AI27=""</formula>
    </cfRule>
    <cfRule type="expression" dxfId="11888" priority="12134">
      <formula>(COUNTIFS($E$13:$E$512,$E27,$AI$13:$AI$512,"◎") + COUNTIFS($E$13:$E$512,$E27,$AI$13:$AI$512,"○"))&gt;1</formula>
    </cfRule>
  </conditionalFormatting>
  <conditionalFormatting sqref="AJ27">
    <cfRule type="expression" dxfId="11887" priority="12121" stopIfTrue="1">
      <formula>$AJ27=""</formula>
    </cfRule>
    <cfRule type="expression" dxfId="11886" priority="12133">
      <formula>(COUNTIFS($E$13:$E$512,$E27,$AJ$13:$AJ$512,"◎") + COUNTIFS($E$13:$E$512,$E27,$AJ$13:$AJ$512,"○"))&gt;1</formula>
    </cfRule>
  </conditionalFormatting>
  <conditionalFormatting sqref="Y28">
    <cfRule type="expression" dxfId="11885" priority="12108" stopIfTrue="1">
      <formula>$Y28=""</formula>
    </cfRule>
    <cfRule type="expression" dxfId="11884" priority="12120">
      <formula>(COUNTIFS($E$13:$E$512,$E28,$Y$13:$Y$512,"◎") + COUNTIFS($E$13:$E$512,$E28,$Y$13:$Y$512,"○"))&gt;1</formula>
    </cfRule>
  </conditionalFormatting>
  <conditionalFormatting sqref="Z28">
    <cfRule type="expression" dxfId="11883" priority="12107" stopIfTrue="1">
      <formula>$Z28=""</formula>
    </cfRule>
    <cfRule type="expression" dxfId="11882" priority="12119">
      <formula>(COUNTIFS($E$13:$E$512,$E28,$Z$13:$Z$512,"◎") + COUNTIFS($E$13:$E$512,$E28,$Z$13:$Z$512,"○"))&gt;1</formula>
    </cfRule>
  </conditionalFormatting>
  <conditionalFormatting sqref="AA28">
    <cfRule type="expression" dxfId="11881" priority="12106" stopIfTrue="1">
      <formula>$AA28=""</formula>
    </cfRule>
    <cfRule type="expression" dxfId="11880" priority="12118">
      <formula>(COUNTIFS($E$13:$E$512,$E28,$AA$13:$AA$512,"◎") + COUNTIFS($E$13:$E$512,$E28,$AA$13:$AA$512,"○"))&gt;1</formula>
    </cfRule>
  </conditionalFormatting>
  <conditionalFormatting sqref="AB28">
    <cfRule type="expression" dxfId="11879" priority="12105" stopIfTrue="1">
      <formula>$AB28=""</formula>
    </cfRule>
    <cfRule type="expression" dxfId="11878" priority="12117">
      <formula>(COUNTIFS($E$13:$E$512,$E28,$AB$13:$AB$512,"◎") + COUNTIFS($E$13:$E$512,$E28,$AB$13:$AB$512,"○"))&gt;1</formula>
    </cfRule>
  </conditionalFormatting>
  <conditionalFormatting sqref="AC28">
    <cfRule type="expression" dxfId="11877" priority="12104" stopIfTrue="1">
      <formula>$AC28=""</formula>
    </cfRule>
    <cfRule type="expression" dxfId="11876" priority="12116">
      <formula>(COUNTIFS($E$13:$E$512,$E28,$AC$13:$AC$512,"◎") + COUNTIFS($E$13:$E$512,$E28,$AC$13:$AC$512,"○"))&gt;1</formula>
    </cfRule>
  </conditionalFormatting>
  <conditionalFormatting sqref="AD28">
    <cfRule type="expression" dxfId="11875" priority="12103" stopIfTrue="1">
      <formula>$AD28=""</formula>
    </cfRule>
    <cfRule type="expression" dxfId="11874" priority="12115">
      <formula>(COUNTIFS($E$13:$E$512,$E28,$AD$13:$AD$512,"◎") + COUNTIFS($E$13:$E$512,$E28,$AD$13:$AD$512,"○"))&gt;1</formula>
    </cfRule>
  </conditionalFormatting>
  <conditionalFormatting sqref="AE28">
    <cfRule type="expression" dxfId="11873" priority="12102" stopIfTrue="1">
      <formula>$AE28=""</formula>
    </cfRule>
    <cfRule type="expression" dxfId="11872" priority="12114">
      <formula>(COUNTIFS($E$13:$E$512,$E28,$AE$13:$AE$512,"◎") + COUNTIFS($E$13:$E$512,$E28,$AE$13:$AE$512,"○"))&gt;1</formula>
    </cfRule>
  </conditionalFormatting>
  <conditionalFormatting sqref="AF28">
    <cfRule type="expression" dxfId="11871" priority="12101" stopIfTrue="1">
      <formula>$AF28=""</formula>
    </cfRule>
    <cfRule type="expression" dxfId="11870" priority="12113">
      <formula>(COUNTIFS($E$13:$E$512,$E28,$AF$13:$AF$512,"◎") + COUNTIFS($E$13:$E$512,$E28,$AF$13:$AF$512,"○"))&gt;1</formula>
    </cfRule>
  </conditionalFormatting>
  <conditionalFormatting sqref="AG28">
    <cfRule type="expression" dxfId="11869" priority="12100" stopIfTrue="1">
      <formula>$AG28=""</formula>
    </cfRule>
    <cfRule type="expression" dxfId="11868" priority="12112">
      <formula>(COUNTIFS($E$13:$E$512,$E28,$AG$13:$AG$512,"◎") + COUNTIFS($E$13:$E$512,$E28,$AG$13:$AG$512,"○"))&gt;1</formula>
    </cfRule>
  </conditionalFormatting>
  <conditionalFormatting sqref="AH28">
    <cfRule type="expression" dxfId="11867" priority="12099" stopIfTrue="1">
      <formula>$AH28=""</formula>
    </cfRule>
    <cfRule type="expression" dxfId="11866" priority="12111">
      <formula>(COUNTIFS($E$13:$E$512,$E28,$AH$13:$AH$512,"◎") + COUNTIFS($E$13:$E$512,$E28,$AH$13:$AH$512,"○"))&gt;1</formula>
    </cfRule>
  </conditionalFormatting>
  <conditionalFormatting sqref="AI28">
    <cfRule type="expression" dxfId="11865" priority="12098" stopIfTrue="1">
      <formula>$AI28=""</formula>
    </cfRule>
    <cfRule type="expression" dxfId="11864" priority="12110">
      <formula>(COUNTIFS($E$13:$E$512,$E28,$AI$13:$AI$512,"◎") + COUNTIFS($E$13:$E$512,$E28,$AI$13:$AI$512,"○"))&gt;1</formula>
    </cfRule>
  </conditionalFormatting>
  <conditionalFormatting sqref="AJ28">
    <cfRule type="expression" dxfId="11863" priority="12097" stopIfTrue="1">
      <formula>$AJ28=""</formula>
    </cfRule>
    <cfRule type="expression" dxfId="11862" priority="12109">
      <formula>(COUNTIFS($E$13:$E$512,$E28,$AJ$13:$AJ$512,"◎") + COUNTIFS($E$13:$E$512,$E28,$AJ$13:$AJ$512,"○"))&gt;1</formula>
    </cfRule>
  </conditionalFormatting>
  <conditionalFormatting sqref="Y29">
    <cfRule type="expression" dxfId="11861" priority="12084" stopIfTrue="1">
      <formula>$Y29=""</formula>
    </cfRule>
    <cfRule type="expression" dxfId="11860" priority="12096">
      <formula>(COUNTIFS($E$13:$E$512,$E29,$Y$13:$Y$512,"◎") + COUNTIFS($E$13:$E$512,$E29,$Y$13:$Y$512,"○"))&gt;1</formula>
    </cfRule>
  </conditionalFormatting>
  <conditionalFormatting sqref="Z29">
    <cfRule type="expression" dxfId="11859" priority="12083" stopIfTrue="1">
      <formula>$Z29=""</formula>
    </cfRule>
    <cfRule type="expression" dxfId="11858" priority="12095">
      <formula>(COUNTIFS($E$13:$E$512,$E29,$Z$13:$Z$512,"◎") + COUNTIFS($E$13:$E$512,$E29,$Z$13:$Z$512,"○"))&gt;1</formula>
    </cfRule>
  </conditionalFormatting>
  <conditionalFormatting sqref="AA29">
    <cfRule type="expression" dxfId="11857" priority="12082" stopIfTrue="1">
      <formula>$AA29=""</formula>
    </cfRule>
    <cfRule type="expression" dxfId="11856" priority="12094">
      <formula>(COUNTIFS($E$13:$E$512,$E29,$AA$13:$AA$512,"◎") + COUNTIFS($E$13:$E$512,$E29,$AA$13:$AA$512,"○"))&gt;1</formula>
    </cfRule>
  </conditionalFormatting>
  <conditionalFormatting sqref="AB29">
    <cfRule type="expression" dxfId="11855" priority="12081" stopIfTrue="1">
      <formula>$AB29=""</formula>
    </cfRule>
    <cfRule type="expression" dxfId="11854" priority="12093">
      <formula>(COUNTIFS($E$13:$E$512,$E29,$AB$13:$AB$512,"◎") + COUNTIFS($E$13:$E$512,$E29,$AB$13:$AB$512,"○"))&gt;1</formula>
    </cfRule>
  </conditionalFormatting>
  <conditionalFormatting sqref="AC29">
    <cfRule type="expression" dxfId="11853" priority="12080" stopIfTrue="1">
      <formula>$AC29=""</formula>
    </cfRule>
    <cfRule type="expression" dxfId="11852" priority="12092">
      <formula>(COUNTIFS($E$13:$E$512,$E29,$AC$13:$AC$512,"◎") + COUNTIFS($E$13:$E$512,$E29,$AC$13:$AC$512,"○"))&gt;1</formula>
    </cfRule>
  </conditionalFormatting>
  <conditionalFormatting sqref="AD29">
    <cfRule type="expression" dxfId="11851" priority="12079" stopIfTrue="1">
      <formula>$AD29=""</formula>
    </cfRule>
    <cfRule type="expression" dxfId="11850" priority="12091">
      <formula>(COUNTIFS($E$13:$E$512,$E29,$AD$13:$AD$512,"◎") + COUNTIFS($E$13:$E$512,$E29,$AD$13:$AD$512,"○"))&gt;1</formula>
    </cfRule>
  </conditionalFormatting>
  <conditionalFormatting sqref="AE29">
    <cfRule type="expression" dxfId="11849" priority="12078" stopIfTrue="1">
      <formula>$AE29=""</formula>
    </cfRule>
    <cfRule type="expression" dxfId="11848" priority="12090">
      <formula>(COUNTIFS($E$13:$E$512,$E29,$AE$13:$AE$512,"◎") + COUNTIFS($E$13:$E$512,$E29,$AE$13:$AE$512,"○"))&gt;1</formula>
    </cfRule>
  </conditionalFormatting>
  <conditionalFormatting sqref="AF29">
    <cfRule type="expression" dxfId="11847" priority="12077" stopIfTrue="1">
      <formula>$AF29=""</formula>
    </cfRule>
    <cfRule type="expression" dxfId="11846" priority="12089">
      <formula>(COUNTIFS($E$13:$E$512,$E29,$AF$13:$AF$512,"◎") + COUNTIFS($E$13:$E$512,$E29,$AF$13:$AF$512,"○"))&gt;1</formula>
    </cfRule>
  </conditionalFormatting>
  <conditionalFormatting sqref="AG29">
    <cfRule type="expression" dxfId="11845" priority="12076" stopIfTrue="1">
      <formula>$AG29=""</formula>
    </cfRule>
    <cfRule type="expression" dxfId="11844" priority="12088">
      <formula>(COUNTIFS($E$13:$E$512,$E29,$AG$13:$AG$512,"◎") + COUNTIFS($E$13:$E$512,$E29,$AG$13:$AG$512,"○"))&gt;1</formula>
    </cfRule>
  </conditionalFormatting>
  <conditionalFormatting sqref="AH29">
    <cfRule type="expression" dxfId="11843" priority="12075" stopIfTrue="1">
      <formula>$AH29=""</formula>
    </cfRule>
    <cfRule type="expression" dxfId="11842" priority="12087">
      <formula>(COUNTIFS($E$13:$E$512,$E29,$AH$13:$AH$512,"◎") + COUNTIFS($E$13:$E$512,$E29,$AH$13:$AH$512,"○"))&gt;1</formula>
    </cfRule>
  </conditionalFormatting>
  <conditionalFormatting sqref="AI29">
    <cfRule type="expression" dxfId="11841" priority="12074" stopIfTrue="1">
      <formula>$AI29=""</formula>
    </cfRule>
    <cfRule type="expression" dxfId="11840" priority="12086">
      <formula>(COUNTIFS($E$13:$E$512,$E29,$AI$13:$AI$512,"◎") + COUNTIFS($E$13:$E$512,$E29,$AI$13:$AI$512,"○"))&gt;1</formula>
    </cfRule>
  </conditionalFormatting>
  <conditionalFormatting sqref="AJ29">
    <cfRule type="expression" dxfId="11839" priority="12073" stopIfTrue="1">
      <formula>$AJ29=""</formula>
    </cfRule>
    <cfRule type="expression" dxfId="11838" priority="12085">
      <formula>(COUNTIFS($E$13:$E$512,$E29,$AJ$13:$AJ$512,"◎") + COUNTIFS($E$13:$E$512,$E29,$AJ$13:$AJ$512,"○"))&gt;1</formula>
    </cfRule>
  </conditionalFormatting>
  <conditionalFormatting sqref="Y30">
    <cfRule type="expression" dxfId="11837" priority="12060" stopIfTrue="1">
      <formula>$Y30=""</formula>
    </cfRule>
    <cfRule type="expression" dxfId="11836" priority="12072">
      <formula>(COUNTIFS($E$13:$E$512,$E30,$Y$13:$Y$512,"◎") + COUNTIFS($E$13:$E$512,$E30,$Y$13:$Y$512,"○"))&gt;1</formula>
    </cfRule>
  </conditionalFormatting>
  <conditionalFormatting sqref="Z30">
    <cfRule type="expression" dxfId="11835" priority="12059" stopIfTrue="1">
      <formula>$Z30=""</formula>
    </cfRule>
    <cfRule type="expression" dxfId="11834" priority="12071">
      <formula>(COUNTIFS($E$13:$E$512,$E30,$Z$13:$Z$512,"◎") + COUNTIFS($E$13:$E$512,$E30,$Z$13:$Z$512,"○"))&gt;1</formula>
    </cfRule>
  </conditionalFormatting>
  <conditionalFormatting sqref="AA30">
    <cfRule type="expression" dxfId="11833" priority="12058" stopIfTrue="1">
      <formula>$AA30=""</formula>
    </cfRule>
    <cfRule type="expression" dxfId="11832" priority="12070">
      <formula>(COUNTIFS($E$13:$E$512,$E30,$AA$13:$AA$512,"◎") + COUNTIFS($E$13:$E$512,$E30,$AA$13:$AA$512,"○"))&gt;1</formula>
    </cfRule>
  </conditionalFormatting>
  <conditionalFormatting sqref="AB30">
    <cfRule type="expression" dxfId="11831" priority="12057" stopIfTrue="1">
      <formula>$AB30=""</formula>
    </cfRule>
    <cfRule type="expression" dxfId="11830" priority="12069">
      <formula>(COUNTIFS($E$13:$E$512,$E30,$AB$13:$AB$512,"◎") + COUNTIFS($E$13:$E$512,$E30,$AB$13:$AB$512,"○"))&gt;1</formula>
    </cfRule>
  </conditionalFormatting>
  <conditionalFormatting sqref="AC30">
    <cfRule type="expression" dxfId="11829" priority="12056" stopIfTrue="1">
      <formula>$AC30=""</formula>
    </cfRule>
    <cfRule type="expression" dxfId="11828" priority="12068">
      <formula>(COUNTIFS($E$13:$E$512,$E30,$AC$13:$AC$512,"◎") + COUNTIFS($E$13:$E$512,$E30,$AC$13:$AC$512,"○"))&gt;1</formula>
    </cfRule>
  </conditionalFormatting>
  <conditionalFormatting sqref="AD30">
    <cfRule type="expression" dxfId="11827" priority="12055" stopIfTrue="1">
      <formula>$AD30=""</formula>
    </cfRule>
    <cfRule type="expression" dxfId="11826" priority="12067">
      <formula>(COUNTIFS($E$13:$E$512,$E30,$AD$13:$AD$512,"◎") + COUNTIFS($E$13:$E$512,$E30,$AD$13:$AD$512,"○"))&gt;1</formula>
    </cfRule>
  </conditionalFormatting>
  <conditionalFormatting sqref="AE30">
    <cfRule type="expression" dxfId="11825" priority="12054" stopIfTrue="1">
      <formula>$AE30=""</formula>
    </cfRule>
    <cfRule type="expression" dxfId="11824" priority="12066">
      <formula>(COUNTIFS($E$13:$E$512,$E30,$AE$13:$AE$512,"◎") + COUNTIFS($E$13:$E$512,$E30,$AE$13:$AE$512,"○"))&gt;1</formula>
    </cfRule>
  </conditionalFormatting>
  <conditionalFormatting sqref="AF30">
    <cfRule type="expression" dxfId="11823" priority="12053" stopIfTrue="1">
      <formula>$AF30=""</formula>
    </cfRule>
    <cfRule type="expression" dxfId="11822" priority="12065">
      <formula>(COUNTIFS($E$13:$E$512,$E30,$AF$13:$AF$512,"◎") + COUNTIFS($E$13:$E$512,$E30,$AF$13:$AF$512,"○"))&gt;1</formula>
    </cfRule>
  </conditionalFormatting>
  <conditionalFormatting sqref="AG30">
    <cfRule type="expression" dxfId="11821" priority="12052" stopIfTrue="1">
      <formula>$AG30=""</formula>
    </cfRule>
    <cfRule type="expression" dxfId="11820" priority="12064">
      <formula>(COUNTIFS($E$13:$E$512,$E30,$AG$13:$AG$512,"◎") + COUNTIFS($E$13:$E$512,$E30,$AG$13:$AG$512,"○"))&gt;1</formula>
    </cfRule>
  </conditionalFormatting>
  <conditionalFormatting sqref="AH30">
    <cfRule type="expression" dxfId="11819" priority="12051" stopIfTrue="1">
      <formula>$AH30=""</formula>
    </cfRule>
    <cfRule type="expression" dxfId="11818" priority="12063">
      <formula>(COUNTIFS($E$13:$E$512,$E30,$AH$13:$AH$512,"◎") + COUNTIFS($E$13:$E$512,$E30,$AH$13:$AH$512,"○"))&gt;1</formula>
    </cfRule>
  </conditionalFormatting>
  <conditionalFormatting sqref="AI30">
    <cfRule type="expression" dxfId="11817" priority="12050" stopIfTrue="1">
      <formula>$AI30=""</formula>
    </cfRule>
    <cfRule type="expression" dxfId="11816" priority="12062">
      <formula>(COUNTIFS($E$13:$E$512,$E30,$AI$13:$AI$512,"◎") + COUNTIFS($E$13:$E$512,$E30,$AI$13:$AI$512,"○"))&gt;1</formula>
    </cfRule>
  </conditionalFormatting>
  <conditionalFormatting sqref="AJ30">
    <cfRule type="expression" dxfId="11815" priority="12049" stopIfTrue="1">
      <formula>$AJ30=""</formula>
    </cfRule>
    <cfRule type="expression" dxfId="11814" priority="12061">
      <formula>(COUNTIFS($E$13:$E$512,$E30,$AJ$13:$AJ$512,"◎") + COUNTIFS($E$13:$E$512,$E30,$AJ$13:$AJ$512,"○"))&gt;1</formula>
    </cfRule>
  </conditionalFormatting>
  <conditionalFormatting sqref="Y31">
    <cfRule type="expression" dxfId="11813" priority="12036" stopIfTrue="1">
      <formula>$Y31=""</formula>
    </cfRule>
    <cfRule type="expression" dxfId="11812" priority="12048">
      <formula>(COUNTIFS($E$13:$E$512,$E31,$Y$13:$Y$512,"◎") + COUNTIFS($E$13:$E$512,$E31,$Y$13:$Y$512,"○"))&gt;1</formula>
    </cfRule>
  </conditionalFormatting>
  <conditionalFormatting sqref="Z31">
    <cfRule type="expression" dxfId="11811" priority="12035" stopIfTrue="1">
      <formula>$Z31=""</formula>
    </cfRule>
    <cfRule type="expression" dxfId="11810" priority="12047">
      <formula>(COUNTIFS($E$13:$E$512,$E31,$Z$13:$Z$512,"◎") + COUNTIFS($E$13:$E$512,$E31,$Z$13:$Z$512,"○"))&gt;1</formula>
    </cfRule>
  </conditionalFormatting>
  <conditionalFormatting sqref="AA31">
    <cfRule type="expression" dxfId="11809" priority="12034" stopIfTrue="1">
      <formula>$AA31=""</formula>
    </cfRule>
    <cfRule type="expression" dxfId="11808" priority="12046">
      <formula>(COUNTIFS($E$13:$E$512,$E31,$AA$13:$AA$512,"◎") + COUNTIFS($E$13:$E$512,$E31,$AA$13:$AA$512,"○"))&gt;1</formula>
    </cfRule>
  </conditionalFormatting>
  <conditionalFormatting sqref="AB31">
    <cfRule type="expression" dxfId="11807" priority="12033" stopIfTrue="1">
      <formula>$AB31=""</formula>
    </cfRule>
    <cfRule type="expression" dxfId="11806" priority="12045">
      <formula>(COUNTIFS($E$13:$E$512,$E31,$AB$13:$AB$512,"◎") + COUNTIFS($E$13:$E$512,$E31,$AB$13:$AB$512,"○"))&gt;1</formula>
    </cfRule>
  </conditionalFormatting>
  <conditionalFormatting sqref="AC31">
    <cfRule type="expression" dxfId="11805" priority="12032" stopIfTrue="1">
      <formula>$AC31=""</formula>
    </cfRule>
    <cfRule type="expression" dxfId="11804" priority="12044">
      <formula>(COUNTIFS($E$13:$E$512,$E31,$AC$13:$AC$512,"◎") + COUNTIFS($E$13:$E$512,$E31,$AC$13:$AC$512,"○"))&gt;1</formula>
    </cfRule>
  </conditionalFormatting>
  <conditionalFormatting sqref="AD31">
    <cfRule type="expression" dxfId="11803" priority="12031" stopIfTrue="1">
      <formula>$AD31=""</formula>
    </cfRule>
    <cfRule type="expression" dxfId="11802" priority="12043">
      <formula>(COUNTIFS($E$13:$E$512,$E31,$AD$13:$AD$512,"◎") + COUNTIFS($E$13:$E$512,$E31,$AD$13:$AD$512,"○"))&gt;1</formula>
    </cfRule>
  </conditionalFormatting>
  <conditionalFormatting sqref="AE31">
    <cfRule type="expression" dxfId="11801" priority="12030" stopIfTrue="1">
      <formula>$AE31=""</formula>
    </cfRule>
    <cfRule type="expression" dxfId="11800" priority="12042">
      <formula>(COUNTIFS($E$13:$E$512,$E31,$AE$13:$AE$512,"◎") + COUNTIFS($E$13:$E$512,$E31,$AE$13:$AE$512,"○"))&gt;1</formula>
    </cfRule>
  </conditionalFormatting>
  <conditionalFormatting sqref="AF31">
    <cfRule type="expression" dxfId="11799" priority="12029" stopIfTrue="1">
      <formula>$AF31=""</formula>
    </cfRule>
    <cfRule type="expression" dxfId="11798" priority="12041">
      <formula>(COUNTIFS($E$13:$E$512,$E31,$AF$13:$AF$512,"◎") + COUNTIFS($E$13:$E$512,$E31,$AF$13:$AF$512,"○"))&gt;1</formula>
    </cfRule>
  </conditionalFormatting>
  <conditionalFormatting sqref="AG31">
    <cfRule type="expression" dxfId="11797" priority="12028" stopIfTrue="1">
      <formula>$AG31=""</formula>
    </cfRule>
    <cfRule type="expression" dxfId="11796" priority="12040">
      <formula>(COUNTIFS($E$13:$E$512,$E31,$AG$13:$AG$512,"◎") + COUNTIFS($E$13:$E$512,$E31,$AG$13:$AG$512,"○"))&gt;1</formula>
    </cfRule>
  </conditionalFormatting>
  <conditionalFormatting sqref="AH31">
    <cfRule type="expression" dxfId="11795" priority="12027" stopIfTrue="1">
      <formula>$AH31=""</formula>
    </cfRule>
    <cfRule type="expression" dxfId="11794" priority="12039">
      <formula>(COUNTIFS($E$13:$E$512,$E31,$AH$13:$AH$512,"◎") + COUNTIFS($E$13:$E$512,$E31,$AH$13:$AH$512,"○"))&gt;1</formula>
    </cfRule>
  </conditionalFormatting>
  <conditionalFormatting sqref="AI31">
    <cfRule type="expression" dxfId="11793" priority="12026" stopIfTrue="1">
      <formula>$AI31=""</formula>
    </cfRule>
    <cfRule type="expression" dxfId="11792" priority="12038">
      <formula>(COUNTIFS($E$13:$E$512,$E31,$AI$13:$AI$512,"◎") + COUNTIFS($E$13:$E$512,$E31,$AI$13:$AI$512,"○"))&gt;1</formula>
    </cfRule>
  </conditionalFormatting>
  <conditionalFormatting sqref="AJ31">
    <cfRule type="expression" dxfId="11791" priority="12025" stopIfTrue="1">
      <formula>$AJ31=""</formula>
    </cfRule>
    <cfRule type="expression" dxfId="11790" priority="12037">
      <formula>(COUNTIFS($E$13:$E$512,$E31,$AJ$13:$AJ$512,"◎") + COUNTIFS($E$13:$E$512,$E31,$AJ$13:$AJ$512,"○"))&gt;1</formula>
    </cfRule>
  </conditionalFormatting>
  <conditionalFormatting sqref="Y32">
    <cfRule type="expression" dxfId="11789" priority="12012" stopIfTrue="1">
      <formula>$Y32=""</formula>
    </cfRule>
    <cfRule type="expression" dxfId="11788" priority="12024">
      <formula>(COUNTIFS($E$13:$E$512,$E32,$Y$13:$Y$512,"◎") + COUNTIFS($E$13:$E$512,$E32,$Y$13:$Y$512,"○"))&gt;1</formula>
    </cfRule>
  </conditionalFormatting>
  <conditionalFormatting sqref="Z32">
    <cfRule type="expression" dxfId="11787" priority="12011" stopIfTrue="1">
      <formula>$Z32=""</formula>
    </cfRule>
    <cfRule type="expression" dxfId="11786" priority="12023">
      <formula>(COUNTIFS($E$13:$E$512,$E32,$Z$13:$Z$512,"◎") + COUNTIFS($E$13:$E$512,$E32,$Z$13:$Z$512,"○"))&gt;1</formula>
    </cfRule>
  </conditionalFormatting>
  <conditionalFormatting sqref="AA32">
    <cfRule type="expression" dxfId="11785" priority="12010" stopIfTrue="1">
      <formula>$AA32=""</formula>
    </cfRule>
    <cfRule type="expression" dxfId="11784" priority="12022">
      <formula>(COUNTIFS($E$13:$E$512,$E32,$AA$13:$AA$512,"◎") + COUNTIFS($E$13:$E$512,$E32,$AA$13:$AA$512,"○"))&gt;1</formula>
    </cfRule>
  </conditionalFormatting>
  <conditionalFormatting sqref="AB32">
    <cfRule type="expression" dxfId="11783" priority="12009" stopIfTrue="1">
      <formula>$AB32=""</formula>
    </cfRule>
    <cfRule type="expression" dxfId="11782" priority="12021">
      <formula>(COUNTIFS($E$13:$E$512,$E32,$AB$13:$AB$512,"◎") + COUNTIFS($E$13:$E$512,$E32,$AB$13:$AB$512,"○"))&gt;1</formula>
    </cfRule>
  </conditionalFormatting>
  <conditionalFormatting sqref="AC32">
    <cfRule type="expression" dxfId="11781" priority="12008" stopIfTrue="1">
      <formula>$AC32=""</formula>
    </cfRule>
    <cfRule type="expression" dxfId="11780" priority="12020">
      <formula>(COUNTIFS($E$13:$E$512,$E32,$AC$13:$AC$512,"◎") + COUNTIFS($E$13:$E$512,$E32,$AC$13:$AC$512,"○"))&gt;1</formula>
    </cfRule>
  </conditionalFormatting>
  <conditionalFormatting sqref="AD32">
    <cfRule type="expression" dxfId="11779" priority="12007" stopIfTrue="1">
      <formula>$AD32=""</formula>
    </cfRule>
    <cfRule type="expression" dxfId="11778" priority="12019">
      <formula>(COUNTIFS($E$13:$E$512,$E32,$AD$13:$AD$512,"◎") + COUNTIFS($E$13:$E$512,$E32,$AD$13:$AD$512,"○"))&gt;1</formula>
    </cfRule>
  </conditionalFormatting>
  <conditionalFormatting sqref="AE32">
    <cfRule type="expression" dxfId="11777" priority="12006" stopIfTrue="1">
      <formula>$AE32=""</formula>
    </cfRule>
    <cfRule type="expression" dxfId="11776" priority="12018">
      <formula>(COUNTIFS($E$13:$E$512,$E32,$AE$13:$AE$512,"◎") + COUNTIFS($E$13:$E$512,$E32,$AE$13:$AE$512,"○"))&gt;1</formula>
    </cfRule>
  </conditionalFormatting>
  <conditionalFormatting sqref="AF32">
    <cfRule type="expression" dxfId="11775" priority="12005" stopIfTrue="1">
      <formula>$AF32=""</formula>
    </cfRule>
    <cfRule type="expression" dxfId="11774" priority="12017">
      <formula>(COUNTIFS($E$13:$E$512,$E32,$AF$13:$AF$512,"◎") + COUNTIFS($E$13:$E$512,$E32,$AF$13:$AF$512,"○"))&gt;1</formula>
    </cfRule>
  </conditionalFormatting>
  <conditionalFormatting sqref="AG32">
    <cfRule type="expression" dxfId="11773" priority="12004" stopIfTrue="1">
      <formula>$AG32=""</formula>
    </cfRule>
    <cfRule type="expression" dxfId="11772" priority="12016">
      <formula>(COUNTIFS($E$13:$E$512,$E32,$AG$13:$AG$512,"◎") + COUNTIFS($E$13:$E$512,$E32,$AG$13:$AG$512,"○"))&gt;1</formula>
    </cfRule>
  </conditionalFormatting>
  <conditionalFormatting sqref="AH32">
    <cfRule type="expression" dxfId="11771" priority="12003" stopIfTrue="1">
      <formula>$AH32=""</formula>
    </cfRule>
    <cfRule type="expression" dxfId="11770" priority="12015">
      <formula>(COUNTIFS($E$13:$E$512,$E32,$AH$13:$AH$512,"◎") + COUNTIFS($E$13:$E$512,$E32,$AH$13:$AH$512,"○"))&gt;1</formula>
    </cfRule>
  </conditionalFormatting>
  <conditionalFormatting sqref="AI32">
    <cfRule type="expression" dxfId="11769" priority="12002" stopIfTrue="1">
      <formula>$AI32=""</formula>
    </cfRule>
    <cfRule type="expression" dxfId="11768" priority="12014">
      <formula>(COUNTIFS($E$13:$E$512,$E32,$AI$13:$AI$512,"◎") + COUNTIFS($E$13:$E$512,$E32,$AI$13:$AI$512,"○"))&gt;1</formula>
    </cfRule>
  </conditionalFormatting>
  <conditionalFormatting sqref="AJ32">
    <cfRule type="expression" dxfId="11767" priority="12001" stopIfTrue="1">
      <formula>$AJ32=""</formula>
    </cfRule>
    <cfRule type="expression" dxfId="11766" priority="12013">
      <formula>(COUNTIFS($E$13:$E$512,$E32,$AJ$13:$AJ$512,"◎") + COUNTIFS($E$13:$E$512,$E32,$AJ$13:$AJ$512,"○"))&gt;1</formula>
    </cfRule>
  </conditionalFormatting>
  <conditionalFormatting sqref="Y33">
    <cfRule type="expression" dxfId="11765" priority="11988" stopIfTrue="1">
      <formula>$Y33=""</formula>
    </cfRule>
    <cfRule type="expression" dxfId="11764" priority="12000">
      <formula>(COUNTIFS($E$13:$E$512,$E33,$Y$13:$Y$512,"◎") + COUNTIFS($E$13:$E$512,$E33,$Y$13:$Y$512,"○"))&gt;1</formula>
    </cfRule>
  </conditionalFormatting>
  <conditionalFormatting sqref="Z33">
    <cfRule type="expression" dxfId="11763" priority="11987" stopIfTrue="1">
      <formula>$Z33=""</formula>
    </cfRule>
    <cfRule type="expression" dxfId="11762" priority="11999">
      <formula>(COUNTIFS($E$13:$E$512,$E33,$Z$13:$Z$512,"◎") + COUNTIFS($E$13:$E$512,$E33,$Z$13:$Z$512,"○"))&gt;1</formula>
    </cfRule>
  </conditionalFormatting>
  <conditionalFormatting sqref="AA33">
    <cfRule type="expression" dxfId="11761" priority="11986" stopIfTrue="1">
      <formula>$AA33=""</formula>
    </cfRule>
    <cfRule type="expression" dxfId="11760" priority="11998">
      <formula>(COUNTIFS($E$13:$E$512,$E33,$AA$13:$AA$512,"◎") + COUNTIFS($E$13:$E$512,$E33,$AA$13:$AA$512,"○"))&gt;1</formula>
    </cfRule>
  </conditionalFormatting>
  <conditionalFormatting sqref="AB33">
    <cfRule type="expression" dxfId="11759" priority="11985" stopIfTrue="1">
      <formula>$AB33=""</formula>
    </cfRule>
    <cfRule type="expression" dxfId="11758" priority="11997">
      <formula>(COUNTIFS($E$13:$E$512,$E33,$AB$13:$AB$512,"◎") + COUNTIFS($E$13:$E$512,$E33,$AB$13:$AB$512,"○"))&gt;1</formula>
    </cfRule>
  </conditionalFormatting>
  <conditionalFormatting sqref="AC33">
    <cfRule type="expression" dxfId="11757" priority="11984" stopIfTrue="1">
      <formula>$AC33=""</formula>
    </cfRule>
    <cfRule type="expression" dxfId="11756" priority="11996">
      <formula>(COUNTIFS($E$13:$E$512,$E33,$AC$13:$AC$512,"◎") + COUNTIFS($E$13:$E$512,$E33,$AC$13:$AC$512,"○"))&gt;1</formula>
    </cfRule>
  </conditionalFormatting>
  <conditionalFormatting sqref="AD33">
    <cfRule type="expression" dxfId="11755" priority="11983" stopIfTrue="1">
      <formula>$AD33=""</formula>
    </cfRule>
    <cfRule type="expression" dxfId="11754" priority="11995">
      <formula>(COUNTIFS($E$13:$E$512,$E33,$AD$13:$AD$512,"◎") + COUNTIFS($E$13:$E$512,$E33,$AD$13:$AD$512,"○"))&gt;1</formula>
    </cfRule>
  </conditionalFormatting>
  <conditionalFormatting sqref="AE33">
    <cfRule type="expression" dxfId="11753" priority="11982" stopIfTrue="1">
      <formula>$AE33=""</formula>
    </cfRule>
    <cfRule type="expression" dxfId="11752" priority="11994">
      <formula>(COUNTIFS($E$13:$E$512,$E33,$AE$13:$AE$512,"◎") + COUNTIFS($E$13:$E$512,$E33,$AE$13:$AE$512,"○"))&gt;1</formula>
    </cfRule>
  </conditionalFormatting>
  <conditionalFormatting sqref="AF33">
    <cfRule type="expression" dxfId="11751" priority="11981" stopIfTrue="1">
      <formula>$AF33=""</formula>
    </cfRule>
    <cfRule type="expression" dxfId="11750" priority="11993">
      <formula>(COUNTIFS($E$13:$E$512,$E33,$AF$13:$AF$512,"◎") + COUNTIFS($E$13:$E$512,$E33,$AF$13:$AF$512,"○"))&gt;1</formula>
    </cfRule>
  </conditionalFormatting>
  <conditionalFormatting sqref="AG33">
    <cfRule type="expression" dxfId="11749" priority="11980" stopIfTrue="1">
      <formula>$AG33=""</formula>
    </cfRule>
    <cfRule type="expression" dxfId="11748" priority="11992">
      <formula>(COUNTIFS($E$13:$E$512,$E33,$AG$13:$AG$512,"◎") + COUNTIFS($E$13:$E$512,$E33,$AG$13:$AG$512,"○"))&gt;1</formula>
    </cfRule>
  </conditionalFormatting>
  <conditionalFormatting sqref="AH33">
    <cfRule type="expression" dxfId="11747" priority="11979" stopIfTrue="1">
      <formula>$AH33=""</formula>
    </cfRule>
    <cfRule type="expression" dxfId="11746" priority="11991">
      <formula>(COUNTIFS($E$13:$E$512,$E33,$AH$13:$AH$512,"◎") + COUNTIFS($E$13:$E$512,$E33,$AH$13:$AH$512,"○"))&gt;1</formula>
    </cfRule>
  </conditionalFormatting>
  <conditionalFormatting sqref="AI33">
    <cfRule type="expression" dxfId="11745" priority="11978" stopIfTrue="1">
      <formula>$AI33=""</formula>
    </cfRule>
    <cfRule type="expression" dxfId="11744" priority="11990">
      <formula>(COUNTIFS($E$13:$E$512,$E33,$AI$13:$AI$512,"◎") + COUNTIFS($E$13:$E$512,$E33,$AI$13:$AI$512,"○"))&gt;1</formula>
    </cfRule>
  </conditionalFormatting>
  <conditionalFormatting sqref="AJ33">
    <cfRule type="expression" dxfId="11743" priority="11977" stopIfTrue="1">
      <formula>$AJ33=""</formula>
    </cfRule>
    <cfRule type="expression" dxfId="11742" priority="11989">
      <formula>(COUNTIFS($E$13:$E$512,$E33,$AJ$13:$AJ$512,"◎") + COUNTIFS($E$13:$E$512,$E33,$AJ$13:$AJ$512,"○"))&gt;1</formula>
    </cfRule>
  </conditionalFormatting>
  <conditionalFormatting sqref="Y34">
    <cfRule type="expression" dxfId="11741" priority="11964" stopIfTrue="1">
      <formula>$Y34=""</formula>
    </cfRule>
    <cfRule type="expression" dxfId="11740" priority="11976">
      <formula>(COUNTIFS($E$13:$E$512,$E34,$Y$13:$Y$512,"◎") + COUNTIFS($E$13:$E$512,$E34,$Y$13:$Y$512,"○"))&gt;1</formula>
    </cfRule>
  </conditionalFormatting>
  <conditionalFormatting sqref="Z34">
    <cfRule type="expression" dxfId="11739" priority="11963" stopIfTrue="1">
      <formula>$Z34=""</formula>
    </cfRule>
    <cfRule type="expression" dxfId="11738" priority="11975">
      <formula>(COUNTIFS($E$13:$E$512,$E34,$Z$13:$Z$512,"◎") + COUNTIFS($E$13:$E$512,$E34,$Z$13:$Z$512,"○"))&gt;1</formula>
    </cfRule>
  </conditionalFormatting>
  <conditionalFormatting sqref="AA34">
    <cfRule type="expression" dxfId="11737" priority="11962" stopIfTrue="1">
      <formula>$AA34=""</formula>
    </cfRule>
    <cfRule type="expression" dxfId="11736" priority="11974">
      <formula>(COUNTIFS($E$13:$E$512,$E34,$AA$13:$AA$512,"◎") + COUNTIFS($E$13:$E$512,$E34,$AA$13:$AA$512,"○"))&gt;1</formula>
    </cfRule>
  </conditionalFormatting>
  <conditionalFormatting sqref="AB34">
    <cfRule type="expression" dxfId="11735" priority="11961" stopIfTrue="1">
      <formula>$AB34=""</formula>
    </cfRule>
    <cfRule type="expression" dxfId="11734" priority="11973">
      <formula>(COUNTIFS($E$13:$E$512,$E34,$AB$13:$AB$512,"◎") + COUNTIFS($E$13:$E$512,$E34,$AB$13:$AB$512,"○"))&gt;1</formula>
    </cfRule>
  </conditionalFormatting>
  <conditionalFormatting sqref="AC34">
    <cfRule type="expression" dxfId="11733" priority="11960" stopIfTrue="1">
      <formula>$AC34=""</formula>
    </cfRule>
    <cfRule type="expression" dxfId="11732" priority="11972">
      <formula>(COUNTIFS($E$13:$E$512,$E34,$AC$13:$AC$512,"◎") + COUNTIFS($E$13:$E$512,$E34,$AC$13:$AC$512,"○"))&gt;1</formula>
    </cfRule>
  </conditionalFormatting>
  <conditionalFormatting sqref="AD34">
    <cfRule type="expression" dxfId="11731" priority="11959" stopIfTrue="1">
      <formula>$AD34=""</formula>
    </cfRule>
    <cfRule type="expression" dxfId="11730" priority="11971">
      <formula>(COUNTIFS($E$13:$E$512,$E34,$AD$13:$AD$512,"◎") + COUNTIFS($E$13:$E$512,$E34,$AD$13:$AD$512,"○"))&gt;1</formula>
    </cfRule>
  </conditionalFormatting>
  <conditionalFormatting sqref="AE34">
    <cfRule type="expression" dxfId="11729" priority="11958" stopIfTrue="1">
      <formula>$AE34=""</formula>
    </cfRule>
    <cfRule type="expression" dxfId="11728" priority="11970">
      <formula>(COUNTIFS($E$13:$E$512,$E34,$AE$13:$AE$512,"◎") + COUNTIFS($E$13:$E$512,$E34,$AE$13:$AE$512,"○"))&gt;1</formula>
    </cfRule>
  </conditionalFormatting>
  <conditionalFormatting sqref="AF34">
    <cfRule type="expression" dxfId="11727" priority="11957" stopIfTrue="1">
      <formula>$AF34=""</formula>
    </cfRule>
    <cfRule type="expression" dxfId="11726" priority="11969">
      <formula>(COUNTIFS($E$13:$E$512,$E34,$AF$13:$AF$512,"◎") + COUNTIFS($E$13:$E$512,$E34,$AF$13:$AF$512,"○"))&gt;1</formula>
    </cfRule>
  </conditionalFormatting>
  <conditionalFormatting sqref="AG34">
    <cfRule type="expression" dxfId="11725" priority="11956" stopIfTrue="1">
      <formula>$AG34=""</formula>
    </cfRule>
    <cfRule type="expression" dxfId="11724" priority="11968">
      <formula>(COUNTIFS($E$13:$E$512,$E34,$AG$13:$AG$512,"◎") + COUNTIFS($E$13:$E$512,$E34,$AG$13:$AG$512,"○"))&gt;1</formula>
    </cfRule>
  </conditionalFormatting>
  <conditionalFormatting sqref="AH34">
    <cfRule type="expression" dxfId="11723" priority="11955" stopIfTrue="1">
      <formula>$AH34=""</formula>
    </cfRule>
    <cfRule type="expression" dxfId="11722" priority="11967">
      <formula>(COUNTIFS($E$13:$E$512,$E34,$AH$13:$AH$512,"◎") + COUNTIFS($E$13:$E$512,$E34,$AH$13:$AH$512,"○"))&gt;1</formula>
    </cfRule>
  </conditionalFormatting>
  <conditionalFormatting sqref="AI34">
    <cfRule type="expression" dxfId="11721" priority="11954" stopIfTrue="1">
      <formula>$AI34=""</formula>
    </cfRule>
    <cfRule type="expression" dxfId="11720" priority="11966">
      <formula>(COUNTIFS($E$13:$E$512,$E34,$AI$13:$AI$512,"◎") + COUNTIFS($E$13:$E$512,$E34,$AI$13:$AI$512,"○"))&gt;1</formula>
    </cfRule>
  </conditionalFormatting>
  <conditionalFormatting sqref="AJ34">
    <cfRule type="expression" dxfId="11719" priority="11953" stopIfTrue="1">
      <formula>$AJ34=""</formula>
    </cfRule>
    <cfRule type="expression" dxfId="11718" priority="11965">
      <formula>(COUNTIFS($E$13:$E$512,$E34,$AJ$13:$AJ$512,"◎") + COUNTIFS($E$13:$E$512,$E34,$AJ$13:$AJ$512,"○"))&gt;1</formula>
    </cfRule>
  </conditionalFormatting>
  <conditionalFormatting sqref="Y35">
    <cfRule type="expression" dxfId="11717" priority="11940" stopIfTrue="1">
      <formula>$Y35=""</formula>
    </cfRule>
    <cfRule type="expression" dxfId="11716" priority="11952">
      <formula>(COUNTIFS($E$13:$E$512,$E35,$Y$13:$Y$512,"◎") + COUNTIFS($E$13:$E$512,$E35,$Y$13:$Y$512,"○"))&gt;1</formula>
    </cfRule>
  </conditionalFormatting>
  <conditionalFormatting sqref="Z35">
    <cfRule type="expression" dxfId="11715" priority="11939" stopIfTrue="1">
      <formula>$Z35=""</formula>
    </cfRule>
    <cfRule type="expression" dxfId="11714" priority="11951">
      <formula>(COUNTIFS($E$13:$E$512,$E35,$Z$13:$Z$512,"◎") + COUNTIFS($E$13:$E$512,$E35,$Z$13:$Z$512,"○"))&gt;1</formula>
    </cfRule>
  </conditionalFormatting>
  <conditionalFormatting sqref="AA35">
    <cfRule type="expression" dxfId="11713" priority="11938" stopIfTrue="1">
      <formula>$AA35=""</formula>
    </cfRule>
    <cfRule type="expression" dxfId="11712" priority="11950">
      <formula>(COUNTIFS($E$13:$E$512,$E35,$AA$13:$AA$512,"◎") + COUNTIFS($E$13:$E$512,$E35,$AA$13:$AA$512,"○"))&gt;1</formula>
    </cfRule>
  </conditionalFormatting>
  <conditionalFormatting sqref="AB35">
    <cfRule type="expression" dxfId="11711" priority="11937" stopIfTrue="1">
      <formula>$AB35=""</formula>
    </cfRule>
    <cfRule type="expression" dxfId="11710" priority="11949">
      <formula>(COUNTIFS($E$13:$E$512,$E35,$AB$13:$AB$512,"◎") + COUNTIFS($E$13:$E$512,$E35,$AB$13:$AB$512,"○"))&gt;1</formula>
    </cfRule>
  </conditionalFormatting>
  <conditionalFormatting sqref="AC35">
    <cfRule type="expression" dxfId="11709" priority="11936" stopIfTrue="1">
      <formula>$AC35=""</formula>
    </cfRule>
    <cfRule type="expression" dxfId="11708" priority="11948">
      <formula>(COUNTIFS($E$13:$E$512,$E35,$AC$13:$AC$512,"◎") + COUNTIFS($E$13:$E$512,$E35,$AC$13:$AC$512,"○"))&gt;1</formula>
    </cfRule>
  </conditionalFormatting>
  <conditionalFormatting sqref="AD35">
    <cfRule type="expression" dxfId="11707" priority="11935" stopIfTrue="1">
      <formula>$AD35=""</formula>
    </cfRule>
    <cfRule type="expression" dxfId="11706" priority="11947">
      <formula>(COUNTIFS($E$13:$E$512,$E35,$AD$13:$AD$512,"◎") + COUNTIFS($E$13:$E$512,$E35,$AD$13:$AD$512,"○"))&gt;1</formula>
    </cfRule>
  </conditionalFormatting>
  <conditionalFormatting sqref="AE35">
    <cfRule type="expression" dxfId="11705" priority="11934" stopIfTrue="1">
      <formula>$AE35=""</formula>
    </cfRule>
    <cfRule type="expression" dxfId="11704" priority="11946">
      <formula>(COUNTIFS($E$13:$E$512,$E35,$AE$13:$AE$512,"◎") + COUNTIFS($E$13:$E$512,$E35,$AE$13:$AE$512,"○"))&gt;1</formula>
    </cfRule>
  </conditionalFormatting>
  <conditionalFormatting sqref="AF35">
    <cfRule type="expression" dxfId="11703" priority="11933" stopIfTrue="1">
      <formula>$AF35=""</formula>
    </cfRule>
    <cfRule type="expression" dxfId="11702" priority="11945">
      <formula>(COUNTIFS($E$13:$E$512,$E35,$AF$13:$AF$512,"◎") + COUNTIFS($E$13:$E$512,$E35,$AF$13:$AF$512,"○"))&gt;1</formula>
    </cfRule>
  </conditionalFormatting>
  <conditionalFormatting sqref="AG35">
    <cfRule type="expression" dxfId="11701" priority="11932" stopIfTrue="1">
      <formula>$AG35=""</formula>
    </cfRule>
    <cfRule type="expression" dxfId="11700" priority="11944">
      <formula>(COUNTIFS($E$13:$E$512,$E35,$AG$13:$AG$512,"◎") + COUNTIFS($E$13:$E$512,$E35,$AG$13:$AG$512,"○"))&gt;1</formula>
    </cfRule>
  </conditionalFormatting>
  <conditionalFormatting sqref="AH35">
    <cfRule type="expression" dxfId="11699" priority="11931" stopIfTrue="1">
      <formula>$AH35=""</formula>
    </cfRule>
    <cfRule type="expression" dxfId="11698" priority="11943">
      <formula>(COUNTIFS($E$13:$E$512,$E35,$AH$13:$AH$512,"◎") + COUNTIFS($E$13:$E$512,$E35,$AH$13:$AH$512,"○"))&gt;1</formula>
    </cfRule>
  </conditionalFormatting>
  <conditionalFormatting sqref="AI35">
    <cfRule type="expression" dxfId="11697" priority="11930" stopIfTrue="1">
      <formula>$AI35=""</formula>
    </cfRule>
    <cfRule type="expression" dxfId="11696" priority="11942">
      <formula>(COUNTIFS($E$13:$E$512,$E35,$AI$13:$AI$512,"◎") + COUNTIFS($E$13:$E$512,$E35,$AI$13:$AI$512,"○"))&gt;1</formula>
    </cfRule>
  </conditionalFormatting>
  <conditionalFormatting sqref="AJ35">
    <cfRule type="expression" dxfId="11695" priority="11929" stopIfTrue="1">
      <formula>$AJ35=""</formula>
    </cfRule>
    <cfRule type="expression" dxfId="11694" priority="11941">
      <formula>(COUNTIFS($E$13:$E$512,$E35,$AJ$13:$AJ$512,"◎") + COUNTIFS($E$13:$E$512,$E35,$AJ$13:$AJ$512,"○"))&gt;1</formula>
    </cfRule>
  </conditionalFormatting>
  <conditionalFormatting sqref="Y36">
    <cfRule type="expression" dxfId="11693" priority="11916" stopIfTrue="1">
      <formula>$Y36=""</formula>
    </cfRule>
    <cfRule type="expression" dxfId="11692" priority="11928">
      <formula>(COUNTIFS($E$13:$E$512,$E36,$Y$13:$Y$512,"◎") + COUNTIFS($E$13:$E$512,$E36,$Y$13:$Y$512,"○"))&gt;1</formula>
    </cfRule>
  </conditionalFormatting>
  <conditionalFormatting sqref="Z36">
    <cfRule type="expression" dxfId="11691" priority="11915" stopIfTrue="1">
      <formula>$Z36=""</formula>
    </cfRule>
    <cfRule type="expression" dxfId="11690" priority="11927">
      <formula>(COUNTIFS($E$13:$E$512,$E36,$Z$13:$Z$512,"◎") + COUNTIFS($E$13:$E$512,$E36,$Z$13:$Z$512,"○"))&gt;1</formula>
    </cfRule>
  </conditionalFormatting>
  <conditionalFormatting sqref="AA36">
    <cfRule type="expression" dxfId="11689" priority="11914" stopIfTrue="1">
      <formula>$AA36=""</formula>
    </cfRule>
    <cfRule type="expression" dxfId="11688" priority="11926">
      <formula>(COUNTIFS($E$13:$E$512,$E36,$AA$13:$AA$512,"◎") + COUNTIFS($E$13:$E$512,$E36,$AA$13:$AA$512,"○"))&gt;1</formula>
    </cfRule>
  </conditionalFormatting>
  <conditionalFormatting sqref="AB36">
    <cfRule type="expression" dxfId="11687" priority="11913" stopIfTrue="1">
      <formula>$AB36=""</formula>
    </cfRule>
    <cfRule type="expression" dxfId="11686" priority="11925">
      <formula>(COUNTIFS($E$13:$E$512,$E36,$AB$13:$AB$512,"◎") + COUNTIFS($E$13:$E$512,$E36,$AB$13:$AB$512,"○"))&gt;1</formula>
    </cfRule>
  </conditionalFormatting>
  <conditionalFormatting sqref="AC36">
    <cfRule type="expression" dxfId="11685" priority="11912" stopIfTrue="1">
      <formula>$AC36=""</formula>
    </cfRule>
    <cfRule type="expression" dxfId="11684" priority="11924">
      <formula>(COUNTIFS($E$13:$E$512,$E36,$AC$13:$AC$512,"◎") + COUNTIFS($E$13:$E$512,$E36,$AC$13:$AC$512,"○"))&gt;1</formula>
    </cfRule>
  </conditionalFormatting>
  <conditionalFormatting sqref="AD36">
    <cfRule type="expression" dxfId="11683" priority="11911" stopIfTrue="1">
      <formula>$AD36=""</formula>
    </cfRule>
    <cfRule type="expression" dxfId="11682" priority="11923">
      <formula>(COUNTIFS($E$13:$E$512,$E36,$AD$13:$AD$512,"◎") + COUNTIFS($E$13:$E$512,$E36,$AD$13:$AD$512,"○"))&gt;1</formula>
    </cfRule>
  </conditionalFormatting>
  <conditionalFormatting sqref="AE36">
    <cfRule type="expression" dxfId="11681" priority="11910" stopIfTrue="1">
      <formula>$AE36=""</formula>
    </cfRule>
    <cfRule type="expression" dxfId="11680" priority="11922">
      <formula>(COUNTIFS($E$13:$E$512,$E36,$AE$13:$AE$512,"◎") + COUNTIFS($E$13:$E$512,$E36,$AE$13:$AE$512,"○"))&gt;1</formula>
    </cfRule>
  </conditionalFormatting>
  <conditionalFormatting sqref="AF36">
    <cfRule type="expression" dxfId="11679" priority="11909" stopIfTrue="1">
      <formula>$AF36=""</formula>
    </cfRule>
    <cfRule type="expression" dxfId="11678" priority="11921">
      <formula>(COUNTIFS($E$13:$E$512,$E36,$AF$13:$AF$512,"◎") + COUNTIFS($E$13:$E$512,$E36,$AF$13:$AF$512,"○"))&gt;1</formula>
    </cfRule>
  </conditionalFormatting>
  <conditionalFormatting sqref="AG36">
    <cfRule type="expression" dxfId="11677" priority="11908" stopIfTrue="1">
      <formula>$AG36=""</formula>
    </cfRule>
    <cfRule type="expression" dxfId="11676" priority="11920">
      <formula>(COUNTIFS($E$13:$E$512,$E36,$AG$13:$AG$512,"◎") + COUNTIFS($E$13:$E$512,$E36,$AG$13:$AG$512,"○"))&gt;1</formula>
    </cfRule>
  </conditionalFormatting>
  <conditionalFormatting sqref="AH36">
    <cfRule type="expression" dxfId="11675" priority="11907" stopIfTrue="1">
      <formula>$AH36=""</formula>
    </cfRule>
    <cfRule type="expression" dxfId="11674" priority="11919">
      <formula>(COUNTIFS($E$13:$E$512,$E36,$AH$13:$AH$512,"◎") + COUNTIFS($E$13:$E$512,$E36,$AH$13:$AH$512,"○"))&gt;1</formula>
    </cfRule>
  </conditionalFormatting>
  <conditionalFormatting sqref="AI36">
    <cfRule type="expression" dxfId="11673" priority="11906" stopIfTrue="1">
      <formula>$AI36=""</formula>
    </cfRule>
    <cfRule type="expression" dxfId="11672" priority="11918">
      <formula>(COUNTIFS($E$13:$E$512,$E36,$AI$13:$AI$512,"◎") + COUNTIFS($E$13:$E$512,$E36,$AI$13:$AI$512,"○"))&gt;1</formula>
    </cfRule>
  </conditionalFormatting>
  <conditionalFormatting sqref="AJ36">
    <cfRule type="expression" dxfId="11671" priority="11905" stopIfTrue="1">
      <formula>$AJ36=""</formula>
    </cfRule>
    <cfRule type="expression" dxfId="11670" priority="11917">
      <formula>(COUNTIFS($E$13:$E$512,$E36,$AJ$13:$AJ$512,"◎") + COUNTIFS($E$13:$E$512,$E36,$AJ$13:$AJ$512,"○"))&gt;1</formula>
    </cfRule>
  </conditionalFormatting>
  <conditionalFormatting sqref="Y37">
    <cfRule type="expression" dxfId="11669" priority="11892" stopIfTrue="1">
      <formula>$Y37=""</formula>
    </cfRule>
    <cfRule type="expression" dxfId="11668" priority="11904">
      <formula>(COUNTIFS($E$13:$E$512,$E37,$Y$13:$Y$512,"◎") + COUNTIFS($E$13:$E$512,$E37,$Y$13:$Y$512,"○"))&gt;1</formula>
    </cfRule>
  </conditionalFormatting>
  <conditionalFormatting sqref="Z37">
    <cfRule type="expression" dxfId="11667" priority="11891" stopIfTrue="1">
      <formula>$Z37=""</formula>
    </cfRule>
    <cfRule type="expression" dxfId="11666" priority="11903">
      <formula>(COUNTIFS($E$13:$E$512,$E37,$Z$13:$Z$512,"◎") + COUNTIFS($E$13:$E$512,$E37,$Z$13:$Z$512,"○"))&gt;1</formula>
    </cfRule>
  </conditionalFormatting>
  <conditionalFormatting sqref="AA37">
    <cfRule type="expression" dxfId="11665" priority="11890" stopIfTrue="1">
      <formula>$AA37=""</formula>
    </cfRule>
    <cfRule type="expression" dxfId="11664" priority="11902">
      <formula>(COUNTIFS($E$13:$E$512,$E37,$AA$13:$AA$512,"◎") + COUNTIFS($E$13:$E$512,$E37,$AA$13:$AA$512,"○"))&gt;1</formula>
    </cfRule>
  </conditionalFormatting>
  <conditionalFormatting sqref="AB37">
    <cfRule type="expression" dxfId="11663" priority="11889" stopIfTrue="1">
      <formula>$AB37=""</formula>
    </cfRule>
    <cfRule type="expression" dxfId="11662" priority="11901">
      <formula>(COUNTIFS($E$13:$E$512,$E37,$AB$13:$AB$512,"◎") + COUNTIFS($E$13:$E$512,$E37,$AB$13:$AB$512,"○"))&gt;1</formula>
    </cfRule>
  </conditionalFormatting>
  <conditionalFormatting sqref="AC37">
    <cfRule type="expression" dxfId="11661" priority="11888" stopIfTrue="1">
      <formula>$AC37=""</formula>
    </cfRule>
    <cfRule type="expression" dxfId="11660" priority="11900">
      <formula>(COUNTIFS($E$13:$E$512,$E37,$AC$13:$AC$512,"◎") + COUNTIFS($E$13:$E$512,$E37,$AC$13:$AC$512,"○"))&gt;1</formula>
    </cfRule>
  </conditionalFormatting>
  <conditionalFormatting sqref="AD37">
    <cfRule type="expression" dxfId="11659" priority="11887" stopIfTrue="1">
      <formula>$AD37=""</formula>
    </cfRule>
    <cfRule type="expression" dxfId="11658" priority="11899">
      <formula>(COUNTIFS($E$13:$E$512,$E37,$AD$13:$AD$512,"◎") + COUNTIFS($E$13:$E$512,$E37,$AD$13:$AD$512,"○"))&gt;1</formula>
    </cfRule>
  </conditionalFormatting>
  <conditionalFormatting sqref="AE37">
    <cfRule type="expression" dxfId="11657" priority="11886" stopIfTrue="1">
      <formula>$AE37=""</formula>
    </cfRule>
    <cfRule type="expression" dxfId="11656" priority="11898">
      <formula>(COUNTIFS($E$13:$E$512,$E37,$AE$13:$AE$512,"◎") + COUNTIFS($E$13:$E$512,$E37,$AE$13:$AE$512,"○"))&gt;1</formula>
    </cfRule>
  </conditionalFormatting>
  <conditionalFormatting sqref="AF37">
    <cfRule type="expression" dxfId="11655" priority="11885" stopIfTrue="1">
      <formula>$AF37=""</formula>
    </cfRule>
    <cfRule type="expression" dxfId="11654" priority="11897">
      <formula>(COUNTIFS($E$13:$E$512,$E37,$AF$13:$AF$512,"◎") + COUNTIFS($E$13:$E$512,$E37,$AF$13:$AF$512,"○"))&gt;1</formula>
    </cfRule>
  </conditionalFormatting>
  <conditionalFormatting sqref="AG37">
    <cfRule type="expression" dxfId="11653" priority="11884" stopIfTrue="1">
      <formula>$AG37=""</formula>
    </cfRule>
    <cfRule type="expression" dxfId="11652" priority="11896">
      <formula>(COUNTIFS($E$13:$E$512,$E37,$AG$13:$AG$512,"◎") + COUNTIFS($E$13:$E$512,$E37,$AG$13:$AG$512,"○"))&gt;1</formula>
    </cfRule>
  </conditionalFormatting>
  <conditionalFormatting sqref="AH37">
    <cfRule type="expression" dxfId="11651" priority="11883" stopIfTrue="1">
      <formula>$AH37=""</formula>
    </cfRule>
    <cfRule type="expression" dxfId="11650" priority="11895">
      <formula>(COUNTIFS($E$13:$E$512,$E37,$AH$13:$AH$512,"◎") + COUNTIFS($E$13:$E$512,$E37,$AH$13:$AH$512,"○"))&gt;1</formula>
    </cfRule>
  </conditionalFormatting>
  <conditionalFormatting sqref="AI37">
    <cfRule type="expression" dxfId="11649" priority="11882" stopIfTrue="1">
      <formula>$AI37=""</formula>
    </cfRule>
    <cfRule type="expression" dxfId="11648" priority="11894">
      <formula>(COUNTIFS($E$13:$E$512,$E37,$AI$13:$AI$512,"◎") + COUNTIFS($E$13:$E$512,$E37,$AI$13:$AI$512,"○"))&gt;1</formula>
    </cfRule>
  </conditionalFormatting>
  <conditionalFormatting sqref="AJ37">
    <cfRule type="expression" dxfId="11647" priority="11881" stopIfTrue="1">
      <formula>$AJ37=""</formula>
    </cfRule>
    <cfRule type="expression" dxfId="11646" priority="11893">
      <formula>(COUNTIFS($E$13:$E$512,$E37,$AJ$13:$AJ$512,"◎") + COUNTIFS($E$13:$E$512,$E37,$AJ$13:$AJ$512,"○"))&gt;1</formula>
    </cfRule>
  </conditionalFormatting>
  <conditionalFormatting sqref="Y38">
    <cfRule type="expression" dxfId="11645" priority="11868" stopIfTrue="1">
      <formula>$Y38=""</formula>
    </cfRule>
    <cfRule type="expression" dxfId="11644" priority="11880">
      <formula>(COUNTIFS($E$13:$E$512,$E38,$Y$13:$Y$512,"◎") + COUNTIFS($E$13:$E$512,$E38,$Y$13:$Y$512,"○"))&gt;1</formula>
    </cfRule>
  </conditionalFormatting>
  <conditionalFormatting sqref="Z38">
    <cfRule type="expression" dxfId="11643" priority="11867" stopIfTrue="1">
      <formula>$Z38=""</formula>
    </cfRule>
    <cfRule type="expression" dxfId="11642" priority="11879">
      <formula>(COUNTIFS($E$13:$E$512,$E38,$Z$13:$Z$512,"◎") + COUNTIFS($E$13:$E$512,$E38,$Z$13:$Z$512,"○"))&gt;1</formula>
    </cfRule>
  </conditionalFormatting>
  <conditionalFormatting sqref="AA38">
    <cfRule type="expression" dxfId="11641" priority="11866" stopIfTrue="1">
      <formula>$AA38=""</formula>
    </cfRule>
    <cfRule type="expression" dxfId="11640" priority="11878">
      <formula>(COUNTIFS($E$13:$E$512,$E38,$AA$13:$AA$512,"◎") + COUNTIFS($E$13:$E$512,$E38,$AA$13:$AA$512,"○"))&gt;1</formula>
    </cfRule>
  </conditionalFormatting>
  <conditionalFormatting sqref="AB38">
    <cfRule type="expression" dxfId="11639" priority="11865" stopIfTrue="1">
      <formula>$AB38=""</formula>
    </cfRule>
    <cfRule type="expression" dxfId="11638" priority="11877">
      <formula>(COUNTIFS($E$13:$E$512,$E38,$AB$13:$AB$512,"◎") + COUNTIFS($E$13:$E$512,$E38,$AB$13:$AB$512,"○"))&gt;1</formula>
    </cfRule>
  </conditionalFormatting>
  <conditionalFormatting sqref="AC38">
    <cfRule type="expression" dxfId="11637" priority="11864" stopIfTrue="1">
      <formula>$AC38=""</formula>
    </cfRule>
    <cfRule type="expression" dxfId="11636" priority="11876">
      <formula>(COUNTIFS($E$13:$E$512,$E38,$AC$13:$AC$512,"◎") + COUNTIFS($E$13:$E$512,$E38,$AC$13:$AC$512,"○"))&gt;1</formula>
    </cfRule>
  </conditionalFormatting>
  <conditionalFormatting sqref="AD38">
    <cfRule type="expression" dxfId="11635" priority="11863" stopIfTrue="1">
      <formula>$AD38=""</formula>
    </cfRule>
    <cfRule type="expression" dxfId="11634" priority="11875">
      <formula>(COUNTIFS($E$13:$E$512,$E38,$AD$13:$AD$512,"◎") + COUNTIFS($E$13:$E$512,$E38,$AD$13:$AD$512,"○"))&gt;1</formula>
    </cfRule>
  </conditionalFormatting>
  <conditionalFormatting sqref="AE38">
    <cfRule type="expression" dxfId="11633" priority="11862" stopIfTrue="1">
      <formula>$AE38=""</formula>
    </cfRule>
    <cfRule type="expression" dxfId="11632" priority="11874">
      <formula>(COUNTIFS($E$13:$E$512,$E38,$AE$13:$AE$512,"◎") + COUNTIFS($E$13:$E$512,$E38,$AE$13:$AE$512,"○"))&gt;1</formula>
    </cfRule>
  </conditionalFormatting>
  <conditionalFormatting sqref="AF38">
    <cfRule type="expression" dxfId="11631" priority="11861" stopIfTrue="1">
      <formula>$AF38=""</formula>
    </cfRule>
    <cfRule type="expression" dxfId="11630" priority="11873">
      <formula>(COUNTIFS($E$13:$E$512,$E38,$AF$13:$AF$512,"◎") + COUNTIFS($E$13:$E$512,$E38,$AF$13:$AF$512,"○"))&gt;1</formula>
    </cfRule>
  </conditionalFormatting>
  <conditionalFormatting sqref="AG38">
    <cfRule type="expression" dxfId="11629" priority="11860" stopIfTrue="1">
      <formula>$AG38=""</formula>
    </cfRule>
    <cfRule type="expression" dxfId="11628" priority="11872">
      <formula>(COUNTIFS($E$13:$E$512,$E38,$AG$13:$AG$512,"◎") + COUNTIFS($E$13:$E$512,$E38,$AG$13:$AG$512,"○"))&gt;1</formula>
    </cfRule>
  </conditionalFormatting>
  <conditionalFormatting sqref="AH38">
    <cfRule type="expression" dxfId="11627" priority="11859" stopIfTrue="1">
      <formula>$AH38=""</formula>
    </cfRule>
    <cfRule type="expression" dxfId="11626" priority="11871">
      <formula>(COUNTIFS($E$13:$E$512,$E38,$AH$13:$AH$512,"◎") + COUNTIFS($E$13:$E$512,$E38,$AH$13:$AH$512,"○"))&gt;1</formula>
    </cfRule>
  </conditionalFormatting>
  <conditionalFormatting sqref="AI38">
    <cfRule type="expression" dxfId="11625" priority="11858" stopIfTrue="1">
      <formula>$AI38=""</formula>
    </cfRule>
    <cfRule type="expression" dxfId="11624" priority="11870">
      <formula>(COUNTIFS($E$13:$E$512,$E38,$AI$13:$AI$512,"◎") + COUNTIFS($E$13:$E$512,$E38,$AI$13:$AI$512,"○"))&gt;1</formula>
    </cfRule>
  </conditionalFormatting>
  <conditionalFormatting sqref="AJ38">
    <cfRule type="expression" dxfId="11623" priority="11857" stopIfTrue="1">
      <formula>$AJ38=""</formula>
    </cfRule>
    <cfRule type="expression" dxfId="11622" priority="11869">
      <formula>(COUNTIFS($E$13:$E$512,$E38,$AJ$13:$AJ$512,"◎") + COUNTIFS($E$13:$E$512,$E38,$AJ$13:$AJ$512,"○"))&gt;1</formula>
    </cfRule>
  </conditionalFormatting>
  <conditionalFormatting sqref="Y39">
    <cfRule type="expression" dxfId="11621" priority="11844" stopIfTrue="1">
      <formula>$Y39=""</formula>
    </cfRule>
    <cfRule type="expression" dxfId="11620" priority="11856">
      <formula>(COUNTIFS($E$13:$E$512,$E39,$Y$13:$Y$512,"◎") + COUNTIFS($E$13:$E$512,$E39,$Y$13:$Y$512,"○"))&gt;1</formula>
    </cfRule>
  </conditionalFormatting>
  <conditionalFormatting sqref="Z39">
    <cfRule type="expression" dxfId="11619" priority="11843" stopIfTrue="1">
      <formula>$Z39=""</formula>
    </cfRule>
    <cfRule type="expression" dxfId="11618" priority="11855">
      <formula>(COUNTIFS($E$13:$E$512,$E39,$Z$13:$Z$512,"◎") + COUNTIFS($E$13:$E$512,$E39,$Z$13:$Z$512,"○"))&gt;1</formula>
    </cfRule>
  </conditionalFormatting>
  <conditionalFormatting sqref="AA39">
    <cfRule type="expression" dxfId="11617" priority="11842" stopIfTrue="1">
      <formula>$AA39=""</formula>
    </cfRule>
    <cfRule type="expression" dxfId="11616" priority="11854">
      <formula>(COUNTIFS($E$13:$E$512,$E39,$AA$13:$AA$512,"◎") + COUNTIFS($E$13:$E$512,$E39,$AA$13:$AA$512,"○"))&gt;1</formula>
    </cfRule>
  </conditionalFormatting>
  <conditionalFormatting sqref="AB39">
    <cfRule type="expression" dxfId="11615" priority="11841" stopIfTrue="1">
      <formula>$AB39=""</formula>
    </cfRule>
    <cfRule type="expression" dxfId="11614" priority="11853">
      <formula>(COUNTIFS($E$13:$E$512,$E39,$AB$13:$AB$512,"◎") + COUNTIFS($E$13:$E$512,$E39,$AB$13:$AB$512,"○"))&gt;1</formula>
    </cfRule>
  </conditionalFormatting>
  <conditionalFormatting sqref="AC39">
    <cfRule type="expression" dxfId="11613" priority="11840" stopIfTrue="1">
      <formula>$AC39=""</formula>
    </cfRule>
    <cfRule type="expression" dxfId="11612" priority="11852">
      <formula>(COUNTIFS($E$13:$E$512,$E39,$AC$13:$AC$512,"◎") + COUNTIFS($E$13:$E$512,$E39,$AC$13:$AC$512,"○"))&gt;1</formula>
    </cfRule>
  </conditionalFormatting>
  <conditionalFormatting sqref="AD39">
    <cfRule type="expression" dxfId="11611" priority="11839" stopIfTrue="1">
      <formula>$AD39=""</formula>
    </cfRule>
    <cfRule type="expression" dxfId="11610" priority="11851">
      <formula>(COUNTIFS($E$13:$E$512,$E39,$AD$13:$AD$512,"◎") + COUNTIFS($E$13:$E$512,$E39,$AD$13:$AD$512,"○"))&gt;1</formula>
    </cfRule>
  </conditionalFormatting>
  <conditionalFormatting sqref="AE39">
    <cfRule type="expression" dxfId="11609" priority="11838" stopIfTrue="1">
      <formula>$AE39=""</formula>
    </cfRule>
    <cfRule type="expression" dxfId="11608" priority="11850">
      <formula>(COUNTIFS($E$13:$E$512,$E39,$AE$13:$AE$512,"◎") + COUNTIFS($E$13:$E$512,$E39,$AE$13:$AE$512,"○"))&gt;1</formula>
    </cfRule>
  </conditionalFormatting>
  <conditionalFormatting sqref="AF39">
    <cfRule type="expression" dxfId="11607" priority="11837" stopIfTrue="1">
      <formula>$AF39=""</formula>
    </cfRule>
    <cfRule type="expression" dxfId="11606" priority="11849">
      <formula>(COUNTIFS($E$13:$E$512,$E39,$AF$13:$AF$512,"◎") + COUNTIFS($E$13:$E$512,$E39,$AF$13:$AF$512,"○"))&gt;1</formula>
    </cfRule>
  </conditionalFormatting>
  <conditionalFormatting sqref="AG39">
    <cfRule type="expression" dxfId="11605" priority="11836" stopIfTrue="1">
      <formula>$AG39=""</formula>
    </cfRule>
    <cfRule type="expression" dxfId="11604" priority="11848">
      <formula>(COUNTIFS($E$13:$E$512,$E39,$AG$13:$AG$512,"◎") + COUNTIFS($E$13:$E$512,$E39,$AG$13:$AG$512,"○"))&gt;1</formula>
    </cfRule>
  </conditionalFormatting>
  <conditionalFormatting sqref="AH39">
    <cfRule type="expression" dxfId="11603" priority="11835" stopIfTrue="1">
      <formula>$AH39=""</formula>
    </cfRule>
    <cfRule type="expression" dxfId="11602" priority="11847">
      <formula>(COUNTIFS($E$13:$E$512,$E39,$AH$13:$AH$512,"◎") + COUNTIFS($E$13:$E$512,$E39,$AH$13:$AH$512,"○"))&gt;1</formula>
    </cfRule>
  </conditionalFormatting>
  <conditionalFormatting sqref="AI39">
    <cfRule type="expression" dxfId="11601" priority="11834" stopIfTrue="1">
      <formula>$AI39=""</formula>
    </cfRule>
    <cfRule type="expression" dxfId="11600" priority="11846">
      <formula>(COUNTIFS($E$13:$E$512,$E39,$AI$13:$AI$512,"◎") + COUNTIFS($E$13:$E$512,$E39,$AI$13:$AI$512,"○"))&gt;1</formula>
    </cfRule>
  </conditionalFormatting>
  <conditionalFormatting sqref="AJ39">
    <cfRule type="expression" dxfId="11599" priority="11833" stopIfTrue="1">
      <formula>$AJ39=""</formula>
    </cfRule>
    <cfRule type="expression" dxfId="11598" priority="11845">
      <formula>(COUNTIFS($E$13:$E$512,$E39,$AJ$13:$AJ$512,"◎") + COUNTIFS($E$13:$E$512,$E39,$AJ$13:$AJ$512,"○"))&gt;1</formula>
    </cfRule>
  </conditionalFormatting>
  <conditionalFormatting sqref="Y40">
    <cfRule type="expression" dxfId="11597" priority="11820" stopIfTrue="1">
      <formula>$Y40=""</formula>
    </cfRule>
    <cfRule type="expression" dxfId="11596" priority="11832">
      <formula>(COUNTIFS($E$13:$E$512,$E40,$Y$13:$Y$512,"◎") + COUNTIFS($E$13:$E$512,$E40,$Y$13:$Y$512,"○"))&gt;1</formula>
    </cfRule>
  </conditionalFormatting>
  <conditionalFormatting sqref="Z40">
    <cfRule type="expression" dxfId="11595" priority="11819" stopIfTrue="1">
      <formula>$Z40=""</formula>
    </cfRule>
    <cfRule type="expression" dxfId="11594" priority="11831">
      <formula>(COUNTIFS($E$13:$E$512,$E40,$Z$13:$Z$512,"◎") + COUNTIFS($E$13:$E$512,$E40,$Z$13:$Z$512,"○"))&gt;1</formula>
    </cfRule>
  </conditionalFormatting>
  <conditionalFormatting sqref="AA40">
    <cfRule type="expression" dxfId="11593" priority="11818" stopIfTrue="1">
      <formula>$AA40=""</formula>
    </cfRule>
    <cfRule type="expression" dxfId="11592" priority="11830">
      <formula>(COUNTIFS($E$13:$E$512,$E40,$AA$13:$AA$512,"◎") + COUNTIFS($E$13:$E$512,$E40,$AA$13:$AA$512,"○"))&gt;1</formula>
    </cfRule>
  </conditionalFormatting>
  <conditionalFormatting sqref="AB40">
    <cfRule type="expression" dxfId="11591" priority="11817" stopIfTrue="1">
      <formula>$AB40=""</formula>
    </cfRule>
    <cfRule type="expression" dxfId="11590" priority="11829">
      <formula>(COUNTIFS($E$13:$E$512,$E40,$AB$13:$AB$512,"◎") + COUNTIFS($E$13:$E$512,$E40,$AB$13:$AB$512,"○"))&gt;1</formula>
    </cfRule>
  </conditionalFormatting>
  <conditionalFormatting sqref="AC40">
    <cfRule type="expression" dxfId="11589" priority="11816" stopIfTrue="1">
      <formula>$AC40=""</formula>
    </cfRule>
    <cfRule type="expression" dxfId="11588" priority="11828">
      <formula>(COUNTIFS($E$13:$E$512,$E40,$AC$13:$AC$512,"◎") + COUNTIFS($E$13:$E$512,$E40,$AC$13:$AC$512,"○"))&gt;1</formula>
    </cfRule>
  </conditionalFormatting>
  <conditionalFormatting sqref="AD40">
    <cfRule type="expression" dxfId="11587" priority="11815" stopIfTrue="1">
      <formula>$AD40=""</formula>
    </cfRule>
    <cfRule type="expression" dxfId="11586" priority="11827">
      <formula>(COUNTIFS($E$13:$E$512,$E40,$AD$13:$AD$512,"◎") + COUNTIFS($E$13:$E$512,$E40,$AD$13:$AD$512,"○"))&gt;1</formula>
    </cfRule>
  </conditionalFormatting>
  <conditionalFormatting sqref="AE40">
    <cfRule type="expression" dxfId="11585" priority="11814" stopIfTrue="1">
      <formula>$AE40=""</formula>
    </cfRule>
    <cfRule type="expression" dxfId="11584" priority="11826">
      <formula>(COUNTIFS($E$13:$E$512,$E40,$AE$13:$AE$512,"◎") + COUNTIFS($E$13:$E$512,$E40,$AE$13:$AE$512,"○"))&gt;1</formula>
    </cfRule>
  </conditionalFormatting>
  <conditionalFormatting sqref="AF40">
    <cfRule type="expression" dxfId="11583" priority="11813" stopIfTrue="1">
      <formula>$AF40=""</formula>
    </cfRule>
    <cfRule type="expression" dxfId="11582" priority="11825">
      <formula>(COUNTIFS($E$13:$E$512,$E40,$AF$13:$AF$512,"◎") + COUNTIFS($E$13:$E$512,$E40,$AF$13:$AF$512,"○"))&gt;1</formula>
    </cfRule>
  </conditionalFormatting>
  <conditionalFormatting sqref="AG40">
    <cfRule type="expression" dxfId="11581" priority="11812" stopIfTrue="1">
      <formula>$AG40=""</formula>
    </cfRule>
    <cfRule type="expression" dxfId="11580" priority="11824">
      <formula>(COUNTIFS($E$13:$E$512,$E40,$AG$13:$AG$512,"◎") + COUNTIFS($E$13:$E$512,$E40,$AG$13:$AG$512,"○"))&gt;1</formula>
    </cfRule>
  </conditionalFormatting>
  <conditionalFormatting sqref="AH40">
    <cfRule type="expression" dxfId="11579" priority="11811" stopIfTrue="1">
      <formula>$AH40=""</formula>
    </cfRule>
    <cfRule type="expression" dxfId="11578" priority="11823">
      <formula>(COUNTIFS($E$13:$E$512,$E40,$AH$13:$AH$512,"◎") + COUNTIFS($E$13:$E$512,$E40,$AH$13:$AH$512,"○"))&gt;1</formula>
    </cfRule>
  </conditionalFormatting>
  <conditionalFormatting sqref="AI40">
    <cfRule type="expression" dxfId="11577" priority="11810" stopIfTrue="1">
      <formula>$AI40=""</formula>
    </cfRule>
    <cfRule type="expression" dxfId="11576" priority="11822">
      <formula>(COUNTIFS($E$13:$E$512,$E40,$AI$13:$AI$512,"◎") + COUNTIFS($E$13:$E$512,$E40,$AI$13:$AI$512,"○"))&gt;1</formula>
    </cfRule>
  </conditionalFormatting>
  <conditionalFormatting sqref="AJ40">
    <cfRule type="expression" dxfId="11575" priority="11809" stopIfTrue="1">
      <formula>$AJ40=""</formula>
    </cfRule>
    <cfRule type="expression" dxfId="11574" priority="11821">
      <formula>(COUNTIFS($E$13:$E$512,$E40,$AJ$13:$AJ$512,"◎") + COUNTIFS($E$13:$E$512,$E40,$AJ$13:$AJ$512,"○"))&gt;1</formula>
    </cfRule>
  </conditionalFormatting>
  <conditionalFormatting sqref="Y41">
    <cfRule type="expression" dxfId="11573" priority="11796" stopIfTrue="1">
      <formula>$Y41=""</formula>
    </cfRule>
    <cfRule type="expression" dxfId="11572" priority="11808">
      <formula>(COUNTIFS($E$13:$E$512,$E41,$Y$13:$Y$512,"◎") + COUNTIFS($E$13:$E$512,$E41,$Y$13:$Y$512,"○"))&gt;1</formula>
    </cfRule>
  </conditionalFormatting>
  <conditionalFormatting sqref="Z41">
    <cfRule type="expression" dxfId="11571" priority="11795" stopIfTrue="1">
      <formula>$Z41=""</formula>
    </cfRule>
    <cfRule type="expression" dxfId="11570" priority="11807">
      <formula>(COUNTIFS($E$13:$E$512,$E41,$Z$13:$Z$512,"◎") + COUNTIFS($E$13:$E$512,$E41,$Z$13:$Z$512,"○"))&gt;1</formula>
    </cfRule>
  </conditionalFormatting>
  <conditionalFormatting sqref="AA41">
    <cfRule type="expression" dxfId="11569" priority="11794" stopIfTrue="1">
      <formula>$AA41=""</formula>
    </cfRule>
    <cfRule type="expression" dxfId="11568" priority="11806">
      <formula>(COUNTIFS($E$13:$E$512,$E41,$AA$13:$AA$512,"◎") + COUNTIFS($E$13:$E$512,$E41,$AA$13:$AA$512,"○"))&gt;1</formula>
    </cfRule>
  </conditionalFormatting>
  <conditionalFormatting sqref="AB41">
    <cfRule type="expression" dxfId="11567" priority="11793" stopIfTrue="1">
      <formula>$AB41=""</formula>
    </cfRule>
    <cfRule type="expression" dxfId="11566" priority="11805">
      <formula>(COUNTIFS($E$13:$E$512,$E41,$AB$13:$AB$512,"◎") + COUNTIFS($E$13:$E$512,$E41,$AB$13:$AB$512,"○"))&gt;1</formula>
    </cfRule>
  </conditionalFormatting>
  <conditionalFormatting sqref="AC41">
    <cfRule type="expression" dxfId="11565" priority="11792" stopIfTrue="1">
      <formula>$AC41=""</formula>
    </cfRule>
    <cfRule type="expression" dxfId="11564" priority="11804">
      <formula>(COUNTIFS($E$13:$E$512,$E41,$AC$13:$AC$512,"◎") + COUNTIFS($E$13:$E$512,$E41,$AC$13:$AC$512,"○"))&gt;1</formula>
    </cfRule>
  </conditionalFormatting>
  <conditionalFormatting sqref="AD41">
    <cfRule type="expression" dxfId="11563" priority="11791" stopIfTrue="1">
      <formula>$AD41=""</formula>
    </cfRule>
    <cfRule type="expression" dxfId="11562" priority="11803">
      <formula>(COUNTIFS($E$13:$E$512,$E41,$AD$13:$AD$512,"◎") + COUNTIFS($E$13:$E$512,$E41,$AD$13:$AD$512,"○"))&gt;1</formula>
    </cfRule>
  </conditionalFormatting>
  <conditionalFormatting sqref="AE41">
    <cfRule type="expression" dxfId="11561" priority="11790" stopIfTrue="1">
      <formula>$AE41=""</formula>
    </cfRule>
    <cfRule type="expression" dxfId="11560" priority="11802">
      <formula>(COUNTIFS($E$13:$E$512,$E41,$AE$13:$AE$512,"◎") + COUNTIFS($E$13:$E$512,$E41,$AE$13:$AE$512,"○"))&gt;1</formula>
    </cfRule>
  </conditionalFormatting>
  <conditionalFormatting sqref="AF41">
    <cfRule type="expression" dxfId="11559" priority="11789" stopIfTrue="1">
      <formula>$AF41=""</formula>
    </cfRule>
    <cfRule type="expression" dxfId="11558" priority="11801">
      <formula>(COUNTIFS($E$13:$E$512,$E41,$AF$13:$AF$512,"◎") + COUNTIFS($E$13:$E$512,$E41,$AF$13:$AF$512,"○"))&gt;1</formula>
    </cfRule>
  </conditionalFormatting>
  <conditionalFormatting sqref="AG41">
    <cfRule type="expression" dxfId="11557" priority="11788" stopIfTrue="1">
      <formula>$AG41=""</formula>
    </cfRule>
    <cfRule type="expression" dxfId="11556" priority="11800">
      <formula>(COUNTIFS($E$13:$E$512,$E41,$AG$13:$AG$512,"◎") + COUNTIFS($E$13:$E$512,$E41,$AG$13:$AG$512,"○"))&gt;1</formula>
    </cfRule>
  </conditionalFormatting>
  <conditionalFormatting sqref="AH41">
    <cfRule type="expression" dxfId="11555" priority="11787" stopIfTrue="1">
      <formula>$AH41=""</formula>
    </cfRule>
    <cfRule type="expression" dxfId="11554" priority="11799">
      <formula>(COUNTIFS($E$13:$E$512,$E41,$AH$13:$AH$512,"◎") + COUNTIFS($E$13:$E$512,$E41,$AH$13:$AH$512,"○"))&gt;1</formula>
    </cfRule>
  </conditionalFormatting>
  <conditionalFormatting sqref="AI41">
    <cfRule type="expression" dxfId="11553" priority="11786" stopIfTrue="1">
      <formula>$AI41=""</formula>
    </cfRule>
    <cfRule type="expression" dxfId="11552" priority="11798">
      <formula>(COUNTIFS($E$13:$E$512,$E41,$AI$13:$AI$512,"◎") + COUNTIFS($E$13:$E$512,$E41,$AI$13:$AI$512,"○"))&gt;1</formula>
    </cfRule>
  </conditionalFormatting>
  <conditionalFormatting sqref="AJ41">
    <cfRule type="expression" dxfId="11551" priority="11785" stopIfTrue="1">
      <formula>$AJ41=""</formula>
    </cfRule>
    <cfRule type="expression" dxfId="11550" priority="11797">
      <formula>(COUNTIFS($E$13:$E$512,$E41,$AJ$13:$AJ$512,"◎") + COUNTIFS($E$13:$E$512,$E41,$AJ$13:$AJ$512,"○"))&gt;1</formula>
    </cfRule>
  </conditionalFormatting>
  <conditionalFormatting sqref="Y42">
    <cfRule type="expression" dxfId="11549" priority="11772" stopIfTrue="1">
      <formula>$Y42=""</formula>
    </cfRule>
    <cfRule type="expression" dxfId="11548" priority="11784">
      <formula>(COUNTIFS($E$13:$E$512,$E42,$Y$13:$Y$512,"◎") + COUNTIFS($E$13:$E$512,$E42,$Y$13:$Y$512,"○"))&gt;1</formula>
    </cfRule>
  </conditionalFormatting>
  <conditionalFormatting sqref="Z42">
    <cfRule type="expression" dxfId="11547" priority="11771" stopIfTrue="1">
      <formula>$Z42=""</formula>
    </cfRule>
    <cfRule type="expression" dxfId="11546" priority="11783">
      <formula>(COUNTIFS($E$13:$E$512,$E42,$Z$13:$Z$512,"◎") + COUNTIFS($E$13:$E$512,$E42,$Z$13:$Z$512,"○"))&gt;1</formula>
    </cfRule>
  </conditionalFormatting>
  <conditionalFormatting sqref="AA42">
    <cfRule type="expression" dxfId="11545" priority="11770" stopIfTrue="1">
      <formula>$AA42=""</formula>
    </cfRule>
    <cfRule type="expression" dxfId="11544" priority="11782">
      <formula>(COUNTIFS($E$13:$E$512,$E42,$AA$13:$AA$512,"◎") + COUNTIFS($E$13:$E$512,$E42,$AA$13:$AA$512,"○"))&gt;1</formula>
    </cfRule>
  </conditionalFormatting>
  <conditionalFormatting sqref="AB42">
    <cfRule type="expression" dxfId="11543" priority="11769" stopIfTrue="1">
      <formula>$AB42=""</formula>
    </cfRule>
    <cfRule type="expression" dxfId="11542" priority="11781">
      <formula>(COUNTIFS($E$13:$E$512,$E42,$AB$13:$AB$512,"◎") + COUNTIFS($E$13:$E$512,$E42,$AB$13:$AB$512,"○"))&gt;1</formula>
    </cfRule>
  </conditionalFormatting>
  <conditionalFormatting sqref="AC42">
    <cfRule type="expression" dxfId="11541" priority="11768" stopIfTrue="1">
      <formula>$AC42=""</formula>
    </cfRule>
    <cfRule type="expression" dxfId="11540" priority="11780">
      <formula>(COUNTIFS($E$13:$E$512,$E42,$AC$13:$AC$512,"◎") + COUNTIFS($E$13:$E$512,$E42,$AC$13:$AC$512,"○"))&gt;1</formula>
    </cfRule>
  </conditionalFormatting>
  <conditionalFormatting sqref="AD42">
    <cfRule type="expression" dxfId="11539" priority="11767" stopIfTrue="1">
      <formula>$AD42=""</formula>
    </cfRule>
    <cfRule type="expression" dxfId="11538" priority="11779">
      <formula>(COUNTIFS($E$13:$E$512,$E42,$AD$13:$AD$512,"◎") + COUNTIFS($E$13:$E$512,$E42,$AD$13:$AD$512,"○"))&gt;1</formula>
    </cfRule>
  </conditionalFormatting>
  <conditionalFormatting sqref="AE42">
    <cfRule type="expression" dxfId="11537" priority="11766" stopIfTrue="1">
      <formula>$AE42=""</formula>
    </cfRule>
    <cfRule type="expression" dxfId="11536" priority="11778">
      <formula>(COUNTIFS($E$13:$E$512,$E42,$AE$13:$AE$512,"◎") + COUNTIFS($E$13:$E$512,$E42,$AE$13:$AE$512,"○"))&gt;1</formula>
    </cfRule>
  </conditionalFormatting>
  <conditionalFormatting sqref="AF42">
    <cfRule type="expression" dxfId="11535" priority="11765" stopIfTrue="1">
      <formula>$AF42=""</formula>
    </cfRule>
    <cfRule type="expression" dxfId="11534" priority="11777">
      <formula>(COUNTIFS($E$13:$E$512,$E42,$AF$13:$AF$512,"◎") + COUNTIFS($E$13:$E$512,$E42,$AF$13:$AF$512,"○"))&gt;1</formula>
    </cfRule>
  </conditionalFormatting>
  <conditionalFormatting sqref="AG42">
    <cfRule type="expression" dxfId="11533" priority="11764" stopIfTrue="1">
      <formula>$AG42=""</formula>
    </cfRule>
    <cfRule type="expression" dxfId="11532" priority="11776">
      <formula>(COUNTIFS($E$13:$E$512,$E42,$AG$13:$AG$512,"◎") + COUNTIFS($E$13:$E$512,$E42,$AG$13:$AG$512,"○"))&gt;1</formula>
    </cfRule>
  </conditionalFormatting>
  <conditionalFormatting sqref="AH42">
    <cfRule type="expression" dxfId="11531" priority="11763" stopIfTrue="1">
      <formula>$AH42=""</formula>
    </cfRule>
    <cfRule type="expression" dxfId="11530" priority="11775">
      <formula>(COUNTIFS($E$13:$E$512,$E42,$AH$13:$AH$512,"◎") + COUNTIFS($E$13:$E$512,$E42,$AH$13:$AH$512,"○"))&gt;1</formula>
    </cfRule>
  </conditionalFormatting>
  <conditionalFormatting sqref="AI42">
    <cfRule type="expression" dxfId="11529" priority="11762" stopIfTrue="1">
      <formula>$AI42=""</formula>
    </cfRule>
    <cfRule type="expression" dxfId="11528" priority="11774">
      <formula>(COUNTIFS($E$13:$E$512,$E42,$AI$13:$AI$512,"◎") + COUNTIFS($E$13:$E$512,$E42,$AI$13:$AI$512,"○"))&gt;1</formula>
    </cfRule>
  </conditionalFormatting>
  <conditionalFormatting sqref="AJ42">
    <cfRule type="expression" dxfId="11527" priority="11761" stopIfTrue="1">
      <formula>$AJ42=""</formula>
    </cfRule>
    <cfRule type="expression" dxfId="11526" priority="11773">
      <formula>(COUNTIFS($E$13:$E$512,$E42,$AJ$13:$AJ$512,"◎") + COUNTIFS($E$13:$E$512,$E42,$AJ$13:$AJ$512,"○"))&gt;1</formula>
    </cfRule>
  </conditionalFormatting>
  <conditionalFormatting sqref="Y43">
    <cfRule type="expression" dxfId="11525" priority="11748" stopIfTrue="1">
      <formula>$Y43=""</formula>
    </cfRule>
    <cfRule type="expression" dxfId="11524" priority="11760">
      <formula>(COUNTIFS($E$13:$E$512,$E43,$Y$13:$Y$512,"◎") + COUNTIFS($E$13:$E$512,$E43,$Y$13:$Y$512,"○"))&gt;1</formula>
    </cfRule>
  </conditionalFormatting>
  <conditionalFormatting sqref="Z43">
    <cfRule type="expression" dxfId="11523" priority="11747" stopIfTrue="1">
      <formula>$Z43=""</formula>
    </cfRule>
    <cfRule type="expression" dxfId="11522" priority="11759">
      <formula>(COUNTIFS($E$13:$E$512,$E43,$Z$13:$Z$512,"◎") + COUNTIFS($E$13:$E$512,$E43,$Z$13:$Z$512,"○"))&gt;1</formula>
    </cfRule>
  </conditionalFormatting>
  <conditionalFormatting sqref="AA43">
    <cfRule type="expression" dxfId="11521" priority="11746" stopIfTrue="1">
      <formula>$AA43=""</formula>
    </cfRule>
    <cfRule type="expression" dxfId="11520" priority="11758">
      <formula>(COUNTIFS($E$13:$E$512,$E43,$AA$13:$AA$512,"◎") + COUNTIFS($E$13:$E$512,$E43,$AA$13:$AA$512,"○"))&gt;1</formula>
    </cfRule>
  </conditionalFormatting>
  <conditionalFormatting sqref="AB43">
    <cfRule type="expression" dxfId="11519" priority="11745" stopIfTrue="1">
      <formula>$AB43=""</formula>
    </cfRule>
    <cfRule type="expression" dxfId="11518" priority="11757">
      <formula>(COUNTIFS($E$13:$E$512,$E43,$AB$13:$AB$512,"◎") + COUNTIFS($E$13:$E$512,$E43,$AB$13:$AB$512,"○"))&gt;1</formula>
    </cfRule>
  </conditionalFormatting>
  <conditionalFormatting sqref="AC43">
    <cfRule type="expression" dxfId="11517" priority="11744" stopIfTrue="1">
      <formula>$AC43=""</formula>
    </cfRule>
    <cfRule type="expression" dxfId="11516" priority="11756">
      <formula>(COUNTIFS($E$13:$E$512,$E43,$AC$13:$AC$512,"◎") + COUNTIFS($E$13:$E$512,$E43,$AC$13:$AC$512,"○"))&gt;1</formula>
    </cfRule>
  </conditionalFormatting>
  <conditionalFormatting sqref="AD43">
    <cfRule type="expression" dxfId="11515" priority="11743" stopIfTrue="1">
      <formula>$AD43=""</formula>
    </cfRule>
    <cfRule type="expression" dxfId="11514" priority="11755">
      <formula>(COUNTIFS($E$13:$E$512,$E43,$AD$13:$AD$512,"◎") + COUNTIFS($E$13:$E$512,$E43,$AD$13:$AD$512,"○"))&gt;1</formula>
    </cfRule>
  </conditionalFormatting>
  <conditionalFormatting sqref="AE43">
    <cfRule type="expression" dxfId="11513" priority="11742" stopIfTrue="1">
      <formula>$AE43=""</formula>
    </cfRule>
    <cfRule type="expression" dxfId="11512" priority="11754">
      <formula>(COUNTIFS($E$13:$E$512,$E43,$AE$13:$AE$512,"◎") + COUNTIFS($E$13:$E$512,$E43,$AE$13:$AE$512,"○"))&gt;1</formula>
    </cfRule>
  </conditionalFormatting>
  <conditionalFormatting sqref="AF43">
    <cfRule type="expression" dxfId="11511" priority="11741" stopIfTrue="1">
      <formula>$AF43=""</formula>
    </cfRule>
    <cfRule type="expression" dxfId="11510" priority="11753">
      <formula>(COUNTIFS($E$13:$E$512,$E43,$AF$13:$AF$512,"◎") + COUNTIFS($E$13:$E$512,$E43,$AF$13:$AF$512,"○"))&gt;1</formula>
    </cfRule>
  </conditionalFormatting>
  <conditionalFormatting sqref="AG43">
    <cfRule type="expression" dxfId="11509" priority="11740" stopIfTrue="1">
      <formula>$AG43=""</formula>
    </cfRule>
    <cfRule type="expression" dxfId="11508" priority="11752">
      <formula>(COUNTIFS($E$13:$E$512,$E43,$AG$13:$AG$512,"◎") + COUNTIFS($E$13:$E$512,$E43,$AG$13:$AG$512,"○"))&gt;1</formula>
    </cfRule>
  </conditionalFormatting>
  <conditionalFormatting sqref="AH43">
    <cfRule type="expression" dxfId="11507" priority="11739" stopIfTrue="1">
      <formula>$AH43=""</formula>
    </cfRule>
    <cfRule type="expression" dxfId="11506" priority="11751">
      <formula>(COUNTIFS($E$13:$E$512,$E43,$AH$13:$AH$512,"◎") + COUNTIFS($E$13:$E$512,$E43,$AH$13:$AH$512,"○"))&gt;1</formula>
    </cfRule>
  </conditionalFormatting>
  <conditionalFormatting sqref="AI43">
    <cfRule type="expression" dxfId="11505" priority="11738" stopIfTrue="1">
      <formula>$AI43=""</formula>
    </cfRule>
    <cfRule type="expression" dxfId="11504" priority="11750">
      <formula>(COUNTIFS($E$13:$E$512,$E43,$AI$13:$AI$512,"◎") + COUNTIFS($E$13:$E$512,$E43,$AI$13:$AI$512,"○"))&gt;1</formula>
    </cfRule>
  </conditionalFormatting>
  <conditionalFormatting sqref="AJ43">
    <cfRule type="expression" dxfId="11503" priority="11737" stopIfTrue="1">
      <formula>$AJ43=""</formula>
    </cfRule>
    <cfRule type="expression" dxfId="11502" priority="11749">
      <formula>(COUNTIFS($E$13:$E$512,$E43,$AJ$13:$AJ$512,"◎") + COUNTIFS($E$13:$E$512,$E43,$AJ$13:$AJ$512,"○"))&gt;1</formula>
    </cfRule>
  </conditionalFormatting>
  <conditionalFormatting sqref="Y44">
    <cfRule type="expression" dxfId="11501" priority="11724" stopIfTrue="1">
      <formula>$Y44=""</formula>
    </cfRule>
    <cfRule type="expression" dxfId="11500" priority="11736">
      <formula>(COUNTIFS($E$13:$E$512,$E44,$Y$13:$Y$512,"◎") + COUNTIFS($E$13:$E$512,$E44,$Y$13:$Y$512,"○"))&gt;1</formula>
    </cfRule>
  </conditionalFormatting>
  <conditionalFormatting sqref="Z44">
    <cfRule type="expression" dxfId="11499" priority="11723" stopIfTrue="1">
      <formula>$Z44=""</formula>
    </cfRule>
    <cfRule type="expression" dxfId="11498" priority="11735">
      <formula>(COUNTIFS($E$13:$E$512,$E44,$Z$13:$Z$512,"◎") + COUNTIFS($E$13:$E$512,$E44,$Z$13:$Z$512,"○"))&gt;1</formula>
    </cfRule>
  </conditionalFormatting>
  <conditionalFormatting sqref="AA44">
    <cfRule type="expression" dxfId="11497" priority="11722" stopIfTrue="1">
      <formula>$AA44=""</formula>
    </cfRule>
    <cfRule type="expression" dxfId="11496" priority="11734">
      <formula>(COUNTIFS($E$13:$E$512,$E44,$AA$13:$AA$512,"◎") + COUNTIFS($E$13:$E$512,$E44,$AA$13:$AA$512,"○"))&gt;1</formula>
    </cfRule>
  </conditionalFormatting>
  <conditionalFormatting sqref="AB44">
    <cfRule type="expression" dxfId="11495" priority="11721" stopIfTrue="1">
      <formula>$AB44=""</formula>
    </cfRule>
    <cfRule type="expression" dxfId="11494" priority="11733">
      <formula>(COUNTIFS($E$13:$E$512,$E44,$AB$13:$AB$512,"◎") + COUNTIFS($E$13:$E$512,$E44,$AB$13:$AB$512,"○"))&gt;1</formula>
    </cfRule>
  </conditionalFormatting>
  <conditionalFormatting sqref="AC44">
    <cfRule type="expression" dxfId="11493" priority="11720" stopIfTrue="1">
      <formula>$AC44=""</formula>
    </cfRule>
    <cfRule type="expression" dxfId="11492" priority="11732">
      <formula>(COUNTIFS($E$13:$E$512,$E44,$AC$13:$AC$512,"◎") + COUNTIFS($E$13:$E$512,$E44,$AC$13:$AC$512,"○"))&gt;1</formula>
    </cfRule>
  </conditionalFormatting>
  <conditionalFormatting sqref="AD44">
    <cfRule type="expression" dxfId="11491" priority="11719" stopIfTrue="1">
      <formula>$AD44=""</formula>
    </cfRule>
    <cfRule type="expression" dxfId="11490" priority="11731">
      <formula>(COUNTIFS($E$13:$E$512,$E44,$AD$13:$AD$512,"◎") + COUNTIFS($E$13:$E$512,$E44,$AD$13:$AD$512,"○"))&gt;1</formula>
    </cfRule>
  </conditionalFormatting>
  <conditionalFormatting sqref="AE44">
    <cfRule type="expression" dxfId="11489" priority="11718" stopIfTrue="1">
      <formula>$AE44=""</formula>
    </cfRule>
    <cfRule type="expression" dxfId="11488" priority="11730">
      <formula>(COUNTIFS($E$13:$E$512,$E44,$AE$13:$AE$512,"◎") + COUNTIFS($E$13:$E$512,$E44,$AE$13:$AE$512,"○"))&gt;1</formula>
    </cfRule>
  </conditionalFormatting>
  <conditionalFormatting sqref="AF44">
    <cfRule type="expression" dxfId="11487" priority="11717" stopIfTrue="1">
      <formula>$AF44=""</formula>
    </cfRule>
    <cfRule type="expression" dxfId="11486" priority="11729">
      <formula>(COUNTIFS($E$13:$E$512,$E44,$AF$13:$AF$512,"◎") + COUNTIFS($E$13:$E$512,$E44,$AF$13:$AF$512,"○"))&gt;1</formula>
    </cfRule>
  </conditionalFormatting>
  <conditionalFormatting sqref="AG44">
    <cfRule type="expression" dxfId="11485" priority="11716" stopIfTrue="1">
      <formula>$AG44=""</formula>
    </cfRule>
    <cfRule type="expression" dxfId="11484" priority="11728">
      <formula>(COUNTIFS($E$13:$E$512,$E44,$AG$13:$AG$512,"◎") + COUNTIFS($E$13:$E$512,$E44,$AG$13:$AG$512,"○"))&gt;1</formula>
    </cfRule>
  </conditionalFormatting>
  <conditionalFormatting sqref="AH44">
    <cfRule type="expression" dxfId="11483" priority="11715" stopIfTrue="1">
      <formula>$AH44=""</formula>
    </cfRule>
    <cfRule type="expression" dxfId="11482" priority="11727">
      <formula>(COUNTIFS($E$13:$E$512,$E44,$AH$13:$AH$512,"◎") + COUNTIFS($E$13:$E$512,$E44,$AH$13:$AH$512,"○"))&gt;1</formula>
    </cfRule>
  </conditionalFormatting>
  <conditionalFormatting sqref="AI44">
    <cfRule type="expression" dxfId="11481" priority="11714" stopIfTrue="1">
      <formula>$AI44=""</formula>
    </cfRule>
    <cfRule type="expression" dxfId="11480" priority="11726">
      <formula>(COUNTIFS($E$13:$E$512,$E44,$AI$13:$AI$512,"◎") + COUNTIFS($E$13:$E$512,$E44,$AI$13:$AI$512,"○"))&gt;1</formula>
    </cfRule>
  </conditionalFormatting>
  <conditionalFormatting sqref="AJ44">
    <cfRule type="expression" dxfId="11479" priority="11713" stopIfTrue="1">
      <formula>$AJ44=""</formula>
    </cfRule>
    <cfRule type="expression" dxfId="11478" priority="11725">
      <formula>(COUNTIFS($E$13:$E$512,$E44,$AJ$13:$AJ$512,"◎") + COUNTIFS($E$13:$E$512,$E44,$AJ$13:$AJ$512,"○"))&gt;1</formula>
    </cfRule>
  </conditionalFormatting>
  <conditionalFormatting sqref="Y45">
    <cfRule type="expression" dxfId="11477" priority="11700" stopIfTrue="1">
      <formula>$Y45=""</formula>
    </cfRule>
    <cfRule type="expression" dxfId="11476" priority="11712">
      <formula>(COUNTIFS($E$13:$E$512,$E45,$Y$13:$Y$512,"◎") + COUNTIFS($E$13:$E$512,$E45,$Y$13:$Y$512,"○"))&gt;1</formula>
    </cfRule>
  </conditionalFormatting>
  <conditionalFormatting sqref="Z45">
    <cfRule type="expression" dxfId="11475" priority="11699" stopIfTrue="1">
      <formula>$Z45=""</formula>
    </cfRule>
    <cfRule type="expression" dxfId="11474" priority="11711">
      <formula>(COUNTIFS($E$13:$E$512,$E45,$Z$13:$Z$512,"◎") + COUNTIFS($E$13:$E$512,$E45,$Z$13:$Z$512,"○"))&gt;1</formula>
    </cfRule>
  </conditionalFormatting>
  <conditionalFormatting sqref="AA45">
    <cfRule type="expression" dxfId="11473" priority="11698" stopIfTrue="1">
      <formula>$AA45=""</formula>
    </cfRule>
    <cfRule type="expression" dxfId="11472" priority="11710">
      <formula>(COUNTIFS($E$13:$E$512,$E45,$AA$13:$AA$512,"◎") + COUNTIFS($E$13:$E$512,$E45,$AA$13:$AA$512,"○"))&gt;1</formula>
    </cfRule>
  </conditionalFormatting>
  <conditionalFormatting sqref="AB45">
    <cfRule type="expression" dxfId="11471" priority="11697" stopIfTrue="1">
      <formula>$AB45=""</formula>
    </cfRule>
    <cfRule type="expression" dxfId="11470" priority="11709">
      <formula>(COUNTIFS($E$13:$E$512,$E45,$AB$13:$AB$512,"◎") + COUNTIFS($E$13:$E$512,$E45,$AB$13:$AB$512,"○"))&gt;1</formula>
    </cfRule>
  </conditionalFormatting>
  <conditionalFormatting sqref="AC45">
    <cfRule type="expression" dxfId="11469" priority="11696" stopIfTrue="1">
      <formula>$AC45=""</formula>
    </cfRule>
    <cfRule type="expression" dxfId="11468" priority="11708">
      <formula>(COUNTIFS($E$13:$E$512,$E45,$AC$13:$AC$512,"◎") + COUNTIFS($E$13:$E$512,$E45,$AC$13:$AC$512,"○"))&gt;1</formula>
    </cfRule>
  </conditionalFormatting>
  <conditionalFormatting sqref="AD45">
    <cfRule type="expression" dxfId="11467" priority="11695" stopIfTrue="1">
      <formula>$AD45=""</formula>
    </cfRule>
    <cfRule type="expression" dxfId="11466" priority="11707">
      <formula>(COUNTIFS($E$13:$E$512,$E45,$AD$13:$AD$512,"◎") + COUNTIFS($E$13:$E$512,$E45,$AD$13:$AD$512,"○"))&gt;1</formula>
    </cfRule>
  </conditionalFormatting>
  <conditionalFormatting sqref="AE45">
    <cfRule type="expression" dxfId="11465" priority="11694" stopIfTrue="1">
      <formula>$AE45=""</formula>
    </cfRule>
    <cfRule type="expression" dxfId="11464" priority="11706">
      <formula>(COUNTIFS($E$13:$E$512,$E45,$AE$13:$AE$512,"◎") + COUNTIFS($E$13:$E$512,$E45,$AE$13:$AE$512,"○"))&gt;1</formula>
    </cfRule>
  </conditionalFormatting>
  <conditionalFormatting sqref="AF45">
    <cfRule type="expression" dxfId="11463" priority="11693" stopIfTrue="1">
      <formula>$AF45=""</formula>
    </cfRule>
    <cfRule type="expression" dxfId="11462" priority="11705">
      <formula>(COUNTIFS($E$13:$E$512,$E45,$AF$13:$AF$512,"◎") + COUNTIFS($E$13:$E$512,$E45,$AF$13:$AF$512,"○"))&gt;1</formula>
    </cfRule>
  </conditionalFormatting>
  <conditionalFormatting sqref="AG45">
    <cfRule type="expression" dxfId="11461" priority="11692" stopIfTrue="1">
      <formula>$AG45=""</formula>
    </cfRule>
    <cfRule type="expression" dxfId="11460" priority="11704">
      <formula>(COUNTIFS($E$13:$E$512,$E45,$AG$13:$AG$512,"◎") + COUNTIFS($E$13:$E$512,$E45,$AG$13:$AG$512,"○"))&gt;1</formula>
    </cfRule>
  </conditionalFormatting>
  <conditionalFormatting sqref="AH45">
    <cfRule type="expression" dxfId="11459" priority="11691" stopIfTrue="1">
      <formula>$AH45=""</formula>
    </cfRule>
    <cfRule type="expression" dxfId="11458" priority="11703">
      <formula>(COUNTIFS($E$13:$E$512,$E45,$AH$13:$AH$512,"◎") + COUNTIFS($E$13:$E$512,$E45,$AH$13:$AH$512,"○"))&gt;1</formula>
    </cfRule>
  </conditionalFormatting>
  <conditionalFormatting sqref="AI45">
    <cfRule type="expression" dxfId="11457" priority="11690" stopIfTrue="1">
      <formula>$AI45=""</formula>
    </cfRule>
    <cfRule type="expression" dxfId="11456" priority="11702">
      <formula>(COUNTIFS($E$13:$E$512,$E45,$AI$13:$AI$512,"◎") + COUNTIFS($E$13:$E$512,$E45,$AI$13:$AI$512,"○"))&gt;1</formula>
    </cfRule>
  </conditionalFormatting>
  <conditionalFormatting sqref="AJ45">
    <cfRule type="expression" dxfId="11455" priority="11689" stopIfTrue="1">
      <formula>$AJ45=""</formula>
    </cfRule>
    <cfRule type="expression" dxfId="11454" priority="11701">
      <formula>(COUNTIFS($E$13:$E$512,$E45,$AJ$13:$AJ$512,"◎") + COUNTIFS($E$13:$E$512,$E45,$AJ$13:$AJ$512,"○"))&gt;1</formula>
    </cfRule>
  </conditionalFormatting>
  <conditionalFormatting sqref="Y46">
    <cfRule type="expression" dxfId="11453" priority="11676" stopIfTrue="1">
      <formula>$Y46=""</formula>
    </cfRule>
    <cfRule type="expression" dxfId="11452" priority="11688">
      <formula>(COUNTIFS($E$13:$E$512,$E46,$Y$13:$Y$512,"◎") + COUNTIFS($E$13:$E$512,$E46,$Y$13:$Y$512,"○"))&gt;1</formula>
    </cfRule>
  </conditionalFormatting>
  <conditionalFormatting sqref="Z46">
    <cfRule type="expression" dxfId="11451" priority="11675" stopIfTrue="1">
      <formula>$Z46=""</formula>
    </cfRule>
    <cfRule type="expression" dxfId="11450" priority="11687">
      <formula>(COUNTIFS($E$13:$E$512,$E46,$Z$13:$Z$512,"◎") + COUNTIFS($E$13:$E$512,$E46,$Z$13:$Z$512,"○"))&gt;1</formula>
    </cfRule>
  </conditionalFormatting>
  <conditionalFormatting sqref="AA46">
    <cfRule type="expression" dxfId="11449" priority="11674" stopIfTrue="1">
      <formula>$AA46=""</formula>
    </cfRule>
    <cfRule type="expression" dxfId="11448" priority="11686">
      <formula>(COUNTIFS($E$13:$E$512,$E46,$AA$13:$AA$512,"◎") + COUNTIFS($E$13:$E$512,$E46,$AA$13:$AA$512,"○"))&gt;1</formula>
    </cfRule>
  </conditionalFormatting>
  <conditionalFormatting sqref="AB46">
    <cfRule type="expression" dxfId="11447" priority="11673" stopIfTrue="1">
      <formula>$AB46=""</formula>
    </cfRule>
    <cfRule type="expression" dxfId="11446" priority="11685">
      <formula>(COUNTIFS($E$13:$E$512,$E46,$AB$13:$AB$512,"◎") + COUNTIFS($E$13:$E$512,$E46,$AB$13:$AB$512,"○"))&gt;1</formula>
    </cfRule>
  </conditionalFormatting>
  <conditionalFormatting sqref="AC46">
    <cfRule type="expression" dxfId="11445" priority="11672" stopIfTrue="1">
      <formula>$AC46=""</formula>
    </cfRule>
    <cfRule type="expression" dxfId="11444" priority="11684">
      <formula>(COUNTIFS($E$13:$E$512,$E46,$AC$13:$AC$512,"◎") + COUNTIFS($E$13:$E$512,$E46,$AC$13:$AC$512,"○"))&gt;1</formula>
    </cfRule>
  </conditionalFormatting>
  <conditionalFormatting sqref="AD46">
    <cfRule type="expression" dxfId="11443" priority="11671" stopIfTrue="1">
      <formula>$AD46=""</formula>
    </cfRule>
    <cfRule type="expression" dxfId="11442" priority="11683">
      <formula>(COUNTIFS($E$13:$E$512,$E46,$AD$13:$AD$512,"◎") + COUNTIFS($E$13:$E$512,$E46,$AD$13:$AD$512,"○"))&gt;1</formula>
    </cfRule>
  </conditionalFormatting>
  <conditionalFormatting sqref="AE46">
    <cfRule type="expression" dxfId="11441" priority="11670" stopIfTrue="1">
      <formula>$AE46=""</formula>
    </cfRule>
    <cfRule type="expression" dxfId="11440" priority="11682">
      <formula>(COUNTIFS($E$13:$E$512,$E46,$AE$13:$AE$512,"◎") + COUNTIFS($E$13:$E$512,$E46,$AE$13:$AE$512,"○"))&gt;1</formula>
    </cfRule>
  </conditionalFormatting>
  <conditionalFormatting sqref="AF46">
    <cfRule type="expression" dxfId="11439" priority="11669" stopIfTrue="1">
      <formula>$AF46=""</formula>
    </cfRule>
    <cfRule type="expression" dxfId="11438" priority="11681">
      <formula>(COUNTIFS($E$13:$E$512,$E46,$AF$13:$AF$512,"◎") + COUNTIFS($E$13:$E$512,$E46,$AF$13:$AF$512,"○"))&gt;1</formula>
    </cfRule>
  </conditionalFormatting>
  <conditionalFormatting sqref="AG46">
    <cfRule type="expression" dxfId="11437" priority="11668" stopIfTrue="1">
      <formula>$AG46=""</formula>
    </cfRule>
    <cfRule type="expression" dxfId="11436" priority="11680">
      <formula>(COUNTIFS($E$13:$E$512,$E46,$AG$13:$AG$512,"◎") + COUNTIFS($E$13:$E$512,$E46,$AG$13:$AG$512,"○"))&gt;1</formula>
    </cfRule>
  </conditionalFormatting>
  <conditionalFormatting sqref="AH46">
    <cfRule type="expression" dxfId="11435" priority="11667" stopIfTrue="1">
      <formula>$AH46=""</formula>
    </cfRule>
    <cfRule type="expression" dxfId="11434" priority="11679">
      <formula>(COUNTIFS($E$13:$E$512,$E46,$AH$13:$AH$512,"◎") + COUNTIFS($E$13:$E$512,$E46,$AH$13:$AH$512,"○"))&gt;1</formula>
    </cfRule>
  </conditionalFormatting>
  <conditionalFormatting sqref="AI46">
    <cfRule type="expression" dxfId="11433" priority="11666" stopIfTrue="1">
      <formula>$AI46=""</formula>
    </cfRule>
    <cfRule type="expression" dxfId="11432" priority="11678">
      <formula>(COUNTIFS($E$13:$E$512,$E46,$AI$13:$AI$512,"◎") + COUNTIFS($E$13:$E$512,$E46,$AI$13:$AI$512,"○"))&gt;1</formula>
    </cfRule>
  </conditionalFormatting>
  <conditionalFormatting sqref="AJ46">
    <cfRule type="expression" dxfId="11431" priority="11665" stopIfTrue="1">
      <formula>$AJ46=""</formula>
    </cfRule>
    <cfRule type="expression" dxfId="11430" priority="11677">
      <formula>(COUNTIFS($E$13:$E$512,$E46,$AJ$13:$AJ$512,"◎") + COUNTIFS($E$13:$E$512,$E46,$AJ$13:$AJ$512,"○"))&gt;1</formula>
    </cfRule>
  </conditionalFormatting>
  <conditionalFormatting sqref="Y47">
    <cfRule type="expression" dxfId="11429" priority="11652" stopIfTrue="1">
      <formula>$Y47=""</formula>
    </cfRule>
    <cfRule type="expression" dxfId="11428" priority="11664">
      <formula>(COUNTIFS($E$13:$E$512,$E47,$Y$13:$Y$512,"◎") + COUNTIFS($E$13:$E$512,$E47,$Y$13:$Y$512,"○"))&gt;1</formula>
    </cfRule>
  </conditionalFormatting>
  <conditionalFormatting sqref="Z47">
    <cfRule type="expression" dxfId="11427" priority="11651" stopIfTrue="1">
      <formula>$Z47=""</formula>
    </cfRule>
    <cfRule type="expression" dxfId="11426" priority="11663">
      <formula>(COUNTIFS($E$13:$E$512,$E47,$Z$13:$Z$512,"◎") + COUNTIFS($E$13:$E$512,$E47,$Z$13:$Z$512,"○"))&gt;1</formula>
    </cfRule>
  </conditionalFormatting>
  <conditionalFormatting sqref="AA47">
    <cfRule type="expression" dxfId="11425" priority="11650" stopIfTrue="1">
      <formula>$AA47=""</formula>
    </cfRule>
    <cfRule type="expression" dxfId="11424" priority="11662">
      <formula>(COUNTIFS($E$13:$E$512,$E47,$AA$13:$AA$512,"◎") + COUNTIFS($E$13:$E$512,$E47,$AA$13:$AA$512,"○"))&gt;1</formula>
    </cfRule>
  </conditionalFormatting>
  <conditionalFormatting sqref="AB47">
    <cfRule type="expression" dxfId="11423" priority="11649" stopIfTrue="1">
      <formula>$AB47=""</formula>
    </cfRule>
    <cfRule type="expression" dxfId="11422" priority="11661">
      <formula>(COUNTIFS($E$13:$E$512,$E47,$AB$13:$AB$512,"◎") + COUNTIFS($E$13:$E$512,$E47,$AB$13:$AB$512,"○"))&gt;1</formula>
    </cfRule>
  </conditionalFormatting>
  <conditionalFormatting sqref="AC47">
    <cfRule type="expression" dxfId="11421" priority="11648" stopIfTrue="1">
      <formula>$AC47=""</formula>
    </cfRule>
    <cfRule type="expression" dxfId="11420" priority="11660">
      <formula>(COUNTIFS($E$13:$E$512,$E47,$AC$13:$AC$512,"◎") + COUNTIFS($E$13:$E$512,$E47,$AC$13:$AC$512,"○"))&gt;1</formula>
    </cfRule>
  </conditionalFormatting>
  <conditionalFormatting sqref="AD47">
    <cfRule type="expression" dxfId="11419" priority="11647" stopIfTrue="1">
      <formula>$AD47=""</formula>
    </cfRule>
    <cfRule type="expression" dxfId="11418" priority="11659">
      <formula>(COUNTIFS($E$13:$E$512,$E47,$AD$13:$AD$512,"◎") + COUNTIFS($E$13:$E$512,$E47,$AD$13:$AD$512,"○"))&gt;1</formula>
    </cfRule>
  </conditionalFormatting>
  <conditionalFormatting sqref="AE47">
    <cfRule type="expression" dxfId="11417" priority="11646" stopIfTrue="1">
      <formula>$AE47=""</formula>
    </cfRule>
    <cfRule type="expression" dxfId="11416" priority="11658">
      <formula>(COUNTIFS($E$13:$E$512,$E47,$AE$13:$AE$512,"◎") + COUNTIFS($E$13:$E$512,$E47,$AE$13:$AE$512,"○"))&gt;1</formula>
    </cfRule>
  </conditionalFormatting>
  <conditionalFormatting sqref="AF47">
    <cfRule type="expression" dxfId="11415" priority="11645" stopIfTrue="1">
      <formula>$AF47=""</formula>
    </cfRule>
    <cfRule type="expression" dxfId="11414" priority="11657">
      <formula>(COUNTIFS($E$13:$E$512,$E47,$AF$13:$AF$512,"◎") + COUNTIFS($E$13:$E$512,$E47,$AF$13:$AF$512,"○"))&gt;1</formula>
    </cfRule>
  </conditionalFormatting>
  <conditionalFormatting sqref="AG47">
    <cfRule type="expression" dxfId="11413" priority="11644" stopIfTrue="1">
      <formula>$AG47=""</formula>
    </cfRule>
    <cfRule type="expression" dxfId="11412" priority="11656">
      <formula>(COUNTIFS($E$13:$E$512,$E47,$AG$13:$AG$512,"◎") + COUNTIFS($E$13:$E$512,$E47,$AG$13:$AG$512,"○"))&gt;1</formula>
    </cfRule>
  </conditionalFormatting>
  <conditionalFormatting sqref="AH47">
    <cfRule type="expression" dxfId="11411" priority="11643" stopIfTrue="1">
      <formula>$AH47=""</formula>
    </cfRule>
    <cfRule type="expression" dxfId="11410" priority="11655">
      <formula>(COUNTIFS($E$13:$E$512,$E47,$AH$13:$AH$512,"◎") + COUNTIFS($E$13:$E$512,$E47,$AH$13:$AH$512,"○"))&gt;1</formula>
    </cfRule>
  </conditionalFormatting>
  <conditionalFormatting sqref="AI47">
    <cfRule type="expression" dxfId="11409" priority="11642" stopIfTrue="1">
      <formula>$AI47=""</formula>
    </cfRule>
    <cfRule type="expression" dxfId="11408" priority="11654">
      <formula>(COUNTIFS($E$13:$E$512,$E47,$AI$13:$AI$512,"◎") + COUNTIFS($E$13:$E$512,$E47,$AI$13:$AI$512,"○"))&gt;1</formula>
    </cfRule>
  </conditionalFormatting>
  <conditionalFormatting sqref="AJ47">
    <cfRule type="expression" dxfId="11407" priority="11641" stopIfTrue="1">
      <formula>$AJ47=""</formula>
    </cfRule>
    <cfRule type="expression" dxfId="11406" priority="11653">
      <formula>(COUNTIFS($E$13:$E$512,$E47,$AJ$13:$AJ$512,"◎") + COUNTIFS($E$13:$E$512,$E47,$AJ$13:$AJ$512,"○"))&gt;1</formula>
    </cfRule>
  </conditionalFormatting>
  <conditionalFormatting sqref="Y48">
    <cfRule type="expression" dxfId="11405" priority="11628" stopIfTrue="1">
      <formula>$Y48=""</formula>
    </cfRule>
    <cfRule type="expression" dxfId="11404" priority="11640">
      <formula>(COUNTIFS($E$13:$E$512,$E48,$Y$13:$Y$512,"◎") + COUNTIFS($E$13:$E$512,$E48,$Y$13:$Y$512,"○"))&gt;1</formula>
    </cfRule>
  </conditionalFormatting>
  <conditionalFormatting sqref="Z48">
    <cfRule type="expression" dxfId="11403" priority="11627" stopIfTrue="1">
      <formula>$Z48=""</formula>
    </cfRule>
    <cfRule type="expression" dxfId="11402" priority="11639">
      <formula>(COUNTIFS($E$13:$E$512,$E48,$Z$13:$Z$512,"◎") + COUNTIFS($E$13:$E$512,$E48,$Z$13:$Z$512,"○"))&gt;1</formula>
    </cfRule>
  </conditionalFormatting>
  <conditionalFormatting sqref="AA48">
    <cfRule type="expression" dxfId="11401" priority="11626" stopIfTrue="1">
      <formula>$AA48=""</formula>
    </cfRule>
    <cfRule type="expression" dxfId="11400" priority="11638">
      <formula>(COUNTIFS($E$13:$E$512,$E48,$AA$13:$AA$512,"◎") + COUNTIFS($E$13:$E$512,$E48,$AA$13:$AA$512,"○"))&gt;1</formula>
    </cfRule>
  </conditionalFormatting>
  <conditionalFormatting sqref="AB48">
    <cfRule type="expression" dxfId="11399" priority="11625" stopIfTrue="1">
      <formula>$AB48=""</formula>
    </cfRule>
    <cfRule type="expression" dxfId="11398" priority="11637">
      <formula>(COUNTIFS($E$13:$E$512,$E48,$AB$13:$AB$512,"◎") + COUNTIFS($E$13:$E$512,$E48,$AB$13:$AB$512,"○"))&gt;1</formula>
    </cfRule>
  </conditionalFormatting>
  <conditionalFormatting sqref="AC48">
    <cfRule type="expression" dxfId="11397" priority="11624" stopIfTrue="1">
      <formula>$AC48=""</formula>
    </cfRule>
    <cfRule type="expression" dxfId="11396" priority="11636">
      <formula>(COUNTIFS($E$13:$E$512,$E48,$AC$13:$AC$512,"◎") + COUNTIFS($E$13:$E$512,$E48,$AC$13:$AC$512,"○"))&gt;1</formula>
    </cfRule>
  </conditionalFormatting>
  <conditionalFormatting sqref="AD48">
    <cfRule type="expression" dxfId="11395" priority="11623" stopIfTrue="1">
      <formula>$AD48=""</formula>
    </cfRule>
    <cfRule type="expression" dxfId="11394" priority="11635">
      <formula>(COUNTIFS($E$13:$E$512,$E48,$AD$13:$AD$512,"◎") + COUNTIFS($E$13:$E$512,$E48,$AD$13:$AD$512,"○"))&gt;1</formula>
    </cfRule>
  </conditionalFormatting>
  <conditionalFormatting sqref="AE48">
    <cfRule type="expression" dxfId="11393" priority="11622" stopIfTrue="1">
      <formula>$AE48=""</formula>
    </cfRule>
    <cfRule type="expression" dxfId="11392" priority="11634">
      <formula>(COUNTIFS($E$13:$E$512,$E48,$AE$13:$AE$512,"◎") + COUNTIFS($E$13:$E$512,$E48,$AE$13:$AE$512,"○"))&gt;1</formula>
    </cfRule>
  </conditionalFormatting>
  <conditionalFormatting sqref="AF48">
    <cfRule type="expression" dxfId="11391" priority="11621" stopIfTrue="1">
      <formula>$AF48=""</formula>
    </cfRule>
    <cfRule type="expression" dxfId="11390" priority="11633">
      <formula>(COUNTIFS($E$13:$E$512,$E48,$AF$13:$AF$512,"◎") + COUNTIFS($E$13:$E$512,$E48,$AF$13:$AF$512,"○"))&gt;1</formula>
    </cfRule>
  </conditionalFormatting>
  <conditionalFormatting sqref="AG48">
    <cfRule type="expression" dxfId="11389" priority="11620" stopIfTrue="1">
      <formula>$AG48=""</formula>
    </cfRule>
    <cfRule type="expression" dxfId="11388" priority="11632">
      <formula>(COUNTIFS($E$13:$E$512,$E48,$AG$13:$AG$512,"◎") + COUNTIFS($E$13:$E$512,$E48,$AG$13:$AG$512,"○"))&gt;1</formula>
    </cfRule>
  </conditionalFormatting>
  <conditionalFormatting sqref="AH48">
    <cfRule type="expression" dxfId="11387" priority="11619" stopIfTrue="1">
      <formula>$AH48=""</formula>
    </cfRule>
    <cfRule type="expression" dxfId="11386" priority="11631">
      <formula>(COUNTIFS($E$13:$E$512,$E48,$AH$13:$AH$512,"◎") + COUNTIFS($E$13:$E$512,$E48,$AH$13:$AH$512,"○"))&gt;1</formula>
    </cfRule>
  </conditionalFormatting>
  <conditionalFormatting sqref="AI48">
    <cfRule type="expression" dxfId="11385" priority="11618" stopIfTrue="1">
      <formula>$AI48=""</formula>
    </cfRule>
    <cfRule type="expression" dxfId="11384" priority="11630">
      <formula>(COUNTIFS($E$13:$E$512,$E48,$AI$13:$AI$512,"◎") + COUNTIFS($E$13:$E$512,$E48,$AI$13:$AI$512,"○"))&gt;1</formula>
    </cfRule>
  </conditionalFormatting>
  <conditionalFormatting sqref="AJ48">
    <cfRule type="expression" dxfId="11383" priority="11617" stopIfTrue="1">
      <formula>$AJ48=""</formula>
    </cfRule>
    <cfRule type="expression" dxfId="11382" priority="11629">
      <formula>(COUNTIFS($E$13:$E$512,$E48,$AJ$13:$AJ$512,"◎") + COUNTIFS($E$13:$E$512,$E48,$AJ$13:$AJ$512,"○"))&gt;1</formula>
    </cfRule>
  </conditionalFormatting>
  <conditionalFormatting sqref="Y49">
    <cfRule type="expression" dxfId="11381" priority="11604" stopIfTrue="1">
      <formula>$Y49=""</formula>
    </cfRule>
    <cfRule type="expression" dxfId="11380" priority="11616">
      <formula>(COUNTIFS($E$13:$E$512,$E49,$Y$13:$Y$512,"◎") + COUNTIFS($E$13:$E$512,$E49,$Y$13:$Y$512,"○"))&gt;1</formula>
    </cfRule>
  </conditionalFormatting>
  <conditionalFormatting sqref="Z49">
    <cfRule type="expression" dxfId="11379" priority="11603" stopIfTrue="1">
      <formula>$Z49=""</formula>
    </cfRule>
    <cfRule type="expression" dxfId="11378" priority="11615">
      <formula>(COUNTIFS($E$13:$E$512,$E49,$Z$13:$Z$512,"◎") + COUNTIFS($E$13:$E$512,$E49,$Z$13:$Z$512,"○"))&gt;1</formula>
    </cfRule>
  </conditionalFormatting>
  <conditionalFormatting sqref="AA49">
    <cfRule type="expression" dxfId="11377" priority="11602" stopIfTrue="1">
      <formula>$AA49=""</formula>
    </cfRule>
    <cfRule type="expression" dxfId="11376" priority="11614">
      <formula>(COUNTIFS($E$13:$E$512,$E49,$AA$13:$AA$512,"◎") + COUNTIFS($E$13:$E$512,$E49,$AA$13:$AA$512,"○"))&gt;1</formula>
    </cfRule>
  </conditionalFormatting>
  <conditionalFormatting sqref="AB49">
    <cfRule type="expression" dxfId="11375" priority="11601" stopIfTrue="1">
      <formula>$AB49=""</formula>
    </cfRule>
    <cfRule type="expression" dxfId="11374" priority="11613">
      <formula>(COUNTIFS($E$13:$E$512,$E49,$AB$13:$AB$512,"◎") + COUNTIFS($E$13:$E$512,$E49,$AB$13:$AB$512,"○"))&gt;1</formula>
    </cfRule>
  </conditionalFormatting>
  <conditionalFormatting sqref="AC49">
    <cfRule type="expression" dxfId="11373" priority="11600" stopIfTrue="1">
      <formula>$AC49=""</formula>
    </cfRule>
    <cfRule type="expression" dxfId="11372" priority="11612">
      <formula>(COUNTIFS($E$13:$E$512,$E49,$AC$13:$AC$512,"◎") + COUNTIFS($E$13:$E$512,$E49,$AC$13:$AC$512,"○"))&gt;1</formula>
    </cfRule>
  </conditionalFormatting>
  <conditionalFormatting sqref="AD49">
    <cfRule type="expression" dxfId="11371" priority="11599" stopIfTrue="1">
      <formula>$AD49=""</formula>
    </cfRule>
    <cfRule type="expression" dxfId="11370" priority="11611">
      <formula>(COUNTIFS($E$13:$E$512,$E49,$AD$13:$AD$512,"◎") + COUNTIFS($E$13:$E$512,$E49,$AD$13:$AD$512,"○"))&gt;1</formula>
    </cfRule>
  </conditionalFormatting>
  <conditionalFormatting sqref="AE49">
    <cfRule type="expression" dxfId="11369" priority="11598" stopIfTrue="1">
      <formula>$AE49=""</formula>
    </cfRule>
    <cfRule type="expression" dxfId="11368" priority="11610">
      <formula>(COUNTIFS($E$13:$E$512,$E49,$AE$13:$AE$512,"◎") + COUNTIFS($E$13:$E$512,$E49,$AE$13:$AE$512,"○"))&gt;1</formula>
    </cfRule>
  </conditionalFormatting>
  <conditionalFormatting sqref="AF49">
    <cfRule type="expression" dxfId="11367" priority="11597" stopIfTrue="1">
      <formula>$AF49=""</formula>
    </cfRule>
    <cfRule type="expression" dxfId="11366" priority="11609">
      <formula>(COUNTIFS($E$13:$E$512,$E49,$AF$13:$AF$512,"◎") + COUNTIFS($E$13:$E$512,$E49,$AF$13:$AF$512,"○"))&gt;1</formula>
    </cfRule>
  </conditionalFormatting>
  <conditionalFormatting sqref="AG49">
    <cfRule type="expression" dxfId="11365" priority="11596" stopIfTrue="1">
      <formula>$AG49=""</formula>
    </cfRule>
    <cfRule type="expression" dxfId="11364" priority="11608">
      <formula>(COUNTIFS($E$13:$E$512,$E49,$AG$13:$AG$512,"◎") + COUNTIFS($E$13:$E$512,$E49,$AG$13:$AG$512,"○"))&gt;1</formula>
    </cfRule>
  </conditionalFormatting>
  <conditionalFormatting sqref="AH49">
    <cfRule type="expression" dxfId="11363" priority="11595" stopIfTrue="1">
      <formula>$AH49=""</formula>
    </cfRule>
    <cfRule type="expression" dxfId="11362" priority="11607">
      <formula>(COUNTIFS($E$13:$E$512,$E49,$AH$13:$AH$512,"◎") + COUNTIFS($E$13:$E$512,$E49,$AH$13:$AH$512,"○"))&gt;1</formula>
    </cfRule>
  </conditionalFormatting>
  <conditionalFormatting sqref="AI49">
    <cfRule type="expression" dxfId="11361" priority="11594" stopIfTrue="1">
      <formula>$AI49=""</formula>
    </cfRule>
    <cfRule type="expression" dxfId="11360" priority="11606">
      <formula>(COUNTIFS($E$13:$E$512,$E49,$AI$13:$AI$512,"◎") + COUNTIFS($E$13:$E$512,$E49,$AI$13:$AI$512,"○"))&gt;1</formula>
    </cfRule>
  </conditionalFormatting>
  <conditionalFormatting sqref="AJ49">
    <cfRule type="expression" dxfId="11359" priority="11593" stopIfTrue="1">
      <formula>$AJ49=""</formula>
    </cfRule>
    <cfRule type="expression" dxfId="11358" priority="11605">
      <formula>(COUNTIFS($E$13:$E$512,$E49,$AJ$13:$AJ$512,"◎") + COUNTIFS($E$13:$E$512,$E49,$AJ$13:$AJ$512,"○"))&gt;1</formula>
    </cfRule>
  </conditionalFormatting>
  <conditionalFormatting sqref="Y50">
    <cfRule type="expression" dxfId="11357" priority="11580" stopIfTrue="1">
      <formula>$Y50=""</formula>
    </cfRule>
    <cfRule type="expression" dxfId="11356" priority="11592">
      <formula>(COUNTIFS($E$13:$E$512,$E50,$Y$13:$Y$512,"◎") + COUNTIFS($E$13:$E$512,$E50,$Y$13:$Y$512,"○"))&gt;1</formula>
    </cfRule>
  </conditionalFormatting>
  <conditionalFormatting sqref="Z50">
    <cfRule type="expression" dxfId="11355" priority="11579" stopIfTrue="1">
      <formula>$Z50=""</formula>
    </cfRule>
    <cfRule type="expression" dxfId="11354" priority="11591">
      <formula>(COUNTIFS($E$13:$E$512,$E50,$Z$13:$Z$512,"◎") + COUNTIFS($E$13:$E$512,$E50,$Z$13:$Z$512,"○"))&gt;1</formula>
    </cfRule>
  </conditionalFormatting>
  <conditionalFormatting sqref="AA50">
    <cfRule type="expression" dxfId="11353" priority="11578" stopIfTrue="1">
      <formula>$AA50=""</formula>
    </cfRule>
    <cfRule type="expression" dxfId="11352" priority="11590">
      <formula>(COUNTIFS($E$13:$E$512,$E50,$AA$13:$AA$512,"◎") + COUNTIFS($E$13:$E$512,$E50,$AA$13:$AA$512,"○"))&gt;1</formula>
    </cfRule>
  </conditionalFormatting>
  <conditionalFormatting sqref="AB50">
    <cfRule type="expression" dxfId="11351" priority="11577" stopIfTrue="1">
      <formula>$AB50=""</formula>
    </cfRule>
    <cfRule type="expression" dxfId="11350" priority="11589">
      <formula>(COUNTIFS($E$13:$E$512,$E50,$AB$13:$AB$512,"◎") + COUNTIFS($E$13:$E$512,$E50,$AB$13:$AB$512,"○"))&gt;1</formula>
    </cfRule>
  </conditionalFormatting>
  <conditionalFormatting sqref="AC50">
    <cfRule type="expression" dxfId="11349" priority="11576" stopIfTrue="1">
      <formula>$AC50=""</formula>
    </cfRule>
    <cfRule type="expression" dxfId="11348" priority="11588">
      <formula>(COUNTIFS($E$13:$E$512,$E50,$AC$13:$AC$512,"◎") + COUNTIFS($E$13:$E$512,$E50,$AC$13:$AC$512,"○"))&gt;1</formula>
    </cfRule>
  </conditionalFormatting>
  <conditionalFormatting sqref="AD50">
    <cfRule type="expression" dxfId="11347" priority="11575" stopIfTrue="1">
      <formula>$AD50=""</formula>
    </cfRule>
    <cfRule type="expression" dxfId="11346" priority="11587">
      <formula>(COUNTIFS($E$13:$E$512,$E50,$AD$13:$AD$512,"◎") + COUNTIFS($E$13:$E$512,$E50,$AD$13:$AD$512,"○"))&gt;1</formula>
    </cfRule>
  </conditionalFormatting>
  <conditionalFormatting sqref="AE50">
    <cfRule type="expression" dxfId="11345" priority="11574" stopIfTrue="1">
      <formula>$AE50=""</formula>
    </cfRule>
    <cfRule type="expression" dxfId="11344" priority="11586">
      <formula>(COUNTIFS($E$13:$E$512,$E50,$AE$13:$AE$512,"◎") + COUNTIFS($E$13:$E$512,$E50,$AE$13:$AE$512,"○"))&gt;1</formula>
    </cfRule>
  </conditionalFormatting>
  <conditionalFormatting sqref="AF50">
    <cfRule type="expression" dxfId="11343" priority="11573" stopIfTrue="1">
      <formula>$AF50=""</formula>
    </cfRule>
    <cfRule type="expression" dxfId="11342" priority="11585">
      <formula>(COUNTIFS($E$13:$E$512,$E50,$AF$13:$AF$512,"◎") + COUNTIFS($E$13:$E$512,$E50,$AF$13:$AF$512,"○"))&gt;1</formula>
    </cfRule>
  </conditionalFormatting>
  <conditionalFormatting sqref="AG50">
    <cfRule type="expression" dxfId="11341" priority="11572" stopIfTrue="1">
      <formula>$AG50=""</formula>
    </cfRule>
    <cfRule type="expression" dxfId="11340" priority="11584">
      <formula>(COUNTIFS($E$13:$E$512,$E50,$AG$13:$AG$512,"◎") + COUNTIFS($E$13:$E$512,$E50,$AG$13:$AG$512,"○"))&gt;1</formula>
    </cfRule>
  </conditionalFormatting>
  <conditionalFormatting sqref="AH50">
    <cfRule type="expression" dxfId="11339" priority="11571" stopIfTrue="1">
      <formula>$AH50=""</formula>
    </cfRule>
    <cfRule type="expression" dxfId="11338" priority="11583">
      <formula>(COUNTIFS($E$13:$E$512,$E50,$AH$13:$AH$512,"◎") + COUNTIFS($E$13:$E$512,$E50,$AH$13:$AH$512,"○"))&gt;1</formula>
    </cfRule>
  </conditionalFormatting>
  <conditionalFormatting sqref="AI50">
    <cfRule type="expression" dxfId="11337" priority="11570" stopIfTrue="1">
      <formula>$AI50=""</formula>
    </cfRule>
    <cfRule type="expression" dxfId="11336" priority="11582">
      <formula>(COUNTIFS($E$13:$E$512,$E50,$AI$13:$AI$512,"◎") + COUNTIFS($E$13:$E$512,$E50,$AI$13:$AI$512,"○"))&gt;1</formula>
    </cfRule>
  </conditionalFormatting>
  <conditionalFormatting sqref="AJ50">
    <cfRule type="expression" dxfId="11335" priority="11569" stopIfTrue="1">
      <formula>$AJ50=""</formula>
    </cfRule>
    <cfRule type="expression" dxfId="11334" priority="11581">
      <formula>(COUNTIFS($E$13:$E$512,$E50,$AJ$13:$AJ$512,"◎") + COUNTIFS($E$13:$E$512,$E50,$AJ$13:$AJ$512,"○"))&gt;1</formula>
    </cfRule>
  </conditionalFormatting>
  <conditionalFormatting sqref="Y51">
    <cfRule type="expression" dxfId="11333" priority="11556" stopIfTrue="1">
      <formula>$Y51=""</formula>
    </cfRule>
    <cfRule type="expression" dxfId="11332" priority="11568">
      <formula>(COUNTIFS($E$13:$E$512,$E51,$Y$13:$Y$512,"◎") + COUNTIFS($E$13:$E$512,$E51,$Y$13:$Y$512,"○"))&gt;1</formula>
    </cfRule>
  </conditionalFormatting>
  <conditionalFormatting sqref="Z51">
    <cfRule type="expression" dxfId="11331" priority="11555" stopIfTrue="1">
      <formula>$Z51=""</formula>
    </cfRule>
    <cfRule type="expression" dxfId="11330" priority="11567">
      <formula>(COUNTIFS($E$13:$E$512,$E51,$Z$13:$Z$512,"◎") + COUNTIFS($E$13:$E$512,$E51,$Z$13:$Z$512,"○"))&gt;1</formula>
    </cfRule>
  </conditionalFormatting>
  <conditionalFormatting sqref="AA51">
    <cfRule type="expression" dxfId="11329" priority="11554" stopIfTrue="1">
      <formula>$AA51=""</formula>
    </cfRule>
    <cfRule type="expression" dxfId="11328" priority="11566">
      <formula>(COUNTIFS($E$13:$E$512,$E51,$AA$13:$AA$512,"◎") + COUNTIFS($E$13:$E$512,$E51,$AA$13:$AA$512,"○"))&gt;1</formula>
    </cfRule>
  </conditionalFormatting>
  <conditionalFormatting sqref="AB51">
    <cfRule type="expression" dxfId="11327" priority="11553" stopIfTrue="1">
      <formula>$AB51=""</formula>
    </cfRule>
    <cfRule type="expression" dxfId="11326" priority="11565">
      <formula>(COUNTIFS($E$13:$E$512,$E51,$AB$13:$AB$512,"◎") + COUNTIFS($E$13:$E$512,$E51,$AB$13:$AB$512,"○"))&gt;1</formula>
    </cfRule>
  </conditionalFormatting>
  <conditionalFormatting sqref="AC51">
    <cfRule type="expression" dxfId="11325" priority="11552" stopIfTrue="1">
      <formula>$AC51=""</formula>
    </cfRule>
    <cfRule type="expression" dxfId="11324" priority="11564">
      <formula>(COUNTIFS($E$13:$E$512,$E51,$AC$13:$AC$512,"◎") + COUNTIFS($E$13:$E$512,$E51,$AC$13:$AC$512,"○"))&gt;1</formula>
    </cfRule>
  </conditionalFormatting>
  <conditionalFormatting sqref="AD51">
    <cfRule type="expression" dxfId="11323" priority="11551" stopIfTrue="1">
      <formula>$AD51=""</formula>
    </cfRule>
    <cfRule type="expression" dxfId="11322" priority="11563">
      <formula>(COUNTIFS($E$13:$E$512,$E51,$AD$13:$AD$512,"◎") + COUNTIFS($E$13:$E$512,$E51,$AD$13:$AD$512,"○"))&gt;1</formula>
    </cfRule>
  </conditionalFormatting>
  <conditionalFormatting sqref="AE51">
    <cfRule type="expression" dxfId="11321" priority="11550" stopIfTrue="1">
      <formula>$AE51=""</formula>
    </cfRule>
    <cfRule type="expression" dxfId="11320" priority="11562">
      <formula>(COUNTIFS($E$13:$E$512,$E51,$AE$13:$AE$512,"◎") + COUNTIFS($E$13:$E$512,$E51,$AE$13:$AE$512,"○"))&gt;1</formula>
    </cfRule>
  </conditionalFormatting>
  <conditionalFormatting sqref="AF51">
    <cfRule type="expression" dxfId="11319" priority="11549" stopIfTrue="1">
      <formula>$AF51=""</formula>
    </cfRule>
    <cfRule type="expression" dxfId="11318" priority="11561">
      <formula>(COUNTIFS($E$13:$E$512,$E51,$AF$13:$AF$512,"◎") + COUNTIFS($E$13:$E$512,$E51,$AF$13:$AF$512,"○"))&gt;1</formula>
    </cfRule>
  </conditionalFormatting>
  <conditionalFormatting sqref="AG51">
    <cfRule type="expression" dxfId="11317" priority="11548" stopIfTrue="1">
      <formula>$AG51=""</formula>
    </cfRule>
    <cfRule type="expression" dxfId="11316" priority="11560">
      <formula>(COUNTIFS($E$13:$E$512,$E51,$AG$13:$AG$512,"◎") + COUNTIFS($E$13:$E$512,$E51,$AG$13:$AG$512,"○"))&gt;1</formula>
    </cfRule>
  </conditionalFormatting>
  <conditionalFormatting sqref="AH51">
    <cfRule type="expression" dxfId="11315" priority="11547" stopIfTrue="1">
      <formula>$AH51=""</formula>
    </cfRule>
    <cfRule type="expression" dxfId="11314" priority="11559">
      <formula>(COUNTIFS($E$13:$E$512,$E51,$AH$13:$AH$512,"◎") + COUNTIFS($E$13:$E$512,$E51,$AH$13:$AH$512,"○"))&gt;1</formula>
    </cfRule>
  </conditionalFormatting>
  <conditionalFormatting sqref="AI51">
    <cfRule type="expression" dxfId="11313" priority="11546" stopIfTrue="1">
      <formula>$AI51=""</formula>
    </cfRule>
    <cfRule type="expression" dxfId="11312" priority="11558">
      <formula>(COUNTIFS($E$13:$E$512,$E51,$AI$13:$AI$512,"◎") + COUNTIFS($E$13:$E$512,$E51,$AI$13:$AI$512,"○"))&gt;1</formula>
    </cfRule>
  </conditionalFormatting>
  <conditionalFormatting sqref="AJ51">
    <cfRule type="expression" dxfId="11311" priority="11545" stopIfTrue="1">
      <formula>$AJ51=""</formula>
    </cfRule>
    <cfRule type="expression" dxfId="11310" priority="11557">
      <formula>(COUNTIFS($E$13:$E$512,$E51,$AJ$13:$AJ$512,"◎") + COUNTIFS($E$13:$E$512,$E51,$AJ$13:$AJ$512,"○"))&gt;1</formula>
    </cfRule>
  </conditionalFormatting>
  <conditionalFormatting sqref="Y52">
    <cfRule type="expression" dxfId="11309" priority="11532" stopIfTrue="1">
      <formula>$Y52=""</formula>
    </cfRule>
    <cfRule type="expression" dxfId="11308" priority="11544">
      <formula>(COUNTIFS($E$13:$E$512,$E52,$Y$13:$Y$512,"◎") + COUNTIFS($E$13:$E$512,$E52,$Y$13:$Y$512,"○"))&gt;1</formula>
    </cfRule>
  </conditionalFormatting>
  <conditionalFormatting sqref="Z52">
    <cfRule type="expression" dxfId="11307" priority="11531" stopIfTrue="1">
      <formula>$Z52=""</formula>
    </cfRule>
    <cfRule type="expression" dxfId="11306" priority="11543">
      <formula>(COUNTIFS($E$13:$E$512,$E52,$Z$13:$Z$512,"◎") + COUNTIFS($E$13:$E$512,$E52,$Z$13:$Z$512,"○"))&gt;1</formula>
    </cfRule>
  </conditionalFormatting>
  <conditionalFormatting sqref="AA52">
    <cfRule type="expression" dxfId="11305" priority="11530" stopIfTrue="1">
      <formula>$AA52=""</formula>
    </cfRule>
    <cfRule type="expression" dxfId="11304" priority="11542">
      <formula>(COUNTIFS($E$13:$E$512,$E52,$AA$13:$AA$512,"◎") + COUNTIFS($E$13:$E$512,$E52,$AA$13:$AA$512,"○"))&gt;1</formula>
    </cfRule>
  </conditionalFormatting>
  <conditionalFormatting sqref="AB52">
    <cfRule type="expression" dxfId="11303" priority="11529" stopIfTrue="1">
      <formula>$AB52=""</formula>
    </cfRule>
    <cfRule type="expression" dxfId="11302" priority="11541">
      <formula>(COUNTIFS($E$13:$E$512,$E52,$AB$13:$AB$512,"◎") + COUNTIFS($E$13:$E$512,$E52,$AB$13:$AB$512,"○"))&gt;1</formula>
    </cfRule>
  </conditionalFormatting>
  <conditionalFormatting sqref="AC52">
    <cfRule type="expression" dxfId="11301" priority="11528" stopIfTrue="1">
      <formula>$AC52=""</formula>
    </cfRule>
    <cfRule type="expression" dxfId="11300" priority="11540">
      <formula>(COUNTIFS($E$13:$E$512,$E52,$AC$13:$AC$512,"◎") + COUNTIFS($E$13:$E$512,$E52,$AC$13:$AC$512,"○"))&gt;1</formula>
    </cfRule>
  </conditionalFormatting>
  <conditionalFormatting sqref="AD52">
    <cfRule type="expression" dxfId="11299" priority="11527" stopIfTrue="1">
      <formula>$AD52=""</formula>
    </cfRule>
    <cfRule type="expression" dxfId="11298" priority="11539">
      <formula>(COUNTIFS($E$13:$E$512,$E52,$AD$13:$AD$512,"◎") + COUNTIFS($E$13:$E$512,$E52,$AD$13:$AD$512,"○"))&gt;1</formula>
    </cfRule>
  </conditionalFormatting>
  <conditionalFormatting sqref="AE52">
    <cfRule type="expression" dxfId="11297" priority="11526" stopIfTrue="1">
      <formula>$AE52=""</formula>
    </cfRule>
    <cfRule type="expression" dxfId="11296" priority="11538">
      <formula>(COUNTIFS($E$13:$E$512,$E52,$AE$13:$AE$512,"◎") + COUNTIFS($E$13:$E$512,$E52,$AE$13:$AE$512,"○"))&gt;1</formula>
    </cfRule>
  </conditionalFormatting>
  <conditionalFormatting sqref="AF52">
    <cfRule type="expression" dxfId="11295" priority="11525" stopIfTrue="1">
      <formula>$AF52=""</formula>
    </cfRule>
    <cfRule type="expression" dxfId="11294" priority="11537">
      <formula>(COUNTIFS($E$13:$E$512,$E52,$AF$13:$AF$512,"◎") + COUNTIFS($E$13:$E$512,$E52,$AF$13:$AF$512,"○"))&gt;1</formula>
    </cfRule>
  </conditionalFormatting>
  <conditionalFormatting sqref="AG52">
    <cfRule type="expression" dxfId="11293" priority="11524" stopIfTrue="1">
      <formula>$AG52=""</formula>
    </cfRule>
    <cfRule type="expression" dxfId="11292" priority="11536">
      <formula>(COUNTIFS($E$13:$E$512,$E52,$AG$13:$AG$512,"◎") + COUNTIFS($E$13:$E$512,$E52,$AG$13:$AG$512,"○"))&gt;1</formula>
    </cfRule>
  </conditionalFormatting>
  <conditionalFormatting sqref="AH52">
    <cfRule type="expression" dxfId="11291" priority="11523" stopIfTrue="1">
      <formula>$AH52=""</formula>
    </cfRule>
    <cfRule type="expression" dxfId="11290" priority="11535">
      <formula>(COUNTIFS($E$13:$E$512,$E52,$AH$13:$AH$512,"◎") + COUNTIFS($E$13:$E$512,$E52,$AH$13:$AH$512,"○"))&gt;1</formula>
    </cfRule>
  </conditionalFormatting>
  <conditionalFormatting sqref="AI52">
    <cfRule type="expression" dxfId="11289" priority="11522" stopIfTrue="1">
      <formula>$AI52=""</formula>
    </cfRule>
    <cfRule type="expression" dxfId="11288" priority="11534">
      <formula>(COUNTIFS($E$13:$E$512,$E52,$AI$13:$AI$512,"◎") + COUNTIFS($E$13:$E$512,$E52,$AI$13:$AI$512,"○"))&gt;1</formula>
    </cfRule>
  </conditionalFormatting>
  <conditionalFormatting sqref="AJ52">
    <cfRule type="expression" dxfId="11287" priority="11521" stopIfTrue="1">
      <formula>$AJ52=""</formula>
    </cfRule>
    <cfRule type="expression" dxfId="11286" priority="11533">
      <formula>(COUNTIFS($E$13:$E$512,$E52,$AJ$13:$AJ$512,"◎") + COUNTIFS($E$13:$E$512,$E52,$AJ$13:$AJ$512,"○"))&gt;1</formula>
    </cfRule>
  </conditionalFormatting>
  <conditionalFormatting sqref="Y53">
    <cfRule type="expression" dxfId="11285" priority="11508" stopIfTrue="1">
      <formula>$Y53=""</formula>
    </cfRule>
    <cfRule type="expression" dxfId="11284" priority="11520">
      <formula>(COUNTIFS($E$13:$E$512,$E53,$Y$13:$Y$512,"◎") + COUNTIFS($E$13:$E$512,$E53,$Y$13:$Y$512,"○"))&gt;1</formula>
    </cfRule>
  </conditionalFormatting>
  <conditionalFormatting sqref="Z53">
    <cfRule type="expression" dxfId="11283" priority="11507" stopIfTrue="1">
      <formula>$Z53=""</formula>
    </cfRule>
    <cfRule type="expression" dxfId="11282" priority="11519">
      <formula>(COUNTIFS($E$13:$E$512,$E53,$Z$13:$Z$512,"◎") + COUNTIFS($E$13:$E$512,$E53,$Z$13:$Z$512,"○"))&gt;1</formula>
    </cfRule>
  </conditionalFormatting>
  <conditionalFormatting sqref="AA53">
    <cfRule type="expression" dxfId="11281" priority="11506" stopIfTrue="1">
      <formula>$AA53=""</formula>
    </cfRule>
    <cfRule type="expression" dxfId="11280" priority="11518">
      <formula>(COUNTIFS($E$13:$E$512,$E53,$AA$13:$AA$512,"◎") + COUNTIFS($E$13:$E$512,$E53,$AA$13:$AA$512,"○"))&gt;1</formula>
    </cfRule>
  </conditionalFormatting>
  <conditionalFormatting sqref="AB53">
    <cfRule type="expression" dxfId="11279" priority="11505" stopIfTrue="1">
      <formula>$AB53=""</formula>
    </cfRule>
    <cfRule type="expression" dxfId="11278" priority="11517">
      <formula>(COUNTIFS($E$13:$E$512,$E53,$AB$13:$AB$512,"◎") + COUNTIFS($E$13:$E$512,$E53,$AB$13:$AB$512,"○"))&gt;1</formula>
    </cfRule>
  </conditionalFormatting>
  <conditionalFormatting sqref="AC53">
    <cfRule type="expression" dxfId="11277" priority="11504" stopIfTrue="1">
      <formula>$AC53=""</formula>
    </cfRule>
    <cfRule type="expression" dxfId="11276" priority="11516">
      <formula>(COUNTIFS($E$13:$E$512,$E53,$AC$13:$AC$512,"◎") + COUNTIFS($E$13:$E$512,$E53,$AC$13:$AC$512,"○"))&gt;1</formula>
    </cfRule>
  </conditionalFormatting>
  <conditionalFormatting sqref="AD53">
    <cfRule type="expression" dxfId="11275" priority="11503" stopIfTrue="1">
      <formula>$AD53=""</formula>
    </cfRule>
    <cfRule type="expression" dxfId="11274" priority="11515">
      <formula>(COUNTIFS($E$13:$E$512,$E53,$AD$13:$AD$512,"◎") + COUNTIFS($E$13:$E$512,$E53,$AD$13:$AD$512,"○"))&gt;1</formula>
    </cfRule>
  </conditionalFormatting>
  <conditionalFormatting sqref="AE53">
    <cfRule type="expression" dxfId="11273" priority="11502" stopIfTrue="1">
      <formula>$AE53=""</formula>
    </cfRule>
    <cfRule type="expression" dxfId="11272" priority="11514">
      <formula>(COUNTIFS($E$13:$E$512,$E53,$AE$13:$AE$512,"◎") + COUNTIFS($E$13:$E$512,$E53,$AE$13:$AE$512,"○"))&gt;1</formula>
    </cfRule>
  </conditionalFormatting>
  <conditionalFormatting sqref="AF53">
    <cfRule type="expression" dxfId="11271" priority="11501" stopIfTrue="1">
      <formula>$AF53=""</formula>
    </cfRule>
    <cfRule type="expression" dxfId="11270" priority="11513">
      <formula>(COUNTIFS($E$13:$E$512,$E53,$AF$13:$AF$512,"◎") + COUNTIFS($E$13:$E$512,$E53,$AF$13:$AF$512,"○"))&gt;1</formula>
    </cfRule>
  </conditionalFormatting>
  <conditionalFormatting sqref="AG53">
    <cfRule type="expression" dxfId="11269" priority="11500" stopIfTrue="1">
      <formula>$AG53=""</formula>
    </cfRule>
    <cfRule type="expression" dxfId="11268" priority="11512">
      <formula>(COUNTIFS($E$13:$E$512,$E53,$AG$13:$AG$512,"◎") + COUNTIFS($E$13:$E$512,$E53,$AG$13:$AG$512,"○"))&gt;1</formula>
    </cfRule>
  </conditionalFormatting>
  <conditionalFormatting sqref="AH53">
    <cfRule type="expression" dxfId="11267" priority="11499" stopIfTrue="1">
      <formula>$AH53=""</formula>
    </cfRule>
    <cfRule type="expression" dxfId="11266" priority="11511">
      <formula>(COUNTIFS($E$13:$E$512,$E53,$AH$13:$AH$512,"◎") + COUNTIFS($E$13:$E$512,$E53,$AH$13:$AH$512,"○"))&gt;1</formula>
    </cfRule>
  </conditionalFormatting>
  <conditionalFormatting sqref="AI53">
    <cfRule type="expression" dxfId="11265" priority="11498" stopIfTrue="1">
      <formula>$AI53=""</formula>
    </cfRule>
    <cfRule type="expression" dxfId="11264" priority="11510">
      <formula>(COUNTIFS($E$13:$E$512,$E53,$AI$13:$AI$512,"◎") + COUNTIFS($E$13:$E$512,$E53,$AI$13:$AI$512,"○"))&gt;1</formula>
    </cfRule>
  </conditionalFormatting>
  <conditionalFormatting sqref="AJ53">
    <cfRule type="expression" dxfId="11263" priority="11497" stopIfTrue="1">
      <formula>$AJ53=""</formula>
    </cfRule>
    <cfRule type="expression" dxfId="11262" priority="11509">
      <formula>(COUNTIFS($E$13:$E$512,$E53,$AJ$13:$AJ$512,"◎") + COUNTIFS($E$13:$E$512,$E53,$AJ$13:$AJ$512,"○"))&gt;1</formula>
    </cfRule>
  </conditionalFormatting>
  <conditionalFormatting sqref="Y54">
    <cfRule type="expression" dxfId="11261" priority="11484" stopIfTrue="1">
      <formula>$Y54=""</formula>
    </cfRule>
    <cfRule type="expression" dxfId="11260" priority="11496">
      <formula>(COUNTIFS($E$13:$E$512,$E54,$Y$13:$Y$512,"◎") + COUNTIFS($E$13:$E$512,$E54,$Y$13:$Y$512,"○"))&gt;1</formula>
    </cfRule>
  </conditionalFormatting>
  <conditionalFormatting sqref="Z54">
    <cfRule type="expression" dxfId="11259" priority="11483" stopIfTrue="1">
      <formula>$Z54=""</formula>
    </cfRule>
    <cfRule type="expression" dxfId="11258" priority="11495">
      <formula>(COUNTIFS($E$13:$E$512,$E54,$Z$13:$Z$512,"◎") + COUNTIFS($E$13:$E$512,$E54,$Z$13:$Z$512,"○"))&gt;1</formula>
    </cfRule>
  </conditionalFormatting>
  <conditionalFormatting sqref="AA54">
    <cfRule type="expression" dxfId="11257" priority="11482" stopIfTrue="1">
      <formula>$AA54=""</formula>
    </cfRule>
    <cfRule type="expression" dxfId="11256" priority="11494">
      <formula>(COUNTIFS($E$13:$E$512,$E54,$AA$13:$AA$512,"◎") + COUNTIFS($E$13:$E$512,$E54,$AA$13:$AA$512,"○"))&gt;1</formula>
    </cfRule>
  </conditionalFormatting>
  <conditionalFormatting sqref="AB54">
    <cfRule type="expression" dxfId="11255" priority="11481" stopIfTrue="1">
      <formula>$AB54=""</formula>
    </cfRule>
    <cfRule type="expression" dxfId="11254" priority="11493">
      <formula>(COUNTIFS($E$13:$E$512,$E54,$AB$13:$AB$512,"◎") + COUNTIFS($E$13:$E$512,$E54,$AB$13:$AB$512,"○"))&gt;1</formula>
    </cfRule>
  </conditionalFormatting>
  <conditionalFormatting sqref="AC54">
    <cfRule type="expression" dxfId="11253" priority="11480" stopIfTrue="1">
      <formula>$AC54=""</formula>
    </cfRule>
    <cfRule type="expression" dxfId="11252" priority="11492">
      <formula>(COUNTIFS($E$13:$E$512,$E54,$AC$13:$AC$512,"◎") + COUNTIFS($E$13:$E$512,$E54,$AC$13:$AC$512,"○"))&gt;1</formula>
    </cfRule>
  </conditionalFormatting>
  <conditionalFormatting sqref="AD54">
    <cfRule type="expression" dxfId="11251" priority="11479" stopIfTrue="1">
      <formula>$AD54=""</formula>
    </cfRule>
    <cfRule type="expression" dxfId="11250" priority="11491">
      <formula>(COUNTIFS($E$13:$E$512,$E54,$AD$13:$AD$512,"◎") + COUNTIFS($E$13:$E$512,$E54,$AD$13:$AD$512,"○"))&gt;1</formula>
    </cfRule>
  </conditionalFormatting>
  <conditionalFormatting sqref="AE54">
    <cfRule type="expression" dxfId="11249" priority="11478" stopIfTrue="1">
      <formula>$AE54=""</formula>
    </cfRule>
    <cfRule type="expression" dxfId="11248" priority="11490">
      <formula>(COUNTIFS($E$13:$E$512,$E54,$AE$13:$AE$512,"◎") + COUNTIFS($E$13:$E$512,$E54,$AE$13:$AE$512,"○"))&gt;1</formula>
    </cfRule>
  </conditionalFormatting>
  <conditionalFormatting sqref="AF54">
    <cfRule type="expression" dxfId="11247" priority="11477" stopIfTrue="1">
      <formula>$AF54=""</formula>
    </cfRule>
    <cfRule type="expression" dxfId="11246" priority="11489">
      <formula>(COUNTIFS($E$13:$E$512,$E54,$AF$13:$AF$512,"◎") + COUNTIFS($E$13:$E$512,$E54,$AF$13:$AF$512,"○"))&gt;1</formula>
    </cfRule>
  </conditionalFormatting>
  <conditionalFormatting sqref="AG54">
    <cfRule type="expression" dxfId="11245" priority="11476" stopIfTrue="1">
      <formula>$AG54=""</formula>
    </cfRule>
    <cfRule type="expression" dxfId="11244" priority="11488">
      <formula>(COUNTIFS($E$13:$E$512,$E54,$AG$13:$AG$512,"◎") + COUNTIFS($E$13:$E$512,$E54,$AG$13:$AG$512,"○"))&gt;1</formula>
    </cfRule>
  </conditionalFormatting>
  <conditionalFormatting sqref="AH54">
    <cfRule type="expression" dxfId="11243" priority="11475" stopIfTrue="1">
      <formula>$AH54=""</formula>
    </cfRule>
    <cfRule type="expression" dxfId="11242" priority="11487">
      <formula>(COUNTIFS($E$13:$E$512,$E54,$AH$13:$AH$512,"◎") + COUNTIFS($E$13:$E$512,$E54,$AH$13:$AH$512,"○"))&gt;1</formula>
    </cfRule>
  </conditionalFormatting>
  <conditionalFormatting sqref="AI54">
    <cfRule type="expression" dxfId="11241" priority="11474" stopIfTrue="1">
      <formula>$AI54=""</formula>
    </cfRule>
    <cfRule type="expression" dxfId="11240" priority="11486">
      <formula>(COUNTIFS($E$13:$E$512,$E54,$AI$13:$AI$512,"◎") + COUNTIFS($E$13:$E$512,$E54,$AI$13:$AI$512,"○"))&gt;1</formula>
    </cfRule>
  </conditionalFormatting>
  <conditionalFormatting sqref="AJ54">
    <cfRule type="expression" dxfId="11239" priority="11473" stopIfTrue="1">
      <formula>$AJ54=""</formula>
    </cfRule>
    <cfRule type="expression" dxfId="11238" priority="11485">
      <formula>(COUNTIFS($E$13:$E$512,$E54,$AJ$13:$AJ$512,"◎") + COUNTIFS($E$13:$E$512,$E54,$AJ$13:$AJ$512,"○"))&gt;1</formula>
    </cfRule>
  </conditionalFormatting>
  <conditionalFormatting sqref="Y55">
    <cfRule type="expression" dxfId="11237" priority="11460" stopIfTrue="1">
      <formula>$Y55=""</formula>
    </cfRule>
    <cfRule type="expression" dxfId="11236" priority="11472">
      <formula>(COUNTIFS($E$13:$E$512,$E55,$Y$13:$Y$512,"◎") + COUNTIFS($E$13:$E$512,$E55,$Y$13:$Y$512,"○"))&gt;1</formula>
    </cfRule>
  </conditionalFormatting>
  <conditionalFormatting sqref="Z55">
    <cfRule type="expression" dxfId="11235" priority="11459" stopIfTrue="1">
      <formula>$Z55=""</formula>
    </cfRule>
    <cfRule type="expression" dxfId="11234" priority="11471">
      <formula>(COUNTIFS($E$13:$E$512,$E55,$Z$13:$Z$512,"◎") + COUNTIFS($E$13:$E$512,$E55,$Z$13:$Z$512,"○"))&gt;1</formula>
    </cfRule>
  </conditionalFormatting>
  <conditionalFormatting sqref="AA55">
    <cfRule type="expression" dxfId="11233" priority="11458" stopIfTrue="1">
      <formula>$AA55=""</formula>
    </cfRule>
    <cfRule type="expression" dxfId="11232" priority="11470">
      <formula>(COUNTIFS($E$13:$E$512,$E55,$AA$13:$AA$512,"◎") + COUNTIFS($E$13:$E$512,$E55,$AA$13:$AA$512,"○"))&gt;1</formula>
    </cfRule>
  </conditionalFormatting>
  <conditionalFormatting sqref="AB55">
    <cfRule type="expression" dxfId="11231" priority="11457" stopIfTrue="1">
      <formula>$AB55=""</formula>
    </cfRule>
    <cfRule type="expression" dxfId="11230" priority="11469">
      <formula>(COUNTIFS($E$13:$E$512,$E55,$AB$13:$AB$512,"◎") + COUNTIFS($E$13:$E$512,$E55,$AB$13:$AB$512,"○"))&gt;1</formula>
    </cfRule>
  </conditionalFormatting>
  <conditionalFormatting sqref="AC55">
    <cfRule type="expression" dxfId="11229" priority="11456" stopIfTrue="1">
      <formula>$AC55=""</formula>
    </cfRule>
    <cfRule type="expression" dxfId="11228" priority="11468">
      <formula>(COUNTIFS($E$13:$E$512,$E55,$AC$13:$AC$512,"◎") + COUNTIFS($E$13:$E$512,$E55,$AC$13:$AC$512,"○"))&gt;1</formula>
    </cfRule>
  </conditionalFormatting>
  <conditionalFormatting sqref="AD55">
    <cfRule type="expression" dxfId="11227" priority="11455" stopIfTrue="1">
      <formula>$AD55=""</formula>
    </cfRule>
    <cfRule type="expression" dxfId="11226" priority="11467">
      <formula>(COUNTIFS($E$13:$E$512,$E55,$AD$13:$AD$512,"◎") + COUNTIFS($E$13:$E$512,$E55,$AD$13:$AD$512,"○"))&gt;1</formula>
    </cfRule>
  </conditionalFormatting>
  <conditionalFormatting sqref="AE55">
    <cfRule type="expression" dxfId="11225" priority="11454" stopIfTrue="1">
      <formula>$AE55=""</formula>
    </cfRule>
    <cfRule type="expression" dxfId="11224" priority="11466">
      <formula>(COUNTIFS($E$13:$E$512,$E55,$AE$13:$AE$512,"◎") + COUNTIFS($E$13:$E$512,$E55,$AE$13:$AE$512,"○"))&gt;1</formula>
    </cfRule>
  </conditionalFormatting>
  <conditionalFormatting sqref="AF55">
    <cfRule type="expression" dxfId="11223" priority="11453" stopIfTrue="1">
      <formula>$AF55=""</formula>
    </cfRule>
    <cfRule type="expression" dxfId="11222" priority="11465">
      <formula>(COUNTIFS($E$13:$E$512,$E55,$AF$13:$AF$512,"◎") + COUNTIFS($E$13:$E$512,$E55,$AF$13:$AF$512,"○"))&gt;1</formula>
    </cfRule>
  </conditionalFormatting>
  <conditionalFormatting sqref="AG55">
    <cfRule type="expression" dxfId="11221" priority="11452" stopIfTrue="1">
      <formula>$AG55=""</formula>
    </cfRule>
    <cfRule type="expression" dxfId="11220" priority="11464">
      <formula>(COUNTIFS($E$13:$E$512,$E55,$AG$13:$AG$512,"◎") + COUNTIFS($E$13:$E$512,$E55,$AG$13:$AG$512,"○"))&gt;1</formula>
    </cfRule>
  </conditionalFormatting>
  <conditionalFormatting sqref="AH55">
    <cfRule type="expression" dxfId="11219" priority="11451" stopIfTrue="1">
      <formula>$AH55=""</formula>
    </cfRule>
    <cfRule type="expression" dxfId="11218" priority="11463">
      <formula>(COUNTIFS($E$13:$E$512,$E55,$AH$13:$AH$512,"◎") + COUNTIFS($E$13:$E$512,$E55,$AH$13:$AH$512,"○"))&gt;1</formula>
    </cfRule>
  </conditionalFormatting>
  <conditionalFormatting sqref="AI55">
    <cfRule type="expression" dxfId="11217" priority="11450" stopIfTrue="1">
      <formula>$AI55=""</formula>
    </cfRule>
    <cfRule type="expression" dxfId="11216" priority="11462">
      <formula>(COUNTIFS($E$13:$E$512,$E55,$AI$13:$AI$512,"◎") + COUNTIFS($E$13:$E$512,$E55,$AI$13:$AI$512,"○"))&gt;1</formula>
    </cfRule>
  </conditionalFormatting>
  <conditionalFormatting sqref="AJ55">
    <cfRule type="expression" dxfId="11215" priority="11449" stopIfTrue="1">
      <formula>$AJ55=""</formula>
    </cfRule>
    <cfRule type="expression" dxfId="11214" priority="11461">
      <formula>(COUNTIFS($E$13:$E$512,$E55,$AJ$13:$AJ$512,"◎") + COUNTIFS($E$13:$E$512,$E55,$AJ$13:$AJ$512,"○"))&gt;1</formula>
    </cfRule>
  </conditionalFormatting>
  <conditionalFormatting sqref="Y56">
    <cfRule type="expression" dxfId="11213" priority="11436" stopIfTrue="1">
      <formula>$Y56=""</formula>
    </cfRule>
    <cfRule type="expression" dxfId="11212" priority="11448">
      <formula>(COUNTIFS($E$13:$E$512,$E56,$Y$13:$Y$512,"◎") + COUNTIFS($E$13:$E$512,$E56,$Y$13:$Y$512,"○"))&gt;1</formula>
    </cfRule>
  </conditionalFormatting>
  <conditionalFormatting sqref="Z56">
    <cfRule type="expression" dxfId="11211" priority="11435" stopIfTrue="1">
      <formula>$Z56=""</formula>
    </cfRule>
    <cfRule type="expression" dxfId="11210" priority="11447">
      <formula>(COUNTIFS($E$13:$E$512,$E56,$Z$13:$Z$512,"◎") + COUNTIFS($E$13:$E$512,$E56,$Z$13:$Z$512,"○"))&gt;1</formula>
    </cfRule>
  </conditionalFormatting>
  <conditionalFormatting sqref="AA56">
    <cfRule type="expression" dxfId="11209" priority="11434" stopIfTrue="1">
      <formula>$AA56=""</formula>
    </cfRule>
    <cfRule type="expression" dxfId="11208" priority="11446">
      <formula>(COUNTIFS($E$13:$E$512,$E56,$AA$13:$AA$512,"◎") + COUNTIFS($E$13:$E$512,$E56,$AA$13:$AA$512,"○"))&gt;1</formula>
    </cfRule>
  </conditionalFormatting>
  <conditionalFormatting sqref="AB56">
    <cfRule type="expression" dxfId="11207" priority="11433" stopIfTrue="1">
      <formula>$AB56=""</formula>
    </cfRule>
    <cfRule type="expression" dxfId="11206" priority="11445">
      <formula>(COUNTIFS($E$13:$E$512,$E56,$AB$13:$AB$512,"◎") + COUNTIFS($E$13:$E$512,$E56,$AB$13:$AB$512,"○"))&gt;1</formula>
    </cfRule>
  </conditionalFormatting>
  <conditionalFormatting sqref="AC56">
    <cfRule type="expression" dxfId="11205" priority="11432" stopIfTrue="1">
      <formula>$AC56=""</formula>
    </cfRule>
    <cfRule type="expression" dxfId="11204" priority="11444">
      <formula>(COUNTIFS($E$13:$E$512,$E56,$AC$13:$AC$512,"◎") + COUNTIFS($E$13:$E$512,$E56,$AC$13:$AC$512,"○"))&gt;1</formula>
    </cfRule>
  </conditionalFormatting>
  <conditionalFormatting sqref="AD56">
    <cfRule type="expression" dxfId="11203" priority="11431" stopIfTrue="1">
      <formula>$AD56=""</formula>
    </cfRule>
    <cfRule type="expression" dxfId="11202" priority="11443">
      <formula>(COUNTIFS($E$13:$E$512,$E56,$AD$13:$AD$512,"◎") + COUNTIFS($E$13:$E$512,$E56,$AD$13:$AD$512,"○"))&gt;1</formula>
    </cfRule>
  </conditionalFormatting>
  <conditionalFormatting sqref="AE56">
    <cfRule type="expression" dxfId="11201" priority="11430" stopIfTrue="1">
      <formula>$AE56=""</formula>
    </cfRule>
    <cfRule type="expression" dxfId="11200" priority="11442">
      <formula>(COUNTIFS($E$13:$E$512,$E56,$AE$13:$AE$512,"◎") + COUNTIFS($E$13:$E$512,$E56,$AE$13:$AE$512,"○"))&gt;1</formula>
    </cfRule>
  </conditionalFormatting>
  <conditionalFormatting sqref="AF56">
    <cfRule type="expression" dxfId="11199" priority="11429" stopIfTrue="1">
      <formula>$AF56=""</formula>
    </cfRule>
    <cfRule type="expression" dxfId="11198" priority="11441">
      <formula>(COUNTIFS($E$13:$E$512,$E56,$AF$13:$AF$512,"◎") + COUNTIFS($E$13:$E$512,$E56,$AF$13:$AF$512,"○"))&gt;1</formula>
    </cfRule>
  </conditionalFormatting>
  <conditionalFormatting sqref="AG56">
    <cfRule type="expression" dxfId="11197" priority="11428" stopIfTrue="1">
      <formula>$AG56=""</formula>
    </cfRule>
    <cfRule type="expression" dxfId="11196" priority="11440">
      <formula>(COUNTIFS($E$13:$E$512,$E56,$AG$13:$AG$512,"◎") + COUNTIFS($E$13:$E$512,$E56,$AG$13:$AG$512,"○"))&gt;1</formula>
    </cfRule>
  </conditionalFormatting>
  <conditionalFormatting sqref="AH56">
    <cfRule type="expression" dxfId="11195" priority="11427" stopIfTrue="1">
      <formula>$AH56=""</formula>
    </cfRule>
    <cfRule type="expression" dxfId="11194" priority="11439">
      <formula>(COUNTIFS($E$13:$E$512,$E56,$AH$13:$AH$512,"◎") + COUNTIFS($E$13:$E$512,$E56,$AH$13:$AH$512,"○"))&gt;1</formula>
    </cfRule>
  </conditionalFormatting>
  <conditionalFormatting sqref="AI56">
    <cfRule type="expression" dxfId="11193" priority="11426" stopIfTrue="1">
      <formula>$AI56=""</formula>
    </cfRule>
    <cfRule type="expression" dxfId="11192" priority="11438">
      <formula>(COUNTIFS($E$13:$E$512,$E56,$AI$13:$AI$512,"◎") + COUNTIFS($E$13:$E$512,$E56,$AI$13:$AI$512,"○"))&gt;1</formula>
    </cfRule>
  </conditionalFormatting>
  <conditionalFormatting sqref="AJ56">
    <cfRule type="expression" dxfId="11191" priority="11425" stopIfTrue="1">
      <formula>$AJ56=""</formula>
    </cfRule>
    <cfRule type="expression" dxfId="11190" priority="11437">
      <formula>(COUNTIFS($E$13:$E$512,$E56,$AJ$13:$AJ$512,"◎") + COUNTIFS($E$13:$E$512,$E56,$AJ$13:$AJ$512,"○"))&gt;1</formula>
    </cfRule>
  </conditionalFormatting>
  <conditionalFormatting sqref="Y57">
    <cfRule type="expression" dxfId="11189" priority="11412" stopIfTrue="1">
      <formula>$Y57=""</formula>
    </cfRule>
    <cfRule type="expression" dxfId="11188" priority="11424">
      <formula>(COUNTIFS($E$13:$E$512,$E57,$Y$13:$Y$512,"◎") + COUNTIFS($E$13:$E$512,$E57,$Y$13:$Y$512,"○"))&gt;1</formula>
    </cfRule>
  </conditionalFormatting>
  <conditionalFormatting sqref="Z57">
    <cfRule type="expression" dxfId="11187" priority="11411" stopIfTrue="1">
      <formula>$Z57=""</formula>
    </cfRule>
    <cfRule type="expression" dxfId="11186" priority="11423">
      <formula>(COUNTIFS($E$13:$E$512,$E57,$Z$13:$Z$512,"◎") + COUNTIFS($E$13:$E$512,$E57,$Z$13:$Z$512,"○"))&gt;1</formula>
    </cfRule>
  </conditionalFormatting>
  <conditionalFormatting sqref="AA57">
    <cfRule type="expression" dxfId="11185" priority="11410" stopIfTrue="1">
      <formula>$AA57=""</formula>
    </cfRule>
    <cfRule type="expression" dxfId="11184" priority="11422">
      <formula>(COUNTIFS($E$13:$E$512,$E57,$AA$13:$AA$512,"◎") + COUNTIFS($E$13:$E$512,$E57,$AA$13:$AA$512,"○"))&gt;1</formula>
    </cfRule>
  </conditionalFormatting>
  <conditionalFormatting sqref="AB57">
    <cfRule type="expression" dxfId="11183" priority="11409" stopIfTrue="1">
      <formula>$AB57=""</formula>
    </cfRule>
    <cfRule type="expression" dxfId="11182" priority="11421">
      <formula>(COUNTIFS($E$13:$E$512,$E57,$AB$13:$AB$512,"◎") + COUNTIFS($E$13:$E$512,$E57,$AB$13:$AB$512,"○"))&gt;1</formula>
    </cfRule>
  </conditionalFormatting>
  <conditionalFormatting sqref="AC57">
    <cfRule type="expression" dxfId="11181" priority="11408" stopIfTrue="1">
      <formula>$AC57=""</formula>
    </cfRule>
    <cfRule type="expression" dxfId="11180" priority="11420">
      <formula>(COUNTIFS($E$13:$E$512,$E57,$AC$13:$AC$512,"◎") + COUNTIFS($E$13:$E$512,$E57,$AC$13:$AC$512,"○"))&gt;1</formula>
    </cfRule>
  </conditionalFormatting>
  <conditionalFormatting sqref="AD57">
    <cfRule type="expression" dxfId="11179" priority="11407" stopIfTrue="1">
      <formula>$AD57=""</formula>
    </cfRule>
    <cfRule type="expression" dxfId="11178" priority="11419">
      <formula>(COUNTIFS($E$13:$E$512,$E57,$AD$13:$AD$512,"◎") + COUNTIFS($E$13:$E$512,$E57,$AD$13:$AD$512,"○"))&gt;1</formula>
    </cfRule>
  </conditionalFormatting>
  <conditionalFormatting sqref="AE57">
    <cfRule type="expression" dxfId="11177" priority="11406" stopIfTrue="1">
      <formula>$AE57=""</formula>
    </cfRule>
    <cfRule type="expression" dxfId="11176" priority="11418">
      <formula>(COUNTIFS($E$13:$E$512,$E57,$AE$13:$AE$512,"◎") + COUNTIFS($E$13:$E$512,$E57,$AE$13:$AE$512,"○"))&gt;1</formula>
    </cfRule>
  </conditionalFormatting>
  <conditionalFormatting sqref="AF57">
    <cfRule type="expression" dxfId="11175" priority="11405" stopIfTrue="1">
      <formula>$AF57=""</formula>
    </cfRule>
    <cfRule type="expression" dxfId="11174" priority="11417">
      <formula>(COUNTIFS($E$13:$E$512,$E57,$AF$13:$AF$512,"◎") + COUNTIFS($E$13:$E$512,$E57,$AF$13:$AF$512,"○"))&gt;1</formula>
    </cfRule>
  </conditionalFormatting>
  <conditionalFormatting sqref="AG57">
    <cfRule type="expression" dxfId="11173" priority="11404" stopIfTrue="1">
      <formula>$AG57=""</formula>
    </cfRule>
    <cfRule type="expression" dxfId="11172" priority="11416">
      <formula>(COUNTIFS($E$13:$E$512,$E57,$AG$13:$AG$512,"◎") + COUNTIFS($E$13:$E$512,$E57,$AG$13:$AG$512,"○"))&gt;1</formula>
    </cfRule>
  </conditionalFormatting>
  <conditionalFormatting sqref="AH57">
    <cfRule type="expression" dxfId="11171" priority="11403" stopIfTrue="1">
      <formula>$AH57=""</formula>
    </cfRule>
    <cfRule type="expression" dxfId="11170" priority="11415">
      <formula>(COUNTIFS($E$13:$E$512,$E57,$AH$13:$AH$512,"◎") + COUNTIFS($E$13:$E$512,$E57,$AH$13:$AH$512,"○"))&gt;1</formula>
    </cfRule>
  </conditionalFormatting>
  <conditionalFormatting sqref="AI57">
    <cfRule type="expression" dxfId="11169" priority="11402" stopIfTrue="1">
      <formula>$AI57=""</formula>
    </cfRule>
    <cfRule type="expression" dxfId="11168" priority="11414">
      <formula>(COUNTIFS($E$13:$E$512,$E57,$AI$13:$AI$512,"◎") + COUNTIFS($E$13:$E$512,$E57,$AI$13:$AI$512,"○"))&gt;1</formula>
    </cfRule>
  </conditionalFormatting>
  <conditionalFormatting sqref="AJ57">
    <cfRule type="expression" dxfId="11167" priority="11401" stopIfTrue="1">
      <formula>$AJ57=""</formula>
    </cfRule>
    <cfRule type="expression" dxfId="11166" priority="11413">
      <formula>(COUNTIFS($E$13:$E$512,$E57,$AJ$13:$AJ$512,"◎") + COUNTIFS($E$13:$E$512,$E57,$AJ$13:$AJ$512,"○"))&gt;1</formula>
    </cfRule>
  </conditionalFormatting>
  <conditionalFormatting sqref="Y58">
    <cfRule type="expression" dxfId="11165" priority="11388" stopIfTrue="1">
      <formula>$Y58=""</formula>
    </cfRule>
    <cfRule type="expression" dxfId="11164" priority="11400">
      <formula>(COUNTIFS($E$13:$E$512,$E58,$Y$13:$Y$512,"◎") + COUNTIFS($E$13:$E$512,$E58,$Y$13:$Y$512,"○"))&gt;1</formula>
    </cfRule>
  </conditionalFormatting>
  <conditionalFormatting sqref="Z58">
    <cfRule type="expression" dxfId="11163" priority="11387" stopIfTrue="1">
      <formula>$Z58=""</formula>
    </cfRule>
    <cfRule type="expression" dxfId="11162" priority="11399">
      <formula>(COUNTIFS($E$13:$E$512,$E58,$Z$13:$Z$512,"◎") + COUNTIFS($E$13:$E$512,$E58,$Z$13:$Z$512,"○"))&gt;1</formula>
    </cfRule>
  </conditionalFormatting>
  <conditionalFormatting sqref="AA58">
    <cfRule type="expression" dxfId="11161" priority="11386" stopIfTrue="1">
      <formula>$AA58=""</formula>
    </cfRule>
    <cfRule type="expression" dxfId="11160" priority="11398">
      <formula>(COUNTIFS($E$13:$E$512,$E58,$AA$13:$AA$512,"◎") + COUNTIFS($E$13:$E$512,$E58,$AA$13:$AA$512,"○"))&gt;1</formula>
    </cfRule>
  </conditionalFormatting>
  <conditionalFormatting sqref="AB58">
    <cfRule type="expression" dxfId="11159" priority="11385" stopIfTrue="1">
      <formula>$AB58=""</formula>
    </cfRule>
    <cfRule type="expression" dxfId="11158" priority="11397">
      <formula>(COUNTIFS($E$13:$E$512,$E58,$AB$13:$AB$512,"◎") + COUNTIFS($E$13:$E$512,$E58,$AB$13:$AB$512,"○"))&gt;1</formula>
    </cfRule>
  </conditionalFormatting>
  <conditionalFormatting sqref="AC58">
    <cfRule type="expression" dxfId="11157" priority="11384" stopIfTrue="1">
      <formula>$AC58=""</formula>
    </cfRule>
    <cfRule type="expression" dxfId="11156" priority="11396">
      <formula>(COUNTIFS($E$13:$E$512,$E58,$AC$13:$AC$512,"◎") + COUNTIFS($E$13:$E$512,$E58,$AC$13:$AC$512,"○"))&gt;1</formula>
    </cfRule>
  </conditionalFormatting>
  <conditionalFormatting sqref="AD58">
    <cfRule type="expression" dxfId="11155" priority="11383" stopIfTrue="1">
      <formula>$AD58=""</formula>
    </cfRule>
    <cfRule type="expression" dxfId="11154" priority="11395">
      <formula>(COUNTIFS($E$13:$E$512,$E58,$AD$13:$AD$512,"◎") + COUNTIFS($E$13:$E$512,$E58,$AD$13:$AD$512,"○"))&gt;1</formula>
    </cfRule>
  </conditionalFormatting>
  <conditionalFormatting sqref="AE58">
    <cfRule type="expression" dxfId="11153" priority="11382" stopIfTrue="1">
      <formula>$AE58=""</formula>
    </cfRule>
    <cfRule type="expression" dxfId="11152" priority="11394">
      <formula>(COUNTIFS($E$13:$E$512,$E58,$AE$13:$AE$512,"◎") + COUNTIFS($E$13:$E$512,$E58,$AE$13:$AE$512,"○"))&gt;1</formula>
    </cfRule>
  </conditionalFormatting>
  <conditionalFormatting sqref="AF58">
    <cfRule type="expression" dxfId="11151" priority="11381" stopIfTrue="1">
      <formula>$AF58=""</formula>
    </cfRule>
    <cfRule type="expression" dxfId="11150" priority="11393">
      <formula>(COUNTIFS($E$13:$E$512,$E58,$AF$13:$AF$512,"◎") + COUNTIFS($E$13:$E$512,$E58,$AF$13:$AF$512,"○"))&gt;1</formula>
    </cfRule>
  </conditionalFormatting>
  <conditionalFormatting sqref="AG58">
    <cfRule type="expression" dxfId="11149" priority="11380" stopIfTrue="1">
      <formula>$AG58=""</formula>
    </cfRule>
    <cfRule type="expression" dxfId="11148" priority="11392">
      <formula>(COUNTIFS($E$13:$E$512,$E58,$AG$13:$AG$512,"◎") + COUNTIFS($E$13:$E$512,$E58,$AG$13:$AG$512,"○"))&gt;1</formula>
    </cfRule>
  </conditionalFormatting>
  <conditionalFormatting sqref="AH58">
    <cfRule type="expression" dxfId="11147" priority="11379" stopIfTrue="1">
      <formula>$AH58=""</formula>
    </cfRule>
    <cfRule type="expression" dxfId="11146" priority="11391">
      <formula>(COUNTIFS($E$13:$E$512,$E58,$AH$13:$AH$512,"◎") + COUNTIFS($E$13:$E$512,$E58,$AH$13:$AH$512,"○"))&gt;1</formula>
    </cfRule>
  </conditionalFormatting>
  <conditionalFormatting sqref="AI58">
    <cfRule type="expression" dxfId="11145" priority="11378" stopIfTrue="1">
      <formula>$AI58=""</formula>
    </cfRule>
    <cfRule type="expression" dxfId="11144" priority="11390">
      <formula>(COUNTIFS($E$13:$E$512,$E58,$AI$13:$AI$512,"◎") + COUNTIFS($E$13:$E$512,$E58,$AI$13:$AI$512,"○"))&gt;1</formula>
    </cfRule>
  </conditionalFormatting>
  <conditionalFormatting sqref="AJ58">
    <cfRule type="expression" dxfId="11143" priority="11377" stopIfTrue="1">
      <formula>$AJ58=""</formula>
    </cfRule>
    <cfRule type="expression" dxfId="11142" priority="11389">
      <formula>(COUNTIFS($E$13:$E$512,$E58,$AJ$13:$AJ$512,"◎") + COUNTIFS($E$13:$E$512,$E58,$AJ$13:$AJ$512,"○"))&gt;1</formula>
    </cfRule>
  </conditionalFormatting>
  <conditionalFormatting sqref="Y59">
    <cfRule type="expression" dxfId="11141" priority="11364" stopIfTrue="1">
      <formula>$Y59=""</formula>
    </cfRule>
    <cfRule type="expression" dxfId="11140" priority="11376">
      <formula>(COUNTIFS($E$13:$E$512,$E59,$Y$13:$Y$512,"◎") + COUNTIFS($E$13:$E$512,$E59,$Y$13:$Y$512,"○"))&gt;1</formula>
    </cfRule>
  </conditionalFormatting>
  <conditionalFormatting sqref="Z59">
    <cfRule type="expression" dxfId="11139" priority="11363" stopIfTrue="1">
      <formula>$Z59=""</formula>
    </cfRule>
    <cfRule type="expression" dxfId="11138" priority="11375">
      <formula>(COUNTIFS($E$13:$E$512,$E59,$Z$13:$Z$512,"◎") + COUNTIFS($E$13:$E$512,$E59,$Z$13:$Z$512,"○"))&gt;1</formula>
    </cfRule>
  </conditionalFormatting>
  <conditionalFormatting sqref="AA59">
    <cfRule type="expression" dxfId="11137" priority="11362" stopIfTrue="1">
      <formula>$AA59=""</formula>
    </cfRule>
    <cfRule type="expression" dxfId="11136" priority="11374">
      <formula>(COUNTIFS($E$13:$E$512,$E59,$AA$13:$AA$512,"◎") + COUNTIFS($E$13:$E$512,$E59,$AA$13:$AA$512,"○"))&gt;1</formula>
    </cfRule>
  </conditionalFormatting>
  <conditionalFormatting sqref="AB59">
    <cfRule type="expression" dxfId="11135" priority="11361" stopIfTrue="1">
      <formula>$AB59=""</formula>
    </cfRule>
    <cfRule type="expression" dxfId="11134" priority="11373">
      <formula>(COUNTIFS($E$13:$E$512,$E59,$AB$13:$AB$512,"◎") + COUNTIFS($E$13:$E$512,$E59,$AB$13:$AB$512,"○"))&gt;1</formula>
    </cfRule>
  </conditionalFormatting>
  <conditionalFormatting sqref="AC59">
    <cfRule type="expression" dxfId="11133" priority="11360" stopIfTrue="1">
      <formula>$AC59=""</formula>
    </cfRule>
    <cfRule type="expression" dxfId="11132" priority="11372">
      <formula>(COUNTIFS($E$13:$E$512,$E59,$AC$13:$AC$512,"◎") + COUNTIFS($E$13:$E$512,$E59,$AC$13:$AC$512,"○"))&gt;1</formula>
    </cfRule>
  </conditionalFormatting>
  <conditionalFormatting sqref="AD59">
    <cfRule type="expression" dxfId="11131" priority="11359" stopIfTrue="1">
      <formula>$AD59=""</formula>
    </cfRule>
    <cfRule type="expression" dxfId="11130" priority="11371">
      <formula>(COUNTIFS($E$13:$E$512,$E59,$AD$13:$AD$512,"◎") + COUNTIFS($E$13:$E$512,$E59,$AD$13:$AD$512,"○"))&gt;1</formula>
    </cfRule>
  </conditionalFormatting>
  <conditionalFormatting sqref="AE59">
    <cfRule type="expression" dxfId="11129" priority="11358" stopIfTrue="1">
      <formula>$AE59=""</formula>
    </cfRule>
    <cfRule type="expression" dxfId="11128" priority="11370">
      <formula>(COUNTIFS($E$13:$E$512,$E59,$AE$13:$AE$512,"◎") + COUNTIFS($E$13:$E$512,$E59,$AE$13:$AE$512,"○"))&gt;1</formula>
    </cfRule>
  </conditionalFormatting>
  <conditionalFormatting sqref="AF59">
    <cfRule type="expression" dxfId="11127" priority="11357" stopIfTrue="1">
      <formula>$AF59=""</formula>
    </cfRule>
    <cfRule type="expression" dxfId="11126" priority="11369">
      <formula>(COUNTIFS($E$13:$E$512,$E59,$AF$13:$AF$512,"◎") + COUNTIFS($E$13:$E$512,$E59,$AF$13:$AF$512,"○"))&gt;1</formula>
    </cfRule>
  </conditionalFormatting>
  <conditionalFormatting sqref="AG59">
    <cfRule type="expression" dxfId="11125" priority="11356" stopIfTrue="1">
      <formula>$AG59=""</formula>
    </cfRule>
    <cfRule type="expression" dxfId="11124" priority="11368">
      <formula>(COUNTIFS($E$13:$E$512,$E59,$AG$13:$AG$512,"◎") + COUNTIFS($E$13:$E$512,$E59,$AG$13:$AG$512,"○"))&gt;1</formula>
    </cfRule>
  </conditionalFormatting>
  <conditionalFormatting sqref="AH59">
    <cfRule type="expression" dxfId="11123" priority="11355" stopIfTrue="1">
      <formula>$AH59=""</formula>
    </cfRule>
    <cfRule type="expression" dxfId="11122" priority="11367">
      <formula>(COUNTIFS($E$13:$E$512,$E59,$AH$13:$AH$512,"◎") + COUNTIFS($E$13:$E$512,$E59,$AH$13:$AH$512,"○"))&gt;1</formula>
    </cfRule>
  </conditionalFormatting>
  <conditionalFormatting sqref="AI59">
    <cfRule type="expression" dxfId="11121" priority="11354" stopIfTrue="1">
      <formula>$AI59=""</formula>
    </cfRule>
    <cfRule type="expression" dxfId="11120" priority="11366">
      <formula>(COUNTIFS($E$13:$E$512,$E59,$AI$13:$AI$512,"◎") + COUNTIFS($E$13:$E$512,$E59,$AI$13:$AI$512,"○"))&gt;1</formula>
    </cfRule>
  </conditionalFormatting>
  <conditionalFormatting sqref="AJ59">
    <cfRule type="expression" dxfId="11119" priority="11353" stopIfTrue="1">
      <formula>$AJ59=""</formula>
    </cfRule>
    <cfRule type="expression" dxfId="11118" priority="11365">
      <formula>(COUNTIFS($E$13:$E$512,$E59,$AJ$13:$AJ$512,"◎") + COUNTIFS($E$13:$E$512,$E59,$AJ$13:$AJ$512,"○"))&gt;1</formula>
    </cfRule>
  </conditionalFormatting>
  <conditionalFormatting sqref="Y60">
    <cfRule type="expression" dxfId="11117" priority="11340" stopIfTrue="1">
      <formula>$Y60=""</formula>
    </cfRule>
    <cfRule type="expression" dxfId="11116" priority="11352">
      <formula>(COUNTIFS($E$13:$E$512,$E60,$Y$13:$Y$512,"◎") + COUNTIFS($E$13:$E$512,$E60,$Y$13:$Y$512,"○"))&gt;1</formula>
    </cfRule>
  </conditionalFormatting>
  <conditionalFormatting sqref="Z60">
    <cfRule type="expression" dxfId="11115" priority="11339" stopIfTrue="1">
      <formula>$Z60=""</formula>
    </cfRule>
    <cfRule type="expression" dxfId="11114" priority="11351">
      <formula>(COUNTIFS($E$13:$E$512,$E60,$Z$13:$Z$512,"◎") + COUNTIFS($E$13:$E$512,$E60,$Z$13:$Z$512,"○"))&gt;1</formula>
    </cfRule>
  </conditionalFormatting>
  <conditionalFormatting sqref="AA60">
    <cfRule type="expression" dxfId="11113" priority="11338" stopIfTrue="1">
      <formula>$AA60=""</formula>
    </cfRule>
    <cfRule type="expression" dxfId="11112" priority="11350">
      <formula>(COUNTIFS($E$13:$E$512,$E60,$AA$13:$AA$512,"◎") + COUNTIFS($E$13:$E$512,$E60,$AA$13:$AA$512,"○"))&gt;1</formula>
    </cfRule>
  </conditionalFormatting>
  <conditionalFormatting sqref="AB60">
    <cfRule type="expression" dxfId="11111" priority="11337" stopIfTrue="1">
      <formula>$AB60=""</formula>
    </cfRule>
    <cfRule type="expression" dxfId="11110" priority="11349">
      <formula>(COUNTIFS($E$13:$E$512,$E60,$AB$13:$AB$512,"◎") + COUNTIFS($E$13:$E$512,$E60,$AB$13:$AB$512,"○"))&gt;1</formula>
    </cfRule>
  </conditionalFormatting>
  <conditionalFormatting sqref="AC60">
    <cfRule type="expression" dxfId="11109" priority="11336" stopIfTrue="1">
      <formula>$AC60=""</formula>
    </cfRule>
    <cfRule type="expression" dxfId="11108" priority="11348">
      <formula>(COUNTIFS($E$13:$E$512,$E60,$AC$13:$AC$512,"◎") + COUNTIFS($E$13:$E$512,$E60,$AC$13:$AC$512,"○"))&gt;1</formula>
    </cfRule>
  </conditionalFormatting>
  <conditionalFormatting sqref="AD60">
    <cfRule type="expression" dxfId="11107" priority="11335" stopIfTrue="1">
      <formula>$AD60=""</formula>
    </cfRule>
    <cfRule type="expression" dxfId="11106" priority="11347">
      <formula>(COUNTIFS($E$13:$E$512,$E60,$AD$13:$AD$512,"◎") + COUNTIFS($E$13:$E$512,$E60,$AD$13:$AD$512,"○"))&gt;1</formula>
    </cfRule>
  </conditionalFormatting>
  <conditionalFormatting sqref="AE60">
    <cfRule type="expression" dxfId="11105" priority="11334" stopIfTrue="1">
      <formula>$AE60=""</formula>
    </cfRule>
    <cfRule type="expression" dxfId="11104" priority="11346">
      <formula>(COUNTIFS($E$13:$E$512,$E60,$AE$13:$AE$512,"◎") + COUNTIFS($E$13:$E$512,$E60,$AE$13:$AE$512,"○"))&gt;1</formula>
    </cfRule>
  </conditionalFormatting>
  <conditionalFormatting sqref="AF60">
    <cfRule type="expression" dxfId="11103" priority="11333" stopIfTrue="1">
      <formula>$AF60=""</formula>
    </cfRule>
    <cfRule type="expression" dxfId="11102" priority="11345">
      <formula>(COUNTIFS($E$13:$E$512,$E60,$AF$13:$AF$512,"◎") + COUNTIFS($E$13:$E$512,$E60,$AF$13:$AF$512,"○"))&gt;1</formula>
    </cfRule>
  </conditionalFormatting>
  <conditionalFormatting sqref="AG60">
    <cfRule type="expression" dxfId="11101" priority="11332" stopIfTrue="1">
      <formula>$AG60=""</formula>
    </cfRule>
    <cfRule type="expression" dxfId="11100" priority="11344">
      <formula>(COUNTIFS($E$13:$E$512,$E60,$AG$13:$AG$512,"◎") + COUNTIFS($E$13:$E$512,$E60,$AG$13:$AG$512,"○"))&gt;1</formula>
    </cfRule>
  </conditionalFormatting>
  <conditionalFormatting sqref="AH60">
    <cfRule type="expression" dxfId="11099" priority="11331" stopIfTrue="1">
      <formula>$AH60=""</formula>
    </cfRule>
    <cfRule type="expression" dxfId="11098" priority="11343">
      <formula>(COUNTIFS($E$13:$E$512,$E60,$AH$13:$AH$512,"◎") + COUNTIFS($E$13:$E$512,$E60,$AH$13:$AH$512,"○"))&gt;1</formula>
    </cfRule>
  </conditionalFormatting>
  <conditionalFormatting sqref="AI60">
    <cfRule type="expression" dxfId="11097" priority="11330" stopIfTrue="1">
      <formula>$AI60=""</formula>
    </cfRule>
    <cfRule type="expression" dxfId="11096" priority="11342">
      <formula>(COUNTIFS($E$13:$E$512,$E60,$AI$13:$AI$512,"◎") + COUNTIFS($E$13:$E$512,$E60,$AI$13:$AI$512,"○"))&gt;1</formula>
    </cfRule>
  </conditionalFormatting>
  <conditionalFormatting sqref="AJ60">
    <cfRule type="expression" dxfId="11095" priority="11329" stopIfTrue="1">
      <formula>$AJ60=""</formula>
    </cfRule>
    <cfRule type="expression" dxfId="11094" priority="11341">
      <formula>(COUNTIFS($E$13:$E$512,$E60,$AJ$13:$AJ$512,"◎") + COUNTIFS($E$13:$E$512,$E60,$AJ$13:$AJ$512,"○"))&gt;1</formula>
    </cfRule>
  </conditionalFormatting>
  <conditionalFormatting sqref="Y61">
    <cfRule type="expression" dxfId="11093" priority="11316" stopIfTrue="1">
      <formula>$Y61=""</formula>
    </cfRule>
    <cfRule type="expression" dxfId="11092" priority="11328">
      <formula>(COUNTIFS($E$13:$E$512,$E61,$Y$13:$Y$512,"◎") + COUNTIFS($E$13:$E$512,$E61,$Y$13:$Y$512,"○"))&gt;1</formula>
    </cfRule>
  </conditionalFormatting>
  <conditionalFormatting sqref="Z61">
    <cfRule type="expression" dxfId="11091" priority="11315" stopIfTrue="1">
      <formula>$Z61=""</formula>
    </cfRule>
    <cfRule type="expression" dxfId="11090" priority="11327">
      <formula>(COUNTIFS($E$13:$E$512,$E61,$Z$13:$Z$512,"◎") + COUNTIFS($E$13:$E$512,$E61,$Z$13:$Z$512,"○"))&gt;1</formula>
    </cfRule>
  </conditionalFormatting>
  <conditionalFormatting sqref="AA61">
    <cfRule type="expression" dxfId="11089" priority="11314" stopIfTrue="1">
      <formula>$AA61=""</formula>
    </cfRule>
    <cfRule type="expression" dxfId="11088" priority="11326">
      <formula>(COUNTIFS($E$13:$E$512,$E61,$AA$13:$AA$512,"◎") + COUNTIFS($E$13:$E$512,$E61,$AA$13:$AA$512,"○"))&gt;1</formula>
    </cfRule>
  </conditionalFormatting>
  <conditionalFormatting sqref="AB61">
    <cfRule type="expression" dxfId="11087" priority="11313" stopIfTrue="1">
      <formula>$AB61=""</formula>
    </cfRule>
    <cfRule type="expression" dxfId="11086" priority="11325">
      <formula>(COUNTIFS($E$13:$E$512,$E61,$AB$13:$AB$512,"◎") + COUNTIFS($E$13:$E$512,$E61,$AB$13:$AB$512,"○"))&gt;1</formula>
    </cfRule>
  </conditionalFormatting>
  <conditionalFormatting sqref="AC61">
    <cfRule type="expression" dxfId="11085" priority="11312" stopIfTrue="1">
      <formula>$AC61=""</formula>
    </cfRule>
    <cfRule type="expression" dxfId="11084" priority="11324">
      <formula>(COUNTIFS($E$13:$E$512,$E61,$AC$13:$AC$512,"◎") + COUNTIFS($E$13:$E$512,$E61,$AC$13:$AC$512,"○"))&gt;1</formula>
    </cfRule>
  </conditionalFormatting>
  <conditionalFormatting sqref="AD61">
    <cfRule type="expression" dxfId="11083" priority="11311" stopIfTrue="1">
      <formula>$AD61=""</formula>
    </cfRule>
    <cfRule type="expression" dxfId="11082" priority="11323">
      <formula>(COUNTIFS($E$13:$E$512,$E61,$AD$13:$AD$512,"◎") + COUNTIFS($E$13:$E$512,$E61,$AD$13:$AD$512,"○"))&gt;1</formula>
    </cfRule>
  </conditionalFormatting>
  <conditionalFormatting sqref="AE61">
    <cfRule type="expression" dxfId="11081" priority="11310" stopIfTrue="1">
      <formula>$AE61=""</formula>
    </cfRule>
    <cfRule type="expression" dxfId="11080" priority="11322">
      <formula>(COUNTIFS($E$13:$E$512,$E61,$AE$13:$AE$512,"◎") + COUNTIFS($E$13:$E$512,$E61,$AE$13:$AE$512,"○"))&gt;1</formula>
    </cfRule>
  </conditionalFormatting>
  <conditionalFormatting sqref="AF61">
    <cfRule type="expression" dxfId="11079" priority="11309" stopIfTrue="1">
      <formula>$AF61=""</formula>
    </cfRule>
    <cfRule type="expression" dxfId="11078" priority="11321">
      <formula>(COUNTIFS($E$13:$E$512,$E61,$AF$13:$AF$512,"◎") + COUNTIFS($E$13:$E$512,$E61,$AF$13:$AF$512,"○"))&gt;1</formula>
    </cfRule>
  </conditionalFormatting>
  <conditionalFormatting sqref="AG61">
    <cfRule type="expression" dxfId="11077" priority="11308" stopIfTrue="1">
      <formula>$AG61=""</formula>
    </cfRule>
    <cfRule type="expression" dxfId="11076" priority="11320">
      <formula>(COUNTIFS($E$13:$E$512,$E61,$AG$13:$AG$512,"◎") + COUNTIFS($E$13:$E$512,$E61,$AG$13:$AG$512,"○"))&gt;1</formula>
    </cfRule>
  </conditionalFormatting>
  <conditionalFormatting sqref="AH61">
    <cfRule type="expression" dxfId="11075" priority="11307" stopIfTrue="1">
      <formula>$AH61=""</formula>
    </cfRule>
    <cfRule type="expression" dxfId="11074" priority="11319">
      <formula>(COUNTIFS($E$13:$E$512,$E61,$AH$13:$AH$512,"◎") + COUNTIFS($E$13:$E$512,$E61,$AH$13:$AH$512,"○"))&gt;1</formula>
    </cfRule>
  </conditionalFormatting>
  <conditionalFormatting sqref="AI61">
    <cfRule type="expression" dxfId="11073" priority="11306" stopIfTrue="1">
      <formula>$AI61=""</formula>
    </cfRule>
    <cfRule type="expression" dxfId="11072" priority="11318">
      <formula>(COUNTIFS($E$13:$E$512,$E61,$AI$13:$AI$512,"◎") + COUNTIFS($E$13:$E$512,$E61,$AI$13:$AI$512,"○"))&gt;1</formula>
    </cfRule>
  </conditionalFormatting>
  <conditionalFormatting sqref="AJ61">
    <cfRule type="expression" dxfId="11071" priority="11305" stopIfTrue="1">
      <formula>$AJ61=""</formula>
    </cfRule>
    <cfRule type="expression" dxfId="11070" priority="11317">
      <formula>(COUNTIFS($E$13:$E$512,$E61,$AJ$13:$AJ$512,"◎") + COUNTIFS($E$13:$E$512,$E61,$AJ$13:$AJ$512,"○"))&gt;1</formula>
    </cfRule>
  </conditionalFormatting>
  <conditionalFormatting sqref="Y62">
    <cfRule type="expression" dxfId="11069" priority="11292" stopIfTrue="1">
      <formula>$Y62=""</formula>
    </cfRule>
    <cfRule type="expression" dxfId="11068" priority="11304">
      <formula>(COUNTIFS($E$13:$E$512,$E62,$Y$13:$Y$512,"◎") + COUNTIFS($E$13:$E$512,$E62,$Y$13:$Y$512,"○"))&gt;1</formula>
    </cfRule>
  </conditionalFormatting>
  <conditionalFormatting sqref="Z62">
    <cfRule type="expression" dxfId="11067" priority="11291" stopIfTrue="1">
      <formula>$Z62=""</formula>
    </cfRule>
    <cfRule type="expression" dxfId="11066" priority="11303">
      <formula>(COUNTIFS($E$13:$E$512,$E62,$Z$13:$Z$512,"◎") + COUNTIFS($E$13:$E$512,$E62,$Z$13:$Z$512,"○"))&gt;1</formula>
    </cfRule>
  </conditionalFormatting>
  <conditionalFormatting sqref="AA62">
    <cfRule type="expression" dxfId="11065" priority="11290" stopIfTrue="1">
      <formula>$AA62=""</formula>
    </cfRule>
    <cfRule type="expression" dxfId="11064" priority="11302">
      <formula>(COUNTIFS($E$13:$E$512,$E62,$AA$13:$AA$512,"◎") + COUNTIFS($E$13:$E$512,$E62,$AA$13:$AA$512,"○"))&gt;1</formula>
    </cfRule>
  </conditionalFormatting>
  <conditionalFormatting sqref="AB62">
    <cfRule type="expression" dxfId="11063" priority="11289" stopIfTrue="1">
      <formula>$AB62=""</formula>
    </cfRule>
    <cfRule type="expression" dxfId="11062" priority="11301">
      <formula>(COUNTIFS($E$13:$E$512,$E62,$AB$13:$AB$512,"◎") + COUNTIFS($E$13:$E$512,$E62,$AB$13:$AB$512,"○"))&gt;1</formula>
    </cfRule>
  </conditionalFormatting>
  <conditionalFormatting sqref="AC62">
    <cfRule type="expression" dxfId="11061" priority="11288" stopIfTrue="1">
      <formula>$AC62=""</formula>
    </cfRule>
    <cfRule type="expression" dxfId="11060" priority="11300">
      <formula>(COUNTIFS($E$13:$E$512,$E62,$AC$13:$AC$512,"◎") + COUNTIFS($E$13:$E$512,$E62,$AC$13:$AC$512,"○"))&gt;1</formula>
    </cfRule>
  </conditionalFormatting>
  <conditionalFormatting sqref="AD62">
    <cfRule type="expression" dxfId="11059" priority="11287" stopIfTrue="1">
      <formula>$AD62=""</formula>
    </cfRule>
    <cfRule type="expression" dxfId="11058" priority="11299">
      <formula>(COUNTIFS($E$13:$E$512,$E62,$AD$13:$AD$512,"◎") + COUNTIFS($E$13:$E$512,$E62,$AD$13:$AD$512,"○"))&gt;1</formula>
    </cfRule>
  </conditionalFormatting>
  <conditionalFormatting sqref="AE62">
    <cfRule type="expression" dxfId="11057" priority="11286" stopIfTrue="1">
      <formula>$AE62=""</formula>
    </cfRule>
    <cfRule type="expression" dxfId="11056" priority="11298">
      <formula>(COUNTIFS($E$13:$E$512,$E62,$AE$13:$AE$512,"◎") + COUNTIFS($E$13:$E$512,$E62,$AE$13:$AE$512,"○"))&gt;1</formula>
    </cfRule>
  </conditionalFormatting>
  <conditionalFormatting sqref="AF62">
    <cfRule type="expression" dxfId="11055" priority="11285" stopIfTrue="1">
      <formula>$AF62=""</formula>
    </cfRule>
    <cfRule type="expression" dxfId="11054" priority="11297">
      <formula>(COUNTIFS($E$13:$E$512,$E62,$AF$13:$AF$512,"◎") + COUNTIFS($E$13:$E$512,$E62,$AF$13:$AF$512,"○"))&gt;1</formula>
    </cfRule>
  </conditionalFormatting>
  <conditionalFormatting sqref="AG62">
    <cfRule type="expression" dxfId="11053" priority="11284" stopIfTrue="1">
      <formula>$AG62=""</formula>
    </cfRule>
    <cfRule type="expression" dxfId="11052" priority="11296">
      <formula>(COUNTIFS($E$13:$E$512,$E62,$AG$13:$AG$512,"◎") + COUNTIFS($E$13:$E$512,$E62,$AG$13:$AG$512,"○"))&gt;1</formula>
    </cfRule>
  </conditionalFormatting>
  <conditionalFormatting sqref="AH62">
    <cfRule type="expression" dxfId="11051" priority="11283" stopIfTrue="1">
      <formula>$AH62=""</formula>
    </cfRule>
    <cfRule type="expression" dxfId="11050" priority="11295">
      <formula>(COUNTIFS($E$13:$E$512,$E62,$AH$13:$AH$512,"◎") + COUNTIFS($E$13:$E$512,$E62,$AH$13:$AH$512,"○"))&gt;1</formula>
    </cfRule>
  </conditionalFormatting>
  <conditionalFormatting sqref="AI62">
    <cfRule type="expression" dxfId="11049" priority="11282" stopIfTrue="1">
      <formula>$AI62=""</formula>
    </cfRule>
    <cfRule type="expression" dxfId="11048" priority="11294">
      <formula>(COUNTIFS($E$13:$E$512,$E62,$AI$13:$AI$512,"◎") + COUNTIFS($E$13:$E$512,$E62,$AI$13:$AI$512,"○"))&gt;1</formula>
    </cfRule>
  </conditionalFormatting>
  <conditionalFormatting sqref="AJ62">
    <cfRule type="expression" dxfId="11047" priority="11281" stopIfTrue="1">
      <formula>$AJ62=""</formula>
    </cfRule>
    <cfRule type="expression" dxfId="11046" priority="11293">
      <formula>(COUNTIFS($E$13:$E$512,$E62,$AJ$13:$AJ$512,"◎") + COUNTIFS($E$13:$E$512,$E62,$AJ$13:$AJ$512,"○"))&gt;1</formula>
    </cfRule>
  </conditionalFormatting>
  <conditionalFormatting sqref="Y63">
    <cfRule type="expression" dxfId="11045" priority="11268" stopIfTrue="1">
      <formula>$Y63=""</formula>
    </cfRule>
    <cfRule type="expression" dxfId="11044" priority="11280">
      <formula>(COUNTIFS($E$13:$E$512,$E63,$Y$13:$Y$512,"◎") + COUNTIFS($E$13:$E$512,$E63,$Y$13:$Y$512,"○"))&gt;1</formula>
    </cfRule>
  </conditionalFormatting>
  <conditionalFormatting sqref="Z63">
    <cfRule type="expression" dxfId="11043" priority="11267" stopIfTrue="1">
      <formula>$Z63=""</formula>
    </cfRule>
    <cfRule type="expression" dxfId="11042" priority="11279">
      <formula>(COUNTIFS($E$13:$E$512,$E63,$Z$13:$Z$512,"◎") + COUNTIFS($E$13:$E$512,$E63,$Z$13:$Z$512,"○"))&gt;1</formula>
    </cfRule>
  </conditionalFormatting>
  <conditionalFormatting sqref="AA63">
    <cfRule type="expression" dxfId="11041" priority="11266" stopIfTrue="1">
      <formula>$AA63=""</formula>
    </cfRule>
    <cfRule type="expression" dxfId="11040" priority="11278">
      <formula>(COUNTIFS($E$13:$E$512,$E63,$AA$13:$AA$512,"◎") + COUNTIFS($E$13:$E$512,$E63,$AA$13:$AA$512,"○"))&gt;1</formula>
    </cfRule>
  </conditionalFormatting>
  <conditionalFormatting sqref="AB63">
    <cfRule type="expression" dxfId="11039" priority="11265" stopIfTrue="1">
      <formula>$AB63=""</formula>
    </cfRule>
    <cfRule type="expression" dxfId="11038" priority="11277">
      <formula>(COUNTIFS($E$13:$E$512,$E63,$AB$13:$AB$512,"◎") + COUNTIFS($E$13:$E$512,$E63,$AB$13:$AB$512,"○"))&gt;1</formula>
    </cfRule>
  </conditionalFormatting>
  <conditionalFormatting sqref="AC63">
    <cfRule type="expression" dxfId="11037" priority="11264" stopIfTrue="1">
      <formula>$AC63=""</formula>
    </cfRule>
    <cfRule type="expression" dxfId="11036" priority="11276">
      <formula>(COUNTIFS($E$13:$E$512,$E63,$AC$13:$AC$512,"◎") + COUNTIFS($E$13:$E$512,$E63,$AC$13:$AC$512,"○"))&gt;1</formula>
    </cfRule>
  </conditionalFormatting>
  <conditionalFormatting sqref="AD63">
    <cfRule type="expression" dxfId="11035" priority="11263" stopIfTrue="1">
      <formula>$AD63=""</formula>
    </cfRule>
    <cfRule type="expression" dxfId="11034" priority="11275">
      <formula>(COUNTIFS($E$13:$E$512,$E63,$AD$13:$AD$512,"◎") + COUNTIFS($E$13:$E$512,$E63,$AD$13:$AD$512,"○"))&gt;1</formula>
    </cfRule>
  </conditionalFormatting>
  <conditionalFormatting sqref="AE63">
    <cfRule type="expression" dxfId="11033" priority="11262" stopIfTrue="1">
      <formula>$AE63=""</formula>
    </cfRule>
    <cfRule type="expression" dxfId="11032" priority="11274">
      <formula>(COUNTIFS($E$13:$E$512,$E63,$AE$13:$AE$512,"◎") + COUNTIFS($E$13:$E$512,$E63,$AE$13:$AE$512,"○"))&gt;1</formula>
    </cfRule>
  </conditionalFormatting>
  <conditionalFormatting sqref="AF63">
    <cfRule type="expression" dxfId="11031" priority="11261" stopIfTrue="1">
      <formula>$AF63=""</formula>
    </cfRule>
    <cfRule type="expression" dxfId="11030" priority="11273">
      <formula>(COUNTIFS($E$13:$E$512,$E63,$AF$13:$AF$512,"◎") + COUNTIFS($E$13:$E$512,$E63,$AF$13:$AF$512,"○"))&gt;1</formula>
    </cfRule>
  </conditionalFormatting>
  <conditionalFormatting sqref="AG63">
    <cfRule type="expression" dxfId="11029" priority="11260" stopIfTrue="1">
      <formula>$AG63=""</formula>
    </cfRule>
    <cfRule type="expression" dxfId="11028" priority="11272">
      <formula>(COUNTIFS($E$13:$E$512,$E63,$AG$13:$AG$512,"◎") + COUNTIFS($E$13:$E$512,$E63,$AG$13:$AG$512,"○"))&gt;1</formula>
    </cfRule>
  </conditionalFormatting>
  <conditionalFormatting sqref="AH63">
    <cfRule type="expression" dxfId="11027" priority="11259" stopIfTrue="1">
      <formula>$AH63=""</formula>
    </cfRule>
    <cfRule type="expression" dxfId="11026" priority="11271">
      <formula>(COUNTIFS($E$13:$E$512,$E63,$AH$13:$AH$512,"◎") + COUNTIFS($E$13:$E$512,$E63,$AH$13:$AH$512,"○"))&gt;1</formula>
    </cfRule>
  </conditionalFormatting>
  <conditionalFormatting sqref="AI63">
    <cfRule type="expression" dxfId="11025" priority="11258" stopIfTrue="1">
      <formula>$AI63=""</formula>
    </cfRule>
    <cfRule type="expression" dxfId="11024" priority="11270">
      <formula>(COUNTIFS($E$13:$E$512,$E63,$AI$13:$AI$512,"◎") + COUNTIFS($E$13:$E$512,$E63,$AI$13:$AI$512,"○"))&gt;1</formula>
    </cfRule>
  </conditionalFormatting>
  <conditionalFormatting sqref="AJ63">
    <cfRule type="expression" dxfId="11023" priority="11257" stopIfTrue="1">
      <formula>$AJ63=""</formula>
    </cfRule>
    <cfRule type="expression" dxfId="11022" priority="11269">
      <formula>(COUNTIFS($E$13:$E$512,$E63,$AJ$13:$AJ$512,"◎") + COUNTIFS($E$13:$E$512,$E63,$AJ$13:$AJ$512,"○"))&gt;1</formula>
    </cfRule>
  </conditionalFormatting>
  <conditionalFormatting sqref="Y64">
    <cfRule type="expression" dxfId="11021" priority="11244" stopIfTrue="1">
      <formula>$Y64=""</formula>
    </cfRule>
    <cfRule type="expression" dxfId="11020" priority="11256">
      <formula>(COUNTIFS($E$13:$E$512,$E64,$Y$13:$Y$512,"◎") + COUNTIFS($E$13:$E$512,$E64,$Y$13:$Y$512,"○"))&gt;1</formula>
    </cfRule>
  </conditionalFormatting>
  <conditionalFormatting sqref="Z64">
    <cfRule type="expression" dxfId="11019" priority="11243" stopIfTrue="1">
      <formula>$Z64=""</formula>
    </cfRule>
    <cfRule type="expression" dxfId="11018" priority="11255">
      <formula>(COUNTIFS($E$13:$E$512,$E64,$Z$13:$Z$512,"◎") + COUNTIFS($E$13:$E$512,$E64,$Z$13:$Z$512,"○"))&gt;1</formula>
    </cfRule>
  </conditionalFormatting>
  <conditionalFormatting sqref="AA64">
    <cfRule type="expression" dxfId="11017" priority="11242" stopIfTrue="1">
      <formula>$AA64=""</formula>
    </cfRule>
    <cfRule type="expression" dxfId="11016" priority="11254">
      <formula>(COUNTIFS($E$13:$E$512,$E64,$AA$13:$AA$512,"◎") + COUNTIFS($E$13:$E$512,$E64,$AA$13:$AA$512,"○"))&gt;1</formula>
    </cfRule>
  </conditionalFormatting>
  <conditionalFormatting sqref="AB64">
    <cfRule type="expression" dxfId="11015" priority="11241" stopIfTrue="1">
      <formula>$AB64=""</formula>
    </cfRule>
    <cfRule type="expression" dxfId="11014" priority="11253">
      <formula>(COUNTIFS($E$13:$E$512,$E64,$AB$13:$AB$512,"◎") + COUNTIFS($E$13:$E$512,$E64,$AB$13:$AB$512,"○"))&gt;1</formula>
    </cfRule>
  </conditionalFormatting>
  <conditionalFormatting sqref="AC64">
    <cfRule type="expression" dxfId="11013" priority="11240" stopIfTrue="1">
      <formula>$AC64=""</formula>
    </cfRule>
    <cfRule type="expression" dxfId="11012" priority="11252">
      <formula>(COUNTIFS($E$13:$E$512,$E64,$AC$13:$AC$512,"◎") + COUNTIFS($E$13:$E$512,$E64,$AC$13:$AC$512,"○"))&gt;1</formula>
    </cfRule>
  </conditionalFormatting>
  <conditionalFormatting sqref="AD64">
    <cfRule type="expression" dxfId="11011" priority="11239" stopIfTrue="1">
      <formula>$AD64=""</formula>
    </cfRule>
    <cfRule type="expression" dxfId="11010" priority="11251">
      <formula>(COUNTIFS($E$13:$E$512,$E64,$AD$13:$AD$512,"◎") + COUNTIFS($E$13:$E$512,$E64,$AD$13:$AD$512,"○"))&gt;1</formula>
    </cfRule>
  </conditionalFormatting>
  <conditionalFormatting sqref="AE64">
    <cfRule type="expression" dxfId="11009" priority="11238" stopIfTrue="1">
      <formula>$AE64=""</formula>
    </cfRule>
    <cfRule type="expression" dxfId="11008" priority="11250">
      <formula>(COUNTIFS($E$13:$E$512,$E64,$AE$13:$AE$512,"◎") + COUNTIFS($E$13:$E$512,$E64,$AE$13:$AE$512,"○"))&gt;1</formula>
    </cfRule>
  </conditionalFormatting>
  <conditionalFormatting sqref="AF64">
    <cfRule type="expression" dxfId="11007" priority="11237" stopIfTrue="1">
      <formula>$AF64=""</formula>
    </cfRule>
    <cfRule type="expression" dxfId="11006" priority="11249">
      <formula>(COUNTIFS($E$13:$E$512,$E64,$AF$13:$AF$512,"◎") + COUNTIFS($E$13:$E$512,$E64,$AF$13:$AF$512,"○"))&gt;1</formula>
    </cfRule>
  </conditionalFormatting>
  <conditionalFormatting sqref="AG64">
    <cfRule type="expression" dxfId="11005" priority="11236" stopIfTrue="1">
      <formula>$AG64=""</formula>
    </cfRule>
    <cfRule type="expression" dxfId="11004" priority="11248">
      <formula>(COUNTIFS($E$13:$E$512,$E64,$AG$13:$AG$512,"◎") + COUNTIFS($E$13:$E$512,$E64,$AG$13:$AG$512,"○"))&gt;1</formula>
    </cfRule>
  </conditionalFormatting>
  <conditionalFormatting sqref="AH64">
    <cfRule type="expression" dxfId="11003" priority="11235" stopIfTrue="1">
      <formula>$AH64=""</formula>
    </cfRule>
    <cfRule type="expression" dxfId="11002" priority="11247">
      <formula>(COUNTIFS($E$13:$E$512,$E64,$AH$13:$AH$512,"◎") + COUNTIFS($E$13:$E$512,$E64,$AH$13:$AH$512,"○"))&gt;1</formula>
    </cfRule>
  </conditionalFormatting>
  <conditionalFormatting sqref="AI64">
    <cfRule type="expression" dxfId="11001" priority="11234" stopIfTrue="1">
      <formula>$AI64=""</formula>
    </cfRule>
    <cfRule type="expression" dxfId="11000" priority="11246">
      <formula>(COUNTIFS($E$13:$E$512,$E64,$AI$13:$AI$512,"◎") + COUNTIFS($E$13:$E$512,$E64,$AI$13:$AI$512,"○"))&gt;1</formula>
    </cfRule>
  </conditionalFormatting>
  <conditionalFormatting sqref="AJ64">
    <cfRule type="expression" dxfId="10999" priority="11233" stopIfTrue="1">
      <formula>$AJ64=""</formula>
    </cfRule>
    <cfRule type="expression" dxfId="10998" priority="11245">
      <formula>(COUNTIFS($E$13:$E$512,$E64,$AJ$13:$AJ$512,"◎") + COUNTIFS($E$13:$E$512,$E64,$AJ$13:$AJ$512,"○"))&gt;1</formula>
    </cfRule>
  </conditionalFormatting>
  <conditionalFormatting sqref="Y65">
    <cfRule type="expression" dxfId="10997" priority="11220" stopIfTrue="1">
      <formula>$Y65=""</formula>
    </cfRule>
    <cfRule type="expression" dxfId="10996" priority="11232">
      <formula>(COUNTIFS($E$13:$E$512,$E65,$Y$13:$Y$512,"◎") + COUNTIFS($E$13:$E$512,$E65,$Y$13:$Y$512,"○"))&gt;1</formula>
    </cfRule>
  </conditionalFormatting>
  <conditionalFormatting sqref="Z65">
    <cfRule type="expression" dxfId="10995" priority="11219" stopIfTrue="1">
      <formula>$Z65=""</formula>
    </cfRule>
    <cfRule type="expression" dxfId="10994" priority="11231">
      <formula>(COUNTIFS($E$13:$E$512,$E65,$Z$13:$Z$512,"◎") + COUNTIFS($E$13:$E$512,$E65,$Z$13:$Z$512,"○"))&gt;1</formula>
    </cfRule>
  </conditionalFormatting>
  <conditionalFormatting sqref="AA65">
    <cfRule type="expression" dxfId="10993" priority="11218" stopIfTrue="1">
      <formula>$AA65=""</formula>
    </cfRule>
    <cfRule type="expression" dxfId="10992" priority="11230">
      <formula>(COUNTIFS($E$13:$E$512,$E65,$AA$13:$AA$512,"◎") + COUNTIFS($E$13:$E$512,$E65,$AA$13:$AA$512,"○"))&gt;1</formula>
    </cfRule>
  </conditionalFormatting>
  <conditionalFormatting sqref="AB65">
    <cfRule type="expression" dxfId="10991" priority="11217" stopIfTrue="1">
      <formula>$AB65=""</formula>
    </cfRule>
    <cfRule type="expression" dxfId="10990" priority="11229">
      <formula>(COUNTIFS($E$13:$E$512,$E65,$AB$13:$AB$512,"◎") + COUNTIFS($E$13:$E$512,$E65,$AB$13:$AB$512,"○"))&gt;1</formula>
    </cfRule>
  </conditionalFormatting>
  <conditionalFormatting sqref="AC65">
    <cfRule type="expression" dxfId="10989" priority="11216" stopIfTrue="1">
      <formula>$AC65=""</formula>
    </cfRule>
    <cfRule type="expression" dxfId="10988" priority="11228">
      <formula>(COUNTIFS($E$13:$E$512,$E65,$AC$13:$AC$512,"◎") + COUNTIFS($E$13:$E$512,$E65,$AC$13:$AC$512,"○"))&gt;1</formula>
    </cfRule>
  </conditionalFormatting>
  <conditionalFormatting sqref="AD65">
    <cfRule type="expression" dxfId="10987" priority="11215" stopIfTrue="1">
      <formula>$AD65=""</formula>
    </cfRule>
    <cfRule type="expression" dxfId="10986" priority="11227">
      <formula>(COUNTIFS($E$13:$E$512,$E65,$AD$13:$AD$512,"◎") + COUNTIFS($E$13:$E$512,$E65,$AD$13:$AD$512,"○"))&gt;1</formula>
    </cfRule>
  </conditionalFormatting>
  <conditionalFormatting sqref="AE65">
    <cfRule type="expression" dxfId="10985" priority="11214" stopIfTrue="1">
      <formula>$AE65=""</formula>
    </cfRule>
    <cfRule type="expression" dxfId="10984" priority="11226">
      <formula>(COUNTIFS($E$13:$E$512,$E65,$AE$13:$AE$512,"◎") + COUNTIFS($E$13:$E$512,$E65,$AE$13:$AE$512,"○"))&gt;1</formula>
    </cfRule>
  </conditionalFormatting>
  <conditionalFormatting sqref="AF65">
    <cfRule type="expression" dxfId="10983" priority="11213" stopIfTrue="1">
      <formula>$AF65=""</formula>
    </cfRule>
    <cfRule type="expression" dxfId="10982" priority="11225">
      <formula>(COUNTIFS($E$13:$E$512,$E65,$AF$13:$AF$512,"◎") + COUNTIFS($E$13:$E$512,$E65,$AF$13:$AF$512,"○"))&gt;1</formula>
    </cfRule>
  </conditionalFormatting>
  <conditionalFormatting sqref="AG65">
    <cfRule type="expression" dxfId="10981" priority="11212" stopIfTrue="1">
      <formula>$AG65=""</formula>
    </cfRule>
    <cfRule type="expression" dxfId="10980" priority="11224">
      <formula>(COUNTIFS($E$13:$E$512,$E65,$AG$13:$AG$512,"◎") + COUNTIFS($E$13:$E$512,$E65,$AG$13:$AG$512,"○"))&gt;1</formula>
    </cfRule>
  </conditionalFormatting>
  <conditionalFormatting sqref="AH65">
    <cfRule type="expression" dxfId="10979" priority="11211" stopIfTrue="1">
      <formula>$AH65=""</formula>
    </cfRule>
    <cfRule type="expression" dxfId="10978" priority="11223">
      <formula>(COUNTIFS($E$13:$E$512,$E65,$AH$13:$AH$512,"◎") + COUNTIFS($E$13:$E$512,$E65,$AH$13:$AH$512,"○"))&gt;1</formula>
    </cfRule>
  </conditionalFormatting>
  <conditionalFormatting sqref="AI65">
    <cfRule type="expression" dxfId="10977" priority="11210" stopIfTrue="1">
      <formula>$AI65=""</formula>
    </cfRule>
    <cfRule type="expression" dxfId="10976" priority="11222">
      <formula>(COUNTIFS($E$13:$E$512,$E65,$AI$13:$AI$512,"◎") + COUNTIFS($E$13:$E$512,$E65,$AI$13:$AI$512,"○"))&gt;1</formula>
    </cfRule>
  </conditionalFormatting>
  <conditionalFormatting sqref="AJ65">
    <cfRule type="expression" dxfId="10975" priority="11209" stopIfTrue="1">
      <formula>$AJ65=""</formula>
    </cfRule>
    <cfRule type="expression" dxfId="10974" priority="11221">
      <formula>(COUNTIFS($E$13:$E$512,$E65,$AJ$13:$AJ$512,"◎") + COUNTIFS($E$13:$E$512,$E65,$AJ$13:$AJ$512,"○"))&gt;1</formula>
    </cfRule>
  </conditionalFormatting>
  <conditionalFormatting sqref="Y66">
    <cfRule type="expression" dxfId="10973" priority="11196" stopIfTrue="1">
      <formula>$Y66=""</formula>
    </cfRule>
    <cfRule type="expression" dxfId="10972" priority="11208">
      <formula>(COUNTIFS($E$13:$E$512,$E66,$Y$13:$Y$512,"◎") + COUNTIFS($E$13:$E$512,$E66,$Y$13:$Y$512,"○"))&gt;1</formula>
    </cfRule>
  </conditionalFormatting>
  <conditionalFormatting sqref="Z66">
    <cfRule type="expression" dxfId="10971" priority="11195" stopIfTrue="1">
      <formula>$Z66=""</formula>
    </cfRule>
    <cfRule type="expression" dxfId="10970" priority="11207">
      <formula>(COUNTIFS($E$13:$E$512,$E66,$Z$13:$Z$512,"◎") + COUNTIFS($E$13:$E$512,$E66,$Z$13:$Z$512,"○"))&gt;1</formula>
    </cfRule>
  </conditionalFormatting>
  <conditionalFormatting sqref="AA66">
    <cfRule type="expression" dxfId="10969" priority="11194" stopIfTrue="1">
      <formula>$AA66=""</formula>
    </cfRule>
    <cfRule type="expression" dxfId="10968" priority="11206">
      <formula>(COUNTIFS($E$13:$E$512,$E66,$AA$13:$AA$512,"◎") + COUNTIFS($E$13:$E$512,$E66,$AA$13:$AA$512,"○"))&gt;1</formula>
    </cfRule>
  </conditionalFormatting>
  <conditionalFormatting sqref="AB66">
    <cfRule type="expression" dxfId="10967" priority="11193" stopIfTrue="1">
      <formula>$AB66=""</formula>
    </cfRule>
    <cfRule type="expression" dxfId="10966" priority="11205">
      <formula>(COUNTIFS($E$13:$E$512,$E66,$AB$13:$AB$512,"◎") + COUNTIFS($E$13:$E$512,$E66,$AB$13:$AB$512,"○"))&gt;1</formula>
    </cfRule>
  </conditionalFormatting>
  <conditionalFormatting sqref="AC66">
    <cfRule type="expression" dxfId="10965" priority="11192" stopIfTrue="1">
      <formula>$AC66=""</formula>
    </cfRule>
    <cfRule type="expression" dxfId="10964" priority="11204">
      <formula>(COUNTIFS($E$13:$E$512,$E66,$AC$13:$AC$512,"◎") + COUNTIFS($E$13:$E$512,$E66,$AC$13:$AC$512,"○"))&gt;1</formula>
    </cfRule>
  </conditionalFormatting>
  <conditionalFormatting sqref="AD66">
    <cfRule type="expression" dxfId="10963" priority="11191" stopIfTrue="1">
      <formula>$AD66=""</formula>
    </cfRule>
    <cfRule type="expression" dxfId="10962" priority="11203">
      <formula>(COUNTIFS($E$13:$E$512,$E66,$AD$13:$AD$512,"◎") + COUNTIFS($E$13:$E$512,$E66,$AD$13:$AD$512,"○"))&gt;1</formula>
    </cfRule>
  </conditionalFormatting>
  <conditionalFormatting sqref="AE66">
    <cfRule type="expression" dxfId="10961" priority="11190" stopIfTrue="1">
      <formula>$AE66=""</formula>
    </cfRule>
    <cfRule type="expression" dxfId="10960" priority="11202">
      <formula>(COUNTIFS($E$13:$E$512,$E66,$AE$13:$AE$512,"◎") + COUNTIFS($E$13:$E$512,$E66,$AE$13:$AE$512,"○"))&gt;1</formula>
    </cfRule>
  </conditionalFormatting>
  <conditionalFormatting sqref="AF66">
    <cfRule type="expression" dxfId="10959" priority="11189" stopIfTrue="1">
      <formula>$AF66=""</formula>
    </cfRule>
    <cfRule type="expression" dxfId="10958" priority="11201">
      <formula>(COUNTIFS($E$13:$E$512,$E66,$AF$13:$AF$512,"◎") + COUNTIFS($E$13:$E$512,$E66,$AF$13:$AF$512,"○"))&gt;1</formula>
    </cfRule>
  </conditionalFormatting>
  <conditionalFormatting sqref="AG66">
    <cfRule type="expression" dxfId="10957" priority="11188" stopIfTrue="1">
      <formula>$AG66=""</formula>
    </cfRule>
    <cfRule type="expression" dxfId="10956" priority="11200">
      <formula>(COUNTIFS($E$13:$E$512,$E66,$AG$13:$AG$512,"◎") + COUNTIFS($E$13:$E$512,$E66,$AG$13:$AG$512,"○"))&gt;1</formula>
    </cfRule>
  </conditionalFormatting>
  <conditionalFormatting sqref="AH66">
    <cfRule type="expression" dxfId="10955" priority="11187" stopIfTrue="1">
      <formula>$AH66=""</formula>
    </cfRule>
    <cfRule type="expression" dxfId="10954" priority="11199">
      <formula>(COUNTIFS($E$13:$E$512,$E66,$AH$13:$AH$512,"◎") + COUNTIFS($E$13:$E$512,$E66,$AH$13:$AH$512,"○"))&gt;1</formula>
    </cfRule>
  </conditionalFormatting>
  <conditionalFormatting sqref="AI66">
    <cfRule type="expression" dxfId="10953" priority="11186" stopIfTrue="1">
      <formula>$AI66=""</formula>
    </cfRule>
    <cfRule type="expression" dxfId="10952" priority="11198">
      <formula>(COUNTIFS($E$13:$E$512,$E66,$AI$13:$AI$512,"◎") + COUNTIFS($E$13:$E$512,$E66,$AI$13:$AI$512,"○"))&gt;1</formula>
    </cfRule>
  </conditionalFormatting>
  <conditionalFormatting sqref="AJ66">
    <cfRule type="expression" dxfId="10951" priority="11185" stopIfTrue="1">
      <formula>$AJ66=""</formula>
    </cfRule>
    <cfRule type="expression" dxfId="10950" priority="11197">
      <formula>(COUNTIFS($E$13:$E$512,$E66,$AJ$13:$AJ$512,"◎") + COUNTIFS($E$13:$E$512,$E66,$AJ$13:$AJ$512,"○"))&gt;1</formula>
    </cfRule>
  </conditionalFormatting>
  <conditionalFormatting sqref="Y67">
    <cfRule type="expression" dxfId="10949" priority="11172" stopIfTrue="1">
      <formula>$Y67=""</formula>
    </cfRule>
    <cfRule type="expression" dxfId="10948" priority="11184">
      <formula>(COUNTIFS($E$13:$E$512,$E67,$Y$13:$Y$512,"◎") + COUNTIFS($E$13:$E$512,$E67,$Y$13:$Y$512,"○"))&gt;1</formula>
    </cfRule>
  </conditionalFormatting>
  <conditionalFormatting sqref="Z67">
    <cfRule type="expression" dxfId="10947" priority="11171" stopIfTrue="1">
      <formula>$Z67=""</formula>
    </cfRule>
    <cfRule type="expression" dxfId="10946" priority="11183">
      <formula>(COUNTIFS($E$13:$E$512,$E67,$Z$13:$Z$512,"◎") + COUNTIFS($E$13:$E$512,$E67,$Z$13:$Z$512,"○"))&gt;1</formula>
    </cfRule>
  </conditionalFormatting>
  <conditionalFormatting sqref="AA67">
    <cfRule type="expression" dxfId="10945" priority="11170" stopIfTrue="1">
      <formula>$AA67=""</formula>
    </cfRule>
    <cfRule type="expression" dxfId="10944" priority="11182">
      <formula>(COUNTIFS($E$13:$E$512,$E67,$AA$13:$AA$512,"◎") + COUNTIFS($E$13:$E$512,$E67,$AA$13:$AA$512,"○"))&gt;1</formula>
    </cfRule>
  </conditionalFormatting>
  <conditionalFormatting sqref="AB67">
    <cfRule type="expression" dxfId="10943" priority="11169" stopIfTrue="1">
      <formula>$AB67=""</formula>
    </cfRule>
    <cfRule type="expression" dxfId="10942" priority="11181">
      <formula>(COUNTIFS($E$13:$E$512,$E67,$AB$13:$AB$512,"◎") + COUNTIFS($E$13:$E$512,$E67,$AB$13:$AB$512,"○"))&gt;1</formula>
    </cfRule>
  </conditionalFormatting>
  <conditionalFormatting sqref="AC67">
    <cfRule type="expression" dxfId="10941" priority="11168" stopIfTrue="1">
      <formula>$AC67=""</formula>
    </cfRule>
    <cfRule type="expression" dxfId="10940" priority="11180">
      <formula>(COUNTIFS($E$13:$E$512,$E67,$AC$13:$AC$512,"◎") + COUNTIFS($E$13:$E$512,$E67,$AC$13:$AC$512,"○"))&gt;1</formula>
    </cfRule>
  </conditionalFormatting>
  <conditionalFormatting sqref="AD67">
    <cfRule type="expression" dxfId="10939" priority="11167" stopIfTrue="1">
      <formula>$AD67=""</formula>
    </cfRule>
    <cfRule type="expression" dxfId="10938" priority="11179">
      <formula>(COUNTIFS($E$13:$E$512,$E67,$AD$13:$AD$512,"◎") + COUNTIFS($E$13:$E$512,$E67,$AD$13:$AD$512,"○"))&gt;1</formula>
    </cfRule>
  </conditionalFormatting>
  <conditionalFormatting sqref="AE67">
    <cfRule type="expression" dxfId="10937" priority="11166" stopIfTrue="1">
      <formula>$AE67=""</formula>
    </cfRule>
    <cfRule type="expression" dxfId="10936" priority="11178">
      <formula>(COUNTIFS($E$13:$E$512,$E67,$AE$13:$AE$512,"◎") + COUNTIFS($E$13:$E$512,$E67,$AE$13:$AE$512,"○"))&gt;1</formula>
    </cfRule>
  </conditionalFormatting>
  <conditionalFormatting sqref="AF67">
    <cfRule type="expression" dxfId="10935" priority="11165" stopIfTrue="1">
      <formula>$AF67=""</formula>
    </cfRule>
    <cfRule type="expression" dxfId="10934" priority="11177">
      <formula>(COUNTIFS($E$13:$E$512,$E67,$AF$13:$AF$512,"◎") + COUNTIFS($E$13:$E$512,$E67,$AF$13:$AF$512,"○"))&gt;1</formula>
    </cfRule>
  </conditionalFormatting>
  <conditionalFormatting sqref="AG67">
    <cfRule type="expression" dxfId="10933" priority="11164" stopIfTrue="1">
      <formula>$AG67=""</formula>
    </cfRule>
    <cfRule type="expression" dxfId="10932" priority="11176">
      <formula>(COUNTIFS($E$13:$E$512,$E67,$AG$13:$AG$512,"◎") + COUNTIFS($E$13:$E$512,$E67,$AG$13:$AG$512,"○"))&gt;1</formula>
    </cfRule>
  </conditionalFormatting>
  <conditionalFormatting sqref="AH67">
    <cfRule type="expression" dxfId="10931" priority="11163" stopIfTrue="1">
      <formula>$AH67=""</formula>
    </cfRule>
    <cfRule type="expression" dxfId="10930" priority="11175">
      <formula>(COUNTIFS($E$13:$E$512,$E67,$AH$13:$AH$512,"◎") + COUNTIFS($E$13:$E$512,$E67,$AH$13:$AH$512,"○"))&gt;1</formula>
    </cfRule>
  </conditionalFormatting>
  <conditionalFormatting sqref="AI67">
    <cfRule type="expression" dxfId="10929" priority="11162" stopIfTrue="1">
      <formula>$AI67=""</formula>
    </cfRule>
    <cfRule type="expression" dxfId="10928" priority="11174">
      <formula>(COUNTIFS($E$13:$E$512,$E67,$AI$13:$AI$512,"◎") + COUNTIFS($E$13:$E$512,$E67,$AI$13:$AI$512,"○"))&gt;1</formula>
    </cfRule>
  </conditionalFormatting>
  <conditionalFormatting sqref="AJ67">
    <cfRule type="expression" dxfId="10927" priority="11161" stopIfTrue="1">
      <formula>$AJ67=""</formula>
    </cfRule>
    <cfRule type="expression" dxfId="10926" priority="11173">
      <formula>(COUNTIFS($E$13:$E$512,$E67,$AJ$13:$AJ$512,"◎") + COUNTIFS($E$13:$E$512,$E67,$AJ$13:$AJ$512,"○"))&gt;1</formula>
    </cfRule>
  </conditionalFormatting>
  <conditionalFormatting sqref="Y68">
    <cfRule type="expression" dxfId="10925" priority="11148" stopIfTrue="1">
      <formula>$Y68=""</formula>
    </cfRule>
    <cfRule type="expression" dxfId="10924" priority="11160">
      <formula>(COUNTIFS($E$13:$E$512,$E68,$Y$13:$Y$512,"◎") + COUNTIFS($E$13:$E$512,$E68,$Y$13:$Y$512,"○"))&gt;1</formula>
    </cfRule>
  </conditionalFormatting>
  <conditionalFormatting sqref="Z68">
    <cfRule type="expression" dxfId="10923" priority="11147" stopIfTrue="1">
      <formula>$Z68=""</formula>
    </cfRule>
    <cfRule type="expression" dxfId="10922" priority="11159">
      <formula>(COUNTIFS($E$13:$E$512,$E68,$Z$13:$Z$512,"◎") + COUNTIFS($E$13:$E$512,$E68,$Z$13:$Z$512,"○"))&gt;1</formula>
    </cfRule>
  </conditionalFormatting>
  <conditionalFormatting sqref="AA68">
    <cfRule type="expression" dxfId="10921" priority="11146" stopIfTrue="1">
      <formula>$AA68=""</formula>
    </cfRule>
    <cfRule type="expression" dxfId="10920" priority="11158">
      <formula>(COUNTIFS($E$13:$E$512,$E68,$AA$13:$AA$512,"◎") + COUNTIFS($E$13:$E$512,$E68,$AA$13:$AA$512,"○"))&gt;1</formula>
    </cfRule>
  </conditionalFormatting>
  <conditionalFormatting sqref="AB68">
    <cfRule type="expression" dxfId="10919" priority="11145" stopIfTrue="1">
      <formula>$AB68=""</formula>
    </cfRule>
    <cfRule type="expression" dxfId="10918" priority="11157">
      <formula>(COUNTIFS($E$13:$E$512,$E68,$AB$13:$AB$512,"◎") + COUNTIFS($E$13:$E$512,$E68,$AB$13:$AB$512,"○"))&gt;1</formula>
    </cfRule>
  </conditionalFormatting>
  <conditionalFormatting sqref="AC68">
    <cfRule type="expression" dxfId="10917" priority="11144" stopIfTrue="1">
      <formula>$AC68=""</formula>
    </cfRule>
    <cfRule type="expression" dxfId="10916" priority="11156">
      <formula>(COUNTIFS($E$13:$E$512,$E68,$AC$13:$AC$512,"◎") + COUNTIFS($E$13:$E$512,$E68,$AC$13:$AC$512,"○"))&gt;1</formula>
    </cfRule>
  </conditionalFormatting>
  <conditionalFormatting sqref="AD68">
    <cfRule type="expression" dxfId="10915" priority="11143" stopIfTrue="1">
      <formula>$AD68=""</formula>
    </cfRule>
    <cfRule type="expression" dxfId="10914" priority="11155">
      <formula>(COUNTIFS($E$13:$E$512,$E68,$AD$13:$AD$512,"◎") + COUNTIFS($E$13:$E$512,$E68,$AD$13:$AD$512,"○"))&gt;1</formula>
    </cfRule>
  </conditionalFormatting>
  <conditionalFormatting sqref="AE68">
    <cfRule type="expression" dxfId="10913" priority="11142" stopIfTrue="1">
      <formula>$AE68=""</formula>
    </cfRule>
    <cfRule type="expression" dxfId="10912" priority="11154">
      <formula>(COUNTIFS($E$13:$E$512,$E68,$AE$13:$AE$512,"◎") + COUNTIFS($E$13:$E$512,$E68,$AE$13:$AE$512,"○"))&gt;1</formula>
    </cfRule>
  </conditionalFormatting>
  <conditionalFormatting sqref="AF68">
    <cfRule type="expression" dxfId="10911" priority="11141" stopIfTrue="1">
      <formula>$AF68=""</formula>
    </cfRule>
    <cfRule type="expression" dxfId="10910" priority="11153">
      <formula>(COUNTIFS($E$13:$E$512,$E68,$AF$13:$AF$512,"◎") + COUNTIFS($E$13:$E$512,$E68,$AF$13:$AF$512,"○"))&gt;1</formula>
    </cfRule>
  </conditionalFormatting>
  <conditionalFormatting sqref="AG68">
    <cfRule type="expression" dxfId="10909" priority="11140" stopIfTrue="1">
      <formula>$AG68=""</formula>
    </cfRule>
    <cfRule type="expression" dxfId="10908" priority="11152">
      <formula>(COUNTIFS($E$13:$E$512,$E68,$AG$13:$AG$512,"◎") + COUNTIFS($E$13:$E$512,$E68,$AG$13:$AG$512,"○"))&gt;1</formula>
    </cfRule>
  </conditionalFormatting>
  <conditionalFormatting sqref="AH68">
    <cfRule type="expression" dxfId="10907" priority="11139" stopIfTrue="1">
      <formula>$AH68=""</formula>
    </cfRule>
    <cfRule type="expression" dxfId="10906" priority="11151">
      <formula>(COUNTIFS($E$13:$E$512,$E68,$AH$13:$AH$512,"◎") + COUNTIFS($E$13:$E$512,$E68,$AH$13:$AH$512,"○"))&gt;1</formula>
    </cfRule>
  </conditionalFormatting>
  <conditionalFormatting sqref="AI68">
    <cfRule type="expression" dxfId="10905" priority="11138" stopIfTrue="1">
      <formula>$AI68=""</formula>
    </cfRule>
    <cfRule type="expression" dxfId="10904" priority="11150">
      <formula>(COUNTIFS($E$13:$E$512,$E68,$AI$13:$AI$512,"◎") + COUNTIFS($E$13:$E$512,$E68,$AI$13:$AI$512,"○"))&gt;1</formula>
    </cfRule>
  </conditionalFormatting>
  <conditionalFormatting sqref="AJ68">
    <cfRule type="expression" dxfId="10903" priority="11137" stopIfTrue="1">
      <formula>$AJ68=""</formula>
    </cfRule>
    <cfRule type="expression" dxfId="10902" priority="11149">
      <formula>(COUNTIFS($E$13:$E$512,$E68,$AJ$13:$AJ$512,"◎") + COUNTIFS($E$13:$E$512,$E68,$AJ$13:$AJ$512,"○"))&gt;1</formula>
    </cfRule>
  </conditionalFormatting>
  <conditionalFormatting sqref="Y69">
    <cfRule type="expression" dxfId="10901" priority="11124" stopIfTrue="1">
      <formula>$Y69=""</formula>
    </cfRule>
    <cfRule type="expression" dxfId="10900" priority="11136">
      <formula>(COUNTIFS($E$13:$E$512,$E69,$Y$13:$Y$512,"◎") + COUNTIFS($E$13:$E$512,$E69,$Y$13:$Y$512,"○"))&gt;1</formula>
    </cfRule>
  </conditionalFormatting>
  <conditionalFormatting sqref="Z69">
    <cfRule type="expression" dxfId="10899" priority="11123" stopIfTrue="1">
      <formula>$Z69=""</formula>
    </cfRule>
    <cfRule type="expression" dxfId="10898" priority="11135">
      <formula>(COUNTIFS($E$13:$E$512,$E69,$Z$13:$Z$512,"◎") + COUNTIFS($E$13:$E$512,$E69,$Z$13:$Z$512,"○"))&gt;1</formula>
    </cfRule>
  </conditionalFormatting>
  <conditionalFormatting sqref="AA69">
    <cfRule type="expression" dxfId="10897" priority="11122" stopIfTrue="1">
      <formula>$AA69=""</formula>
    </cfRule>
    <cfRule type="expression" dxfId="10896" priority="11134">
      <formula>(COUNTIFS($E$13:$E$512,$E69,$AA$13:$AA$512,"◎") + COUNTIFS($E$13:$E$512,$E69,$AA$13:$AA$512,"○"))&gt;1</formula>
    </cfRule>
  </conditionalFormatting>
  <conditionalFormatting sqref="AB69">
    <cfRule type="expression" dxfId="10895" priority="11121" stopIfTrue="1">
      <formula>$AB69=""</formula>
    </cfRule>
    <cfRule type="expression" dxfId="10894" priority="11133">
      <formula>(COUNTIFS($E$13:$E$512,$E69,$AB$13:$AB$512,"◎") + COUNTIFS($E$13:$E$512,$E69,$AB$13:$AB$512,"○"))&gt;1</formula>
    </cfRule>
  </conditionalFormatting>
  <conditionalFormatting sqref="AC69">
    <cfRule type="expression" dxfId="10893" priority="11120" stopIfTrue="1">
      <formula>$AC69=""</formula>
    </cfRule>
    <cfRule type="expression" dxfId="10892" priority="11132">
      <formula>(COUNTIFS($E$13:$E$512,$E69,$AC$13:$AC$512,"◎") + COUNTIFS($E$13:$E$512,$E69,$AC$13:$AC$512,"○"))&gt;1</formula>
    </cfRule>
  </conditionalFormatting>
  <conditionalFormatting sqref="AD69">
    <cfRule type="expression" dxfId="10891" priority="11119" stopIfTrue="1">
      <formula>$AD69=""</formula>
    </cfRule>
    <cfRule type="expression" dxfId="10890" priority="11131">
      <formula>(COUNTIFS($E$13:$E$512,$E69,$AD$13:$AD$512,"◎") + COUNTIFS($E$13:$E$512,$E69,$AD$13:$AD$512,"○"))&gt;1</formula>
    </cfRule>
  </conditionalFormatting>
  <conditionalFormatting sqref="AE69">
    <cfRule type="expression" dxfId="10889" priority="11118" stopIfTrue="1">
      <formula>$AE69=""</formula>
    </cfRule>
    <cfRule type="expression" dxfId="10888" priority="11130">
      <formula>(COUNTIFS($E$13:$E$512,$E69,$AE$13:$AE$512,"◎") + COUNTIFS($E$13:$E$512,$E69,$AE$13:$AE$512,"○"))&gt;1</formula>
    </cfRule>
  </conditionalFormatting>
  <conditionalFormatting sqref="AF69">
    <cfRule type="expression" dxfId="10887" priority="11117" stopIfTrue="1">
      <formula>$AF69=""</formula>
    </cfRule>
    <cfRule type="expression" dxfId="10886" priority="11129">
      <formula>(COUNTIFS($E$13:$E$512,$E69,$AF$13:$AF$512,"◎") + COUNTIFS($E$13:$E$512,$E69,$AF$13:$AF$512,"○"))&gt;1</formula>
    </cfRule>
  </conditionalFormatting>
  <conditionalFormatting sqref="AG69">
    <cfRule type="expression" dxfId="10885" priority="11116" stopIfTrue="1">
      <formula>$AG69=""</formula>
    </cfRule>
    <cfRule type="expression" dxfId="10884" priority="11128">
      <formula>(COUNTIFS($E$13:$E$512,$E69,$AG$13:$AG$512,"◎") + COUNTIFS($E$13:$E$512,$E69,$AG$13:$AG$512,"○"))&gt;1</formula>
    </cfRule>
  </conditionalFormatting>
  <conditionalFormatting sqref="AH69">
    <cfRule type="expression" dxfId="10883" priority="11115" stopIfTrue="1">
      <formula>$AH69=""</formula>
    </cfRule>
    <cfRule type="expression" dxfId="10882" priority="11127">
      <formula>(COUNTIFS($E$13:$E$512,$E69,$AH$13:$AH$512,"◎") + COUNTIFS($E$13:$E$512,$E69,$AH$13:$AH$512,"○"))&gt;1</formula>
    </cfRule>
  </conditionalFormatting>
  <conditionalFormatting sqref="AI69">
    <cfRule type="expression" dxfId="10881" priority="11114" stopIfTrue="1">
      <formula>$AI69=""</formula>
    </cfRule>
    <cfRule type="expression" dxfId="10880" priority="11126">
      <formula>(COUNTIFS($E$13:$E$512,$E69,$AI$13:$AI$512,"◎") + COUNTIFS($E$13:$E$512,$E69,$AI$13:$AI$512,"○"))&gt;1</formula>
    </cfRule>
  </conditionalFormatting>
  <conditionalFormatting sqref="AJ69">
    <cfRule type="expression" dxfId="10879" priority="11113" stopIfTrue="1">
      <formula>$AJ69=""</formula>
    </cfRule>
    <cfRule type="expression" dxfId="10878" priority="11125">
      <formula>(COUNTIFS($E$13:$E$512,$E69,$AJ$13:$AJ$512,"◎") + COUNTIFS($E$13:$E$512,$E69,$AJ$13:$AJ$512,"○"))&gt;1</formula>
    </cfRule>
  </conditionalFormatting>
  <conditionalFormatting sqref="Y70">
    <cfRule type="expression" dxfId="10877" priority="11100" stopIfTrue="1">
      <formula>$Y70=""</formula>
    </cfRule>
    <cfRule type="expression" dxfId="10876" priority="11112">
      <formula>(COUNTIFS($E$13:$E$512,$E70,$Y$13:$Y$512,"◎") + COUNTIFS($E$13:$E$512,$E70,$Y$13:$Y$512,"○"))&gt;1</formula>
    </cfRule>
  </conditionalFormatting>
  <conditionalFormatting sqref="Z70">
    <cfRule type="expression" dxfId="10875" priority="11099" stopIfTrue="1">
      <formula>$Z70=""</formula>
    </cfRule>
    <cfRule type="expression" dxfId="10874" priority="11111">
      <formula>(COUNTIFS($E$13:$E$512,$E70,$Z$13:$Z$512,"◎") + COUNTIFS($E$13:$E$512,$E70,$Z$13:$Z$512,"○"))&gt;1</formula>
    </cfRule>
  </conditionalFormatting>
  <conditionalFormatting sqref="AA70">
    <cfRule type="expression" dxfId="10873" priority="11098" stopIfTrue="1">
      <formula>$AA70=""</formula>
    </cfRule>
    <cfRule type="expression" dxfId="10872" priority="11110">
      <formula>(COUNTIFS($E$13:$E$512,$E70,$AA$13:$AA$512,"◎") + COUNTIFS($E$13:$E$512,$E70,$AA$13:$AA$512,"○"))&gt;1</formula>
    </cfRule>
  </conditionalFormatting>
  <conditionalFormatting sqref="AB70">
    <cfRule type="expression" dxfId="10871" priority="11097" stopIfTrue="1">
      <formula>$AB70=""</formula>
    </cfRule>
    <cfRule type="expression" dxfId="10870" priority="11109">
      <formula>(COUNTIFS($E$13:$E$512,$E70,$AB$13:$AB$512,"◎") + COUNTIFS($E$13:$E$512,$E70,$AB$13:$AB$512,"○"))&gt;1</formula>
    </cfRule>
  </conditionalFormatting>
  <conditionalFormatting sqref="AC70">
    <cfRule type="expression" dxfId="10869" priority="11096" stopIfTrue="1">
      <formula>$AC70=""</formula>
    </cfRule>
    <cfRule type="expression" dxfId="10868" priority="11108">
      <formula>(COUNTIFS($E$13:$E$512,$E70,$AC$13:$AC$512,"◎") + COUNTIFS($E$13:$E$512,$E70,$AC$13:$AC$512,"○"))&gt;1</formula>
    </cfRule>
  </conditionalFormatting>
  <conditionalFormatting sqref="AD70">
    <cfRule type="expression" dxfId="10867" priority="11095" stopIfTrue="1">
      <formula>$AD70=""</formula>
    </cfRule>
    <cfRule type="expression" dxfId="10866" priority="11107">
      <formula>(COUNTIFS($E$13:$E$512,$E70,$AD$13:$AD$512,"◎") + COUNTIFS($E$13:$E$512,$E70,$AD$13:$AD$512,"○"))&gt;1</formula>
    </cfRule>
  </conditionalFormatting>
  <conditionalFormatting sqref="AE70">
    <cfRule type="expression" dxfId="10865" priority="11094" stopIfTrue="1">
      <formula>$AE70=""</formula>
    </cfRule>
    <cfRule type="expression" dxfId="10864" priority="11106">
      <formula>(COUNTIFS($E$13:$E$512,$E70,$AE$13:$AE$512,"◎") + COUNTIFS($E$13:$E$512,$E70,$AE$13:$AE$512,"○"))&gt;1</formula>
    </cfRule>
  </conditionalFormatting>
  <conditionalFormatting sqref="AF70">
    <cfRule type="expression" dxfId="10863" priority="11093" stopIfTrue="1">
      <formula>$AF70=""</formula>
    </cfRule>
    <cfRule type="expression" dxfId="10862" priority="11105">
      <formula>(COUNTIFS($E$13:$E$512,$E70,$AF$13:$AF$512,"◎") + COUNTIFS($E$13:$E$512,$E70,$AF$13:$AF$512,"○"))&gt;1</formula>
    </cfRule>
  </conditionalFormatting>
  <conditionalFormatting sqref="AG70">
    <cfRule type="expression" dxfId="10861" priority="11092" stopIfTrue="1">
      <formula>$AG70=""</formula>
    </cfRule>
    <cfRule type="expression" dxfId="10860" priority="11104">
      <formula>(COUNTIFS($E$13:$E$512,$E70,$AG$13:$AG$512,"◎") + COUNTIFS($E$13:$E$512,$E70,$AG$13:$AG$512,"○"))&gt;1</formula>
    </cfRule>
  </conditionalFormatting>
  <conditionalFormatting sqref="AH70">
    <cfRule type="expression" dxfId="10859" priority="11091" stopIfTrue="1">
      <formula>$AH70=""</formula>
    </cfRule>
    <cfRule type="expression" dxfId="10858" priority="11103">
      <formula>(COUNTIFS($E$13:$E$512,$E70,$AH$13:$AH$512,"◎") + COUNTIFS($E$13:$E$512,$E70,$AH$13:$AH$512,"○"))&gt;1</formula>
    </cfRule>
  </conditionalFormatting>
  <conditionalFormatting sqref="AI70">
    <cfRule type="expression" dxfId="10857" priority="11090" stopIfTrue="1">
      <formula>$AI70=""</formula>
    </cfRule>
    <cfRule type="expression" dxfId="10856" priority="11102">
      <formula>(COUNTIFS($E$13:$E$512,$E70,$AI$13:$AI$512,"◎") + COUNTIFS($E$13:$E$512,$E70,$AI$13:$AI$512,"○"))&gt;1</formula>
    </cfRule>
  </conditionalFormatting>
  <conditionalFormatting sqref="AJ70">
    <cfRule type="expression" dxfId="10855" priority="11089" stopIfTrue="1">
      <formula>$AJ70=""</formula>
    </cfRule>
    <cfRule type="expression" dxfId="10854" priority="11101">
      <formula>(COUNTIFS($E$13:$E$512,$E70,$AJ$13:$AJ$512,"◎") + COUNTIFS($E$13:$E$512,$E70,$AJ$13:$AJ$512,"○"))&gt;1</formula>
    </cfRule>
  </conditionalFormatting>
  <conditionalFormatting sqref="Y71">
    <cfRule type="expression" dxfId="10853" priority="11076" stopIfTrue="1">
      <formula>$Y71=""</formula>
    </cfRule>
    <cfRule type="expression" dxfId="10852" priority="11088">
      <formula>(COUNTIFS($E$13:$E$512,$E71,$Y$13:$Y$512,"◎") + COUNTIFS($E$13:$E$512,$E71,$Y$13:$Y$512,"○"))&gt;1</formula>
    </cfRule>
  </conditionalFormatting>
  <conditionalFormatting sqref="Z71">
    <cfRule type="expression" dxfId="10851" priority="11075" stopIfTrue="1">
      <formula>$Z71=""</formula>
    </cfRule>
    <cfRule type="expression" dxfId="10850" priority="11087">
      <formula>(COUNTIFS($E$13:$E$512,$E71,$Z$13:$Z$512,"◎") + COUNTIFS($E$13:$E$512,$E71,$Z$13:$Z$512,"○"))&gt;1</formula>
    </cfRule>
  </conditionalFormatting>
  <conditionalFormatting sqref="AA71">
    <cfRule type="expression" dxfId="10849" priority="11074" stopIfTrue="1">
      <formula>$AA71=""</formula>
    </cfRule>
    <cfRule type="expression" dxfId="10848" priority="11086">
      <formula>(COUNTIFS($E$13:$E$512,$E71,$AA$13:$AA$512,"◎") + COUNTIFS($E$13:$E$512,$E71,$AA$13:$AA$512,"○"))&gt;1</formula>
    </cfRule>
  </conditionalFormatting>
  <conditionalFormatting sqref="AB71">
    <cfRule type="expression" dxfId="10847" priority="11073" stopIfTrue="1">
      <formula>$AB71=""</formula>
    </cfRule>
    <cfRule type="expression" dxfId="10846" priority="11085">
      <formula>(COUNTIFS($E$13:$E$512,$E71,$AB$13:$AB$512,"◎") + COUNTIFS($E$13:$E$512,$E71,$AB$13:$AB$512,"○"))&gt;1</formula>
    </cfRule>
  </conditionalFormatting>
  <conditionalFormatting sqref="AC71">
    <cfRule type="expression" dxfId="10845" priority="11072" stopIfTrue="1">
      <formula>$AC71=""</formula>
    </cfRule>
    <cfRule type="expression" dxfId="10844" priority="11084">
      <formula>(COUNTIFS($E$13:$E$512,$E71,$AC$13:$AC$512,"◎") + COUNTIFS($E$13:$E$512,$E71,$AC$13:$AC$512,"○"))&gt;1</formula>
    </cfRule>
  </conditionalFormatting>
  <conditionalFormatting sqref="AD71">
    <cfRule type="expression" dxfId="10843" priority="11071" stopIfTrue="1">
      <formula>$AD71=""</formula>
    </cfRule>
    <cfRule type="expression" dxfId="10842" priority="11083">
      <formula>(COUNTIFS($E$13:$E$512,$E71,$AD$13:$AD$512,"◎") + COUNTIFS($E$13:$E$512,$E71,$AD$13:$AD$512,"○"))&gt;1</formula>
    </cfRule>
  </conditionalFormatting>
  <conditionalFormatting sqref="AE71">
    <cfRule type="expression" dxfId="10841" priority="11070" stopIfTrue="1">
      <formula>$AE71=""</formula>
    </cfRule>
    <cfRule type="expression" dxfId="10840" priority="11082">
      <formula>(COUNTIFS($E$13:$E$512,$E71,$AE$13:$AE$512,"◎") + COUNTIFS($E$13:$E$512,$E71,$AE$13:$AE$512,"○"))&gt;1</formula>
    </cfRule>
  </conditionalFormatting>
  <conditionalFormatting sqref="AF71">
    <cfRule type="expression" dxfId="10839" priority="11069" stopIfTrue="1">
      <formula>$AF71=""</formula>
    </cfRule>
    <cfRule type="expression" dxfId="10838" priority="11081">
      <formula>(COUNTIFS($E$13:$E$512,$E71,$AF$13:$AF$512,"◎") + COUNTIFS($E$13:$E$512,$E71,$AF$13:$AF$512,"○"))&gt;1</formula>
    </cfRule>
  </conditionalFormatting>
  <conditionalFormatting sqref="AG71">
    <cfRule type="expression" dxfId="10837" priority="11068" stopIfTrue="1">
      <formula>$AG71=""</formula>
    </cfRule>
    <cfRule type="expression" dxfId="10836" priority="11080">
      <formula>(COUNTIFS($E$13:$E$512,$E71,$AG$13:$AG$512,"◎") + COUNTIFS($E$13:$E$512,$E71,$AG$13:$AG$512,"○"))&gt;1</formula>
    </cfRule>
  </conditionalFormatting>
  <conditionalFormatting sqref="AH71">
    <cfRule type="expression" dxfId="10835" priority="11067" stopIfTrue="1">
      <formula>$AH71=""</formula>
    </cfRule>
    <cfRule type="expression" dxfId="10834" priority="11079">
      <formula>(COUNTIFS($E$13:$E$512,$E71,$AH$13:$AH$512,"◎") + COUNTIFS($E$13:$E$512,$E71,$AH$13:$AH$512,"○"))&gt;1</formula>
    </cfRule>
  </conditionalFormatting>
  <conditionalFormatting sqref="AI71">
    <cfRule type="expression" dxfId="10833" priority="11066" stopIfTrue="1">
      <formula>$AI71=""</formula>
    </cfRule>
    <cfRule type="expression" dxfId="10832" priority="11078">
      <formula>(COUNTIFS($E$13:$E$512,$E71,$AI$13:$AI$512,"◎") + COUNTIFS($E$13:$E$512,$E71,$AI$13:$AI$512,"○"))&gt;1</formula>
    </cfRule>
  </conditionalFormatting>
  <conditionalFormatting sqref="AJ71">
    <cfRule type="expression" dxfId="10831" priority="11065" stopIfTrue="1">
      <formula>$AJ71=""</formula>
    </cfRule>
    <cfRule type="expression" dxfId="10830" priority="11077">
      <formula>(COUNTIFS($E$13:$E$512,$E71,$AJ$13:$AJ$512,"◎") + COUNTIFS($E$13:$E$512,$E71,$AJ$13:$AJ$512,"○"))&gt;1</formula>
    </cfRule>
  </conditionalFormatting>
  <conditionalFormatting sqref="Y72">
    <cfRule type="expression" dxfId="10829" priority="11052" stopIfTrue="1">
      <formula>$Y72=""</formula>
    </cfRule>
    <cfRule type="expression" dxfId="10828" priority="11064">
      <formula>(COUNTIFS($E$13:$E$512,$E72,$Y$13:$Y$512,"◎") + COUNTIFS($E$13:$E$512,$E72,$Y$13:$Y$512,"○"))&gt;1</formula>
    </cfRule>
  </conditionalFormatting>
  <conditionalFormatting sqref="Z72">
    <cfRule type="expression" dxfId="10827" priority="11051" stopIfTrue="1">
      <formula>$Z72=""</formula>
    </cfRule>
    <cfRule type="expression" dxfId="10826" priority="11063">
      <formula>(COUNTIFS($E$13:$E$512,$E72,$Z$13:$Z$512,"◎") + COUNTIFS($E$13:$E$512,$E72,$Z$13:$Z$512,"○"))&gt;1</formula>
    </cfRule>
  </conditionalFormatting>
  <conditionalFormatting sqref="AA72">
    <cfRule type="expression" dxfId="10825" priority="11050" stopIfTrue="1">
      <formula>$AA72=""</formula>
    </cfRule>
    <cfRule type="expression" dxfId="10824" priority="11062">
      <formula>(COUNTIFS($E$13:$E$512,$E72,$AA$13:$AA$512,"◎") + COUNTIFS($E$13:$E$512,$E72,$AA$13:$AA$512,"○"))&gt;1</formula>
    </cfRule>
  </conditionalFormatting>
  <conditionalFormatting sqref="AB72">
    <cfRule type="expression" dxfId="10823" priority="11049" stopIfTrue="1">
      <formula>$AB72=""</formula>
    </cfRule>
    <cfRule type="expression" dxfId="10822" priority="11061">
      <formula>(COUNTIFS($E$13:$E$512,$E72,$AB$13:$AB$512,"◎") + COUNTIFS($E$13:$E$512,$E72,$AB$13:$AB$512,"○"))&gt;1</formula>
    </cfRule>
  </conditionalFormatting>
  <conditionalFormatting sqref="AC72">
    <cfRule type="expression" dxfId="10821" priority="11048" stopIfTrue="1">
      <formula>$AC72=""</formula>
    </cfRule>
    <cfRule type="expression" dxfId="10820" priority="11060">
      <formula>(COUNTIFS($E$13:$E$512,$E72,$AC$13:$AC$512,"◎") + COUNTIFS($E$13:$E$512,$E72,$AC$13:$AC$512,"○"))&gt;1</formula>
    </cfRule>
  </conditionalFormatting>
  <conditionalFormatting sqref="AD72">
    <cfRule type="expression" dxfId="10819" priority="11047" stopIfTrue="1">
      <formula>$AD72=""</formula>
    </cfRule>
    <cfRule type="expression" dxfId="10818" priority="11059">
      <formula>(COUNTIFS($E$13:$E$512,$E72,$AD$13:$AD$512,"◎") + COUNTIFS($E$13:$E$512,$E72,$AD$13:$AD$512,"○"))&gt;1</formula>
    </cfRule>
  </conditionalFormatting>
  <conditionalFormatting sqref="AE72">
    <cfRule type="expression" dxfId="10817" priority="11046" stopIfTrue="1">
      <formula>$AE72=""</formula>
    </cfRule>
    <cfRule type="expression" dxfId="10816" priority="11058">
      <formula>(COUNTIFS($E$13:$E$512,$E72,$AE$13:$AE$512,"◎") + COUNTIFS($E$13:$E$512,$E72,$AE$13:$AE$512,"○"))&gt;1</formula>
    </cfRule>
  </conditionalFormatting>
  <conditionalFormatting sqref="AF72">
    <cfRule type="expression" dxfId="10815" priority="11045" stopIfTrue="1">
      <formula>$AF72=""</formula>
    </cfRule>
    <cfRule type="expression" dxfId="10814" priority="11057">
      <formula>(COUNTIFS($E$13:$E$512,$E72,$AF$13:$AF$512,"◎") + COUNTIFS($E$13:$E$512,$E72,$AF$13:$AF$512,"○"))&gt;1</formula>
    </cfRule>
  </conditionalFormatting>
  <conditionalFormatting sqref="AG72">
    <cfRule type="expression" dxfId="10813" priority="11044" stopIfTrue="1">
      <formula>$AG72=""</formula>
    </cfRule>
    <cfRule type="expression" dxfId="10812" priority="11056">
      <formula>(COUNTIFS($E$13:$E$512,$E72,$AG$13:$AG$512,"◎") + COUNTIFS($E$13:$E$512,$E72,$AG$13:$AG$512,"○"))&gt;1</formula>
    </cfRule>
  </conditionalFormatting>
  <conditionalFormatting sqref="AH72">
    <cfRule type="expression" dxfId="10811" priority="11043" stopIfTrue="1">
      <formula>$AH72=""</formula>
    </cfRule>
    <cfRule type="expression" dxfId="10810" priority="11055">
      <formula>(COUNTIFS($E$13:$E$512,$E72,$AH$13:$AH$512,"◎") + COUNTIFS($E$13:$E$512,$E72,$AH$13:$AH$512,"○"))&gt;1</formula>
    </cfRule>
  </conditionalFormatting>
  <conditionalFormatting sqref="AI72">
    <cfRule type="expression" dxfId="10809" priority="11042" stopIfTrue="1">
      <formula>$AI72=""</formula>
    </cfRule>
    <cfRule type="expression" dxfId="10808" priority="11054">
      <formula>(COUNTIFS($E$13:$E$512,$E72,$AI$13:$AI$512,"◎") + COUNTIFS($E$13:$E$512,$E72,$AI$13:$AI$512,"○"))&gt;1</formula>
    </cfRule>
  </conditionalFormatting>
  <conditionalFormatting sqref="AJ72">
    <cfRule type="expression" dxfId="10807" priority="11041" stopIfTrue="1">
      <formula>$AJ72=""</formula>
    </cfRule>
    <cfRule type="expression" dxfId="10806" priority="11053">
      <formula>(COUNTIFS($E$13:$E$512,$E72,$AJ$13:$AJ$512,"◎") + COUNTIFS($E$13:$E$512,$E72,$AJ$13:$AJ$512,"○"))&gt;1</formula>
    </cfRule>
  </conditionalFormatting>
  <conditionalFormatting sqref="Y73">
    <cfRule type="expression" dxfId="10805" priority="11028" stopIfTrue="1">
      <formula>$Y73=""</formula>
    </cfRule>
    <cfRule type="expression" dxfId="10804" priority="11040">
      <formula>(COUNTIFS($E$13:$E$512,$E73,$Y$13:$Y$512,"◎") + COUNTIFS($E$13:$E$512,$E73,$Y$13:$Y$512,"○"))&gt;1</formula>
    </cfRule>
  </conditionalFormatting>
  <conditionalFormatting sqref="Z73">
    <cfRule type="expression" dxfId="10803" priority="11027" stopIfTrue="1">
      <formula>$Z73=""</formula>
    </cfRule>
    <cfRule type="expression" dxfId="10802" priority="11039">
      <formula>(COUNTIFS($E$13:$E$512,$E73,$Z$13:$Z$512,"◎") + COUNTIFS($E$13:$E$512,$E73,$Z$13:$Z$512,"○"))&gt;1</formula>
    </cfRule>
  </conditionalFormatting>
  <conditionalFormatting sqref="AA73">
    <cfRule type="expression" dxfId="10801" priority="11026" stopIfTrue="1">
      <formula>$AA73=""</formula>
    </cfRule>
    <cfRule type="expression" dxfId="10800" priority="11038">
      <formula>(COUNTIFS($E$13:$E$512,$E73,$AA$13:$AA$512,"◎") + COUNTIFS($E$13:$E$512,$E73,$AA$13:$AA$512,"○"))&gt;1</formula>
    </cfRule>
  </conditionalFormatting>
  <conditionalFormatting sqref="AB73">
    <cfRule type="expression" dxfId="10799" priority="11025" stopIfTrue="1">
      <formula>$AB73=""</formula>
    </cfRule>
    <cfRule type="expression" dxfId="10798" priority="11037">
      <formula>(COUNTIFS($E$13:$E$512,$E73,$AB$13:$AB$512,"◎") + COUNTIFS($E$13:$E$512,$E73,$AB$13:$AB$512,"○"))&gt;1</formula>
    </cfRule>
  </conditionalFormatting>
  <conditionalFormatting sqref="AC73">
    <cfRule type="expression" dxfId="10797" priority="11024" stopIfTrue="1">
      <formula>$AC73=""</formula>
    </cfRule>
    <cfRule type="expression" dxfId="10796" priority="11036">
      <formula>(COUNTIFS($E$13:$E$512,$E73,$AC$13:$AC$512,"◎") + COUNTIFS($E$13:$E$512,$E73,$AC$13:$AC$512,"○"))&gt;1</formula>
    </cfRule>
  </conditionalFormatting>
  <conditionalFormatting sqref="AD73">
    <cfRule type="expression" dxfId="10795" priority="11023" stopIfTrue="1">
      <formula>$AD73=""</formula>
    </cfRule>
    <cfRule type="expression" dxfId="10794" priority="11035">
      <formula>(COUNTIFS($E$13:$E$512,$E73,$AD$13:$AD$512,"◎") + COUNTIFS($E$13:$E$512,$E73,$AD$13:$AD$512,"○"))&gt;1</formula>
    </cfRule>
  </conditionalFormatting>
  <conditionalFormatting sqref="AE73">
    <cfRule type="expression" dxfId="10793" priority="11022" stopIfTrue="1">
      <formula>$AE73=""</formula>
    </cfRule>
    <cfRule type="expression" dxfId="10792" priority="11034">
      <formula>(COUNTIFS($E$13:$E$512,$E73,$AE$13:$AE$512,"◎") + COUNTIFS($E$13:$E$512,$E73,$AE$13:$AE$512,"○"))&gt;1</formula>
    </cfRule>
  </conditionalFormatting>
  <conditionalFormatting sqref="AF73">
    <cfRule type="expression" dxfId="10791" priority="11021" stopIfTrue="1">
      <formula>$AF73=""</formula>
    </cfRule>
    <cfRule type="expression" dxfId="10790" priority="11033">
      <formula>(COUNTIFS($E$13:$E$512,$E73,$AF$13:$AF$512,"◎") + COUNTIFS($E$13:$E$512,$E73,$AF$13:$AF$512,"○"))&gt;1</formula>
    </cfRule>
  </conditionalFormatting>
  <conditionalFormatting sqref="AG73">
    <cfRule type="expression" dxfId="10789" priority="11020" stopIfTrue="1">
      <formula>$AG73=""</formula>
    </cfRule>
    <cfRule type="expression" dxfId="10788" priority="11032">
      <formula>(COUNTIFS($E$13:$E$512,$E73,$AG$13:$AG$512,"◎") + COUNTIFS($E$13:$E$512,$E73,$AG$13:$AG$512,"○"))&gt;1</formula>
    </cfRule>
  </conditionalFormatting>
  <conditionalFormatting sqref="AH73">
    <cfRule type="expression" dxfId="10787" priority="11019" stopIfTrue="1">
      <formula>$AH73=""</formula>
    </cfRule>
    <cfRule type="expression" dxfId="10786" priority="11031">
      <formula>(COUNTIFS($E$13:$E$512,$E73,$AH$13:$AH$512,"◎") + COUNTIFS($E$13:$E$512,$E73,$AH$13:$AH$512,"○"))&gt;1</formula>
    </cfRule>
  </conditionalFormatting>
  <conditionalFormatting sqref="AI73">
    <cfRule type="expression" dxfId="10785" priority="11018" stopIfTrue="1">
      <formula>$AI73=""</formula>
    </cfRule>
    <cfRule type="expression" dxfId="10784" priority="11030">
      <formula>(COUNTIFS($E$13:$E$512,$E73,$AI$13:$AI$512,"◎") + COUNTIFS($E$13:$E$512,$E73,$AI$13:$AI$512,"○"))&gt;1</formula>
    </cfRule>
  </conditionalFormatting>
  <conditionalFormatting sqref="AJ73">
    <cfRule type="expression" dxfId="10783" priority="11017" stopIfTrue="1">
      <formula>$AJ73=""</formula>
    </cfRule>
    <cfRule type="expression" dxfId="10782" priority="11029">
      <formula>(COUNTIFS($E$13:$E$512,$E73,$AJ$13:$AJ$512,"◎") + COUNTIFS($E$13:$E$512,$E73,$AJ$13:$AJ$512,"○"))&gt;1</formula>
    </cfRule>
  </conditionalFormatting>
  <conditionalFormatting sqref="Y74">
    <cfRule type="expression" dxfId="10781" priority="11004" stopIfTrue="1">
      <formula>$Y74=""</formula>
    </cfRule>
    <cfRule type="expression" dxfId="10780" priority="11016">
      <formula>(COUNTIFS($E$13:$E$512,$E74,$Y$13:$Y$512,"◎") + COUNTIFS($E$13:$E$512,$E74,$Y$13:$Y$512,"○"))&gt;1</formula>
    </cfRule>
  </conditionalFormatting>
  <conditionalFormatting sqref="Z74">
    <cfRule type="expression" dxfId="10779" priority="11003" stopIfTrue="1">
      <formula>$Z74=""</formula>
    </cfRule>
    <cfRule type="expression" dxfId="10778" priority="11015">
      <formula>(COUNTIFS($E$13:$E$512,$E74,$Z$13:$Z$512,"◎") + COUNTIFS($E$13:$E$512,$E74,$Z$13:$Z$512,"○"))&gt;1</formula>
    </cfRule>
  </conditionalFormatting>
  <conditionalFormatting sqref="AA74">
    <cfRule type="expression" dxfId="10777" priority="11002" stopIfTrue="1">
      <formula>$AA74=""</formula>
    </cfRule>
    <cfRule type="expression" dxfId="10776" priority="11014">
      <formula>(COUNTIFS($E$13:$E$512,$E74,$AA$13:$AA$512,"◎") + COUNTIFS($E$13:$E$512,$E74,$AA$13:$AA$512,"○"))&gt;1</formula>
    </cfRule>
  </conditionalFormatting>
  <conditionalFormatting sqref="AB74">
    <cfRule type="expression" dxfId="10775" priority="11001" stopIfTrue="1">
      <formula>$AB74=""</formula>
    </cfRule>
    <cfRule type="expression" dxfId="10774" priority="11013">
      <formula>(COUNTIFS($E$13:$E$512,$E74,$AB$13:$AB$512,"◎") + COUNTIFS($E$13:$E$512,$E74,$AB$13:$AB$512,"○"))&gt;1</formula>
    </cfRule>
  </conditionalFormatting>
  <conditionalFormatting sqref="AC74">
    <cfRule type="expression" dxfId="10773" priority="11000" stopIfTrue="1">
      <formula>$AC74=""</formula>
    </cfRule>
    <cfRule type="expression" dxfId="10772" priority="11012">
      <formula>(COUNTIFS($E$13:$E$512,$E74,$AC$13:$AC$512,"◎") + COUNTIFS($E$13:$E$512,$E74,$AC$13:$AC$512,"○"))&gt;1</formula>
    </cfRule>
  </conditionalFormatting>
  <conditionalFormatting sqref="AD74">
    <cfRule type="expression" dxfId="10771" priority="10999" stopIfTrue="1">
      <formula>$AD74=""</formula>
    </cfRule>
    <cfRule type="expression" dxfId="10770" priority="11011">
      <formula>(COUNTIFS($E$13:$E$512,$E74,$AD$13:$AD$512,"◎") + COUNTIFS($E$13:$E$512,$E74,$AD$13:$AD$512,"○"))&gt;1</formula>
    </cfRule>
  </conditionalFormatting>
  <conditionalFormatting sqref="AE74">
    <cfRule type="expression" dxfId="10769" priority="10998" stopIfTrue="1">
      <formula>$AE74=""</formula>
    </cfRule>
    <cfRule type="expression" dxfId="10768" priority="11010">
      <formula>(COUNTIFS($E$13:$E$512,$E74,$AE$13:$AE$512,"◎") + COUNTIFS($E$13:$E$512,$E74,$AE$13:$AE$512,"○"))&gt;1</formula>
    </cfRule>
  </conditionalFormatting>
  <conditionalFormatting sqref="AF74">
    <cfRule type="expression" dxfId="10767" priority="10997" stopIfTrue="1">
      <formula>$AF74=""</formula>
    </cfRule>
    <cfRule type="expression" dxfId="10766" priority="11009">
      <formula>(COUNTIFS($E$13:$E$512,$E74,$AF$13:$AF$512,"◎") + COUNTIFS($E$13:$E$512,$E74,$AF$13:$AF$512,"○"))&gt;1</formula>
    </cfRule>
  </conditionalFormatting>
  <conditionalFormatting sqref="AG74">
    <cfRule type="expression" dxfId="10765" priority="10996" stopIfTrue="1">
      <formula>$AG74=""</formula>
    </cfRule>
    <cfRule type="expression" dxfId="10764" priority="11008">
      <formula>(COUNTIFS($E$13:$E$512,$E74,$AG$13:$AG$512,"◎") + COUNTIFS($E$13:$E$512,$E74,$AG$13:$AG$512,"○"))&gt;1</formula>
    </cfRule>
  </conditionalFormatting>
  <conditionalFormatting sqref="AH74">
    <cfRule type="expression" dxfId="10763" priority="10995" stopIfTrue="1">
      <formula>$AH74=""</formula>
    </cfRule>
    <cfRule type="expression" dxfId="10762" priority="11007">
      <formula>(COUNTIFS($E$13:$E$512,$E74,$AH$13:$AH$512,"◎") + COUNTIFS($E$13:$E$512,$E74,$AH$13:$AH$512,"○"))&gt;1</formula>
    </cfRule>
  </conditionalFormatting>
  <conditionalFormatting sqref="AI74">
    <cfRule type="expression" dxfId="10761" priority="10994" stopIfTrue="1">
      <formula>$AI74=""</formula>
    </cfRule>
    <cfRule type="expression" dxfId="10760" priority="11006">
      <formula>(COUNTIFS($E$13:$E$512,$E74,$AI$13:$AI$512,"◎") + COUNTIFS($E$13:$E$512,$E74,$AI$13:$AI$512,"○"))&gt;1</formula>
    </cfRule>
  </conditionalFormatting>
  <conditionalFormatting sqref="AJ74">
    <cfRule type="expression" dxfId="10759" priority="10993" stopIfTrue="1">
      <formula>$AJ74=""</formula>
    </cfRule>
    <cfRule type="expression" dxfId="10758" priority="11005">
      <formula>(COUNTIFS($E$13:$E$512,$E74,$AJ$13:$AJ$512,"◎") + COUNTIFS($E$13:$E$512,$E74,$AJ$13:$AJ$512,"○"))&gt;1</formula>
    </cfRule>
  </conditionalFormatting>
  <conditionalFormatting sqref="Y75">
    <cfRule type="expression" dxfId="10757" priority="10980" stopIfTrue="1">
      <formula>$Y75=""</formula>
    </cfRule>
    <cfRule type="expression" dxfId="10756" priority="10992">
      <formula>(COUNTIFS($E$13:$E$512,$E75,$Y$13:$Y$512,"◎") + COUNTIFS($E$13:$E$512,$E75,$Y$13:$Y$512,"○"))&gt;1</formula>
    </cfRule>
  </conditionalFormatting>
  <conditionalFormatting sqref="Z75">
    <cfRule type="expression" dxfId="10755" priority="10979" stopIfTrue="1">
      <formula>$Z75=""</formula>
    </cfRule>
    <cfRule type="expression" dxfId="10754" priority="10991">
      <formula>(COUNTIFS($E$13:$E$512,$E75,$Z$13:$Z$512,"◎") + COUNTIFS($E$13:$E$512,$E75,$Z$13:$Z$512,"○"))&gt;1</formula>
    </cfRule>
  </conditionalFormatting>
  <conditionalFormatting sqref="AA75">
    <cfRule type="expression" dxfId="10753" priority="10978" stopIfTrue="1">
      <formula>$AA75=""</formula>
    </cfRule>
    <cfRule type="expression" dxfId="10752" priority="10990">
      <formula>(COUNTIFS($E$13:$E$512,$E75,$AA$13:$AA$512,"◎") + COUNTIFS($E$13:$E$512,$E75,$AA$13:$AA$512,"○"))&gt;1</formula>
    </cfRule>
  </conditionalFormatting>
  <conditionalFormatting sqref="AB75">
    <cfRule type="expression" dxfId="10751" priority="10977" stopIfTrue="1">
      <formula>$AB75=""</formula>
    </cfRule>
    <cfRule type="expression" dxfId="10750" priority="10989">
      <formula>(COUNTIFS($E$13:$E$512,$E75,$AB$13:$AB$512,"◎") + COUNTIFS($E$13:$E$512,$E75,$AB$13:$AB$512,"○"))&gt;1</formula>
    </cfRule>
  </conditionalFormatting>
  <conditionalFormatting sqref="AC75">
    <cfRule type="expression" dxfId="10749" priority="10976" stopIfTrue="1">
      <formula>$AC75=""</formula>
    </cfRule>
    <cfRule type="expression" dxfId="10748" priority="10988">
      <formula>(COUNTIFS($E$13:$E$512,$E75,$AC$13:$AC$512,"◎") + COUNTIFS($E$13:$E$512,$E75,$AC$13:$AC$512,"○"))&gt;1</formula>
    </cfRule>
  </conditionalFormatting>
  <conditionalFormatting sqref="AD75">
    <cfRule type="expression" dxfId="10747" priority="10975" stopIfTrue="1">
      <formula>$AD75=""</formula>
    </cfRule>
    <cfRule type="expression" dxfId="10746" priority="10987">
      <formula>(COUNTIFS($E$13:$E$512,$E75,$AD$13:$AD$512,"◎") + COUNTIFS($E$13:$E$512,$E75,$AD$13:$AD$512,"○"))&gt;1</formula>
    </cfRule>
  </conditionalFormatting>
  <conditionalFormatting sqref="AE75">
    <cfRule type="expression" dxfId="10745" priority="10974" stopIfTrue="1">
      <formula>$AE75=""</formula>
    </cfRule>
    <cfRule type="expression" dxfId="10744" priority="10986">
      <formula>(COUNTIFS($E$13:$E$512,$E75,$AE$13:$AE$512,"◎") + COUNTIFS($E$13:$E$512,$E75,$AE$13:$AE$512,"○"))&gt;1</formula>
    </cfRule>
  </conditionalFormatting>
  <conditionalFormatting sqref="AF75">
    <cfRule type="expression" dxfId="10743" priority="10973" stopIfTrue="1">
      <formula>$AF75=""</formula>
    </cfRule>
    <cfRule type="expression" dxfId="10742" priority="10985">
      <formula>(COUNTIFS($E$13:$E$512,$E75,$AF$13:$AF$512,"◎") + COUNTIFS($E$13:$E$512,$E75,$AF$13:$AF$512,"○"))&gt;1</formula>
    </cfRule>
  </conditionalFormatting>
  <conditionalFormatting sqref="AG75">
    <cfRule type="expression" dxfId="10741" priority="10972" stopIfTrue="1">
      <formula>$AG75=""</formula>
    </cfRule>
    <cfRule type="expression" dxfId="10740" priority="10984">
      <formula>(COUNTIFS($E$13:$E$512,$E75,$AG$13:$AG$512,"◎") + COUNTIFS($E$13:$E$512,$E75,$AG$13:$AG$512,"○"))&gt;1</formula>
    </cfRule>
  </conditionalFormatting>
  <conditionalFormatting sqref="AH75">
    <cfRule type="expression" dxfId="10739" priority="10971" stopIfTrue="1">
      <formula>$AH75=""</formula>
    </cfRule>
    <cfRule type="expression" dxfId="10738" priority="10983">
      <formula>(COUNTIFS($E$13:$E$512,$E75,$AH$13:$AH$512,"◎") + COUNTIFS($E$13:$E$512,$E75,$AH$13:$AH$512,"○"))&gt;1</formula>
    </cfRule>
  </conditionalFormatting>
  <conditionalFormatting sqref="AI75">
    <cfRule type="expression" dxfId="10737" priority="10970" stopIfTrue="1">
      <formula>$AI75=""</formula>
    </cfRule>
    <cfRule type="expression" dxfId="10736" priority="10982">
      <formula>(COUNTIFS($E$13:$E$512,$E75,$AI$13:$AI$512,"◎") + COUNTIFS($E$13:$E$512,$E75,$AI$13:$AI$512,"○"))&gt;1</formula>
    </cfRule>
  </conditionalFormatting>
  <conditionalFormatting sqref="AJ75">
    <cfRule type="expression" dxfId="10735" priority="10969" stopIfTrue="1">
      <formula>$AJ75=""</formula>
    </cfRule>
    <cfRule type="expression" dxfId="10734" priority="10981">
      <formula>(COUNTIFS($E$13:$E$512,$E75,$AJ$13:$AJ$512,"◎") + COUNTIFS($E$13:$E$512,$E75,$AJ$13:$AJ$512,"○"))&gt;1</formula>
    </cfRule>
  </conditionalFormatting>
  <conditionalFormatting sqref="Y76">
    <cfRule type="expression" dxfId="10733" priority="10956" stopIfTrue="1">
      <formula>$Y76=""</formula>
    </cfRule>
    <cfRule type="expression" dxfId="10732" priority="10968">
      <formula>(COUNTIFS($E$13:$E$512,$E76,$Y$13:$Y$512,"◎") + COUNTIFS($E$13:$E$512,$E76,$Y$13:$Y$512,"○"))&gt;1</formula>
    </cfRule>
  </conditionalFormatting>
  <conditionalFormatting sqref="Z76">
    <cfRule type="expression" dxfId="10731" priority="10955" stopIfTrue="1">
      <formula>$Z76=""</formula>
    </cfRule>
    <cfRule type="expression" dxfId="10730" priority="10967">
      <formula>(COUNTIFS($E$13:$E$512,$E76,$Z$13:$Z$512,"◎") + COUNTIFS($E$13:$E$512,$E76,$Z$13:$Z$512,"○"))&gt;1</formula>
    </cfRule>
  </conditionalFormatting>
  <conditionalFormatting sqref="AA76">
    <cfRule type="expression" dxfId="10729" priority="10954" stopIfTrue="1">
      <formula>$AA76=""</formula>
    </cfRule>
    <cfRule type="expression" dxfId="10728" priority="10966">
      <formula>(COUNTIFS($E$13:$E$512,$E76,$AA$13:$AA$512,"◎") + COUNTIFS($E$13:$E$512,$E76,$AA$13:$AA$512,"○"))&gt;1</formula>
    </cfRule>
  </conditionalFormatting>
  <conditionalFormatting sqref="AB76">
    <cfRule type="expression" dxfId="10727" priority="10953" stopIfTrue="1">
      <formula>$AB76=""</formula>
    </cfRule>
    <cfRule type="expression" dxfId="10726" priority="10965">
      <formula>(COUNTIFS($E$13:$E$512,$E76,$AB$13:$AB$512,"◎") + COUNTIFS($E$13:$E$512,$E76,$AB$13:$AB$512,"○"))&gt;1</formula>
    </cfRule>
  </conditionalFormatting>
  <conditionalFormatting sqref="AC76">
    <cfRule type="expression" dxfId="10725" priority="10952" stopIfTrue="1">
      <formula>$AC76=""</formula>
    </cfRule>
    <cfRule type="expression" dxfId="10724" priority="10964">
      <formula>(COUNTIFS($E$13:$E$512,$E76,$AC$13:$AC$512,"◎") + COUNTIFS($E$13:$E$512,$E76,$AC$13:$AC$512,"○"))&gt;1</formula>
    </cfRule>
  </conditionalFormatting>
  <conditionalFormatting sqref="AD76">
    <cfRule type="expression" dxfId="10723" priority="10951" stopIfTrue="1">
      <formula>$AD76=""</formula>
    </cfRule>
    <cfRule type="expression" dxfId="10722" priority="10963">
      <formula>(COUNTIFS($E$13:$E$512,$E76,$AD$13:$AD$512,"◎") + COUNTIFS($E$13:$E$512,$E76,$AD$13:$AD$512,"○"))&gt;1</formula>
    </cfRule>
  </conditionalFormatting>
  <conditionalFormatting sqref="AE76">
    <cfRule type="expression" dxfId="10721" priority="10950" stopIfTrue="1">
      <formula>$AE76=""</formula>
    </cfRule>
    <cfRule type="expression" dxfId="10720" priority="10962">
      <formula>(COUNTIFS($E$13:$E$512,$E76,$AE$13:$AE$512,"◎") + COUNTIFS($E$13:$E$512,$E76,$AE$13:$AE$512,"○"))&gt;1</formula>
    </cfRule>
  </conditionalFormatting>
  <conditionalFormatting sqref="AF76">
    <cfRule type="expression" dxfId="10719" priority="10949" stopIfTrue="1">
      <formula>$AF76=""</formula>
    </cfRule>
    <cfRule type="expression" dxfId="10718" priority="10961">
      <formula>(COUNTIFS($E$13:$E$512,$E76,$AF$13:$AF$512,"◎") + COUNTIFS($E$13:$E$512,$E76,$AF$13:$AF$512,"○"))&gt;1</formula>
    </cfRule>
  </conditionalFormatting>
  <conditionalFormatting sqref="AG76">
    <cfRule type="expression" dxfId="10717" priority="10948" stopIfTrue="1">
      <formula>$AG76=""</formula>
    </cfRule>
    <cfRule type="expression" dxfId="10716" priority="10960">
      <formula>(COUNTIFS($E$13:$E$512,$E76,$AG$13:$AG$512,"◎") + COUNTIFS($E$13:$E$512,$E76,$AG$13:$AG$512,"○"))&gt;1</formula>
    </cfRule>
  </conditionalFormatting>
  <conditionalFormatting sqref="AH76">
    <cfRule type="expression" dxfId="10715" priority="10947" stopIfTrue="1">
      <formula>$AH76=""</formula>
    </cfRule>
    <cfRule type="expression" dxfId="10714" priority="10959">
      <formula>(COUNTIFS($E$13:$E$512,$E76,$AH$13:$AH$512,"◎") + COUNTIFS($E$13:$E$512,$E76,$AH$13:$AH$512,"○"))&gt;1</formula>
    </cfRule>
  </conditionalFormatting>
  <conditionalFormatting sqref="AI76">
    <cfRule type="expression" dxfId="10713" priority="10946" stopIfTrue="1">
      <formula>$AI76=""</formula>
    </cfRule>
    <cfRule type="expression" dxfId="10712" priority="10958">
      <formula>(COUNTIFS($E$13:$E$512,$E76,$AI$13:$AI$512,"◎") + COUNTIFS($E$13:$E$512,$E76,$AI$13:$AI$512,"○"))&gt;1</formula>
    </cfRule>
  </conditionalFormatting>
  <conditionalFormatting sqref="AJ76">
    <cfRule type="expression" dxfId="10711" priority="10945" stopIfTrue="1">
      <formula>$AJ76=""</formula>
    </cfRule>
    <cfRule type="expression" dxfId="10710" priority="10957">
      <formula>(COUNTIFS($E$13:$E$512,$E76,$AJ$13:$AJ$512,"◎") + COUNTIFS($E$13:$E$512,$E76,$AJ$13:$AJ$512,"○"))&gt;1</formula>
    </cfRule>
  </conditionalFormatting>
  <conditionalFormatting sqref="Y77">
    <cfRule type="expression" dxfId="10709" priority="10932" stopIfTrue="1">
      <formula>$Y77=""</formula>
    </cfRule>
    <cfRule type="expression" dxfId="10708" priority="10944">
      <formula>(COUNTIFS($E$13:$E$512,$E77,$Y$13:$Y$512,"◎") + COUNTIFS($E$13:$E$512,$E77,$Y$13:$Y$512,"○"))&gt;1</formula>
    </cfRule>
  </conditionalFormatting>
  <conditionalFormatting sqref="Z77">
    <cfRule type="expression" dxfId="10707" priority="10931" stopIfTrue="1">
      <formula>$Z77=""</formula>
    </cfRule>
    <cfRule type="expression" dxfId="10706" priority="10943">
      <formula>(COUNTIFS($E$13:$E$512,$E77,$Z$13:$Z$512,"◎") + COUNTIFS($E$13:$E$512,$E77,$Z$13:$Z$512,"○"))&gt;1</formula>
    </cfRule>
  </conditionalFormatting>
  <conditionalFormatting sqref="AA77">
    <cfRule type="expression" dxfId="10705" priority="10930" stopIfTrue="1">
      <formula>$AA77=""</formula>
    </cfRule>
    <cfRule type="expression" dxfId="10704" priority="10942">
      <formula>(COUNTIFS($E$13:$E$512,$E77,$AA$13:$AA$512,"◎") + COUNTIFS($E$13:$E$512,$E77,$AA$13:$AA$512,"○"))&gt;1</formula>
    </cfRule>
  </conditionalFormatting>
  <conditionalFormatting sqref="AB77">
    <cfRule type="expression" dxfId="10703" priority="10929" stopIfTrue="1">
      <formula>$AB77=""</formula>
    </cfRule>
    <cfRule type="expression" dxfId="10702" priority="10941">
      <formula>(COUNTIFS($E$13:$E$512,$E77,$AB$13:$AB$512,"◎") + COUNTIFS($E$13:$E$512,$E77,$AB$13:$AB$512,"○"))&gt;1</formula>
    </cfRule>
  </conditionalFormatting>
  <conditionalFormatting sqref="AC77">
    <cfRule type="expression" dxfId="10701" priority="10928" stopIfTrue="1">
      <formula>$AC77=""</formula>
    </cfRule>
    <cfRule type="expression" dxfId="10700" priority="10940">
      <formula>(COUNTIFS($E$13:$E$512,$E77,$AC$13:$AC$512,"◎") + COUNTIFS($E$13:$E$512,$E77,$AC$13:$AC$512,"○"))&gt;1</formula>
    </cfRule>
  </conditionalFormatting>
  <conditionalFormatting sqref="AD77">
    <cfRule type="expression" dxfId="10699" priority="10927" stopIfTrue="1">
      <formula>$AD77=""</formula>
    </cfRule>
    <cfRule type="expression" dxfId="10698" priority="10939">
      <formula>(COUNTIFS($E$13:$E$512,$E77,$AD$13:$AD$512,"◎") + COUNTIFS($E$13:$E$512,$E77,$AD$13:$AD$512,"○"))&gt;1</formula>
    </cfRule>
  </conditionalFormatting>
  <conditionalFormatting sqref="AE77">
    <cfRule type="expression" dxfId="10697" priority="10926" stopIfTrue="1">
      <formula>$AE77=""</formula>
    </cfRule>
    <cfRule type="expression" dxfId="10696" priority="10938">
      <formula>(COUNTIFS($E$13:$E$512,$E77,$AE$13:$AE$512,"◎") + COUNTIFS($E$13:$E$512,$E77,$AE$13:$AE$512,"○"))&gt;1</formula>
    </cfRule>
  </conditionalFormatting>
  <conditionalFormatting sqref="AF77">
    <cfRule type="expression" dxfId="10695" priority="10925" stopIfTrue="1">
      <formula>$AF77=""</formula>
    </cfRule>
    <cfRule type="expression" dxfId="10694" priority="10937">
      <formula>(COUNTIFS($E$13:$E$512,$E77,$AF$13:$AF$512,"◎") + COUNTIFS($E$13:$E$512,$E77,$AF$13:$AF$512,"○"))&gt;1</formula>
    </cfRule>
  </conditionalFormatting>
  <conditionalFormatting sqref="AG77">
    <cfRule type="expression" dxfId="10693" priority="10924" stopIfTrue="1">
      <formula>$AG77=""</formula>
    </cfRule>
    <cfRule type="expression" dxfId="10692" priority="10936">
      <formula>(COUNTIFS($E$13:$E$512,$E77,$AG$13:$AG$512,"◎") + COUNTIFS($E$13:$E$512,$E77,$AG$13:$AG$512,"○"))&gt;1</formula>
    </cfRule>
  </conditionalFormatting>
  <conditionalFormatting sqref="AH77">
    <cfRule type="expression" dxfId="10691" priority="10923" stopIfTrue="1">
      <formula>$AH77=""</formula>
    </cfRule>
    <cfRule type="expression" dxfId="10690" priority="10935">
      <formula>(COUNTIFS($E$13:$E$512,$E77,$AH$13:$AH$512,"◎") + COUNTIFS($E$13:$E$512,$E77,$AH$13:$AH$512,"○"))&gt;1</formula>
    </cfRule>
  </conditionalFormatting>
  <conditionalFormatting sqref="AI77">
    <cfRule type="expression" dxfId="10689" priority="10922" stopIfTrue="1">
      <formula>$AI77=""</formula>
    </cfRule>
    <cfRule type="expression" dxfId="10688" priority="10934">
      <formula>(COUNTIFS($E$13:$E$512,$E77,$AI$13:$AI$512,"◎") + COUNTIFS($E$13:$E$512,$E77,$AI$13:$AI$512,"○"))&gt;1</formula>
    </cfRule>
  </conditionalFormatting>
  <conditionalFormatting sqref="AJ77">
    <cfRule type="expression" dxfId="10687" priority="10921" stopIfTrue="1">
      <formula>$AJ77=""</formula>
    </cfRule>
    <cfRule type="expression" dxfId="10686" priority="10933">
      <formula>(COUNTIFS($E$13:$E$512,$E77,$AJ$13:$AJ$512,"◎") + COUNTIFS($E$13:$E$512,$E77,$AJ$13:$AJ$512,"○"))&gt;1</formula>
    </cfRule>
  </conditionalFormatting>
  <conditionalFormatting sqref="Y78">
    <cfRule type="expression" dxfId="10685" priority="10908" stopIfTrue="1">
      <formula>$Y78=""</formula>
    </cfRule>
    <cfRule type="expression" dxfId="10684" priority="10920">
      <formula>(COUNTIFS($E$13:$E$512,$E78,$Y$13:$Y$512,"◎") + COUNTIFS($E$13:$E$512,$E78,$Y$13:$Y$512,"○"))&gt;1</formula>
    </cfRule>
  </conditionalFormatting>
  <conditionalFormatting sqref="Z78">
    <cfRule type="expression" dxfId="10683" priority="10907" stopIfTrue="1">
      <formula>$Z78=""</formula>
    </cfRule>
    <cfRule type="expression" dxfId="10682" priority="10919">
      <formula>(COUNTIFS($E$13:$E$512,$E78,$Z$13:$Z$512,"◎") + COUNTIFS($E$13:$E$512,$E78,$Z$13:$Z$512,"○"))&gt;1</formula>
    </cfRule>
  </conditionalFormatting>
  <conditionalFormatting sqref="AA78">
    <cfRule type="expression" dxfId="10681" priority="10906" stopIfTrue="1">
      <formula>$AA78=""</formula>
    </cfRule>
    <cfRule type="expression" dxfId="10680" priority="10918">
      <formula>(COUNTIFS($E$13:$E$512,$E78,$AA$13:$AA$512,"◎") + COUNTIFS($E$13:$E$512,$E78,$AA$13:$AA$512,"○"))&gt;1</formula>
    </cfRule>
  </conditionalFormatting>
  <conditionalFormatting sqref="AB78">
    <cfRule type="expression" dxfId="10679" priority="10905" stopIfTrue="1">
      <formula>$AB78=""</formula>
    </cfRule>
    <cfRule type="expression" dxfId="10678" priority="10917">
      <formula>(COUNTIFS($E$13:$E$512,$E78,$AB$13:$AB$512,"◎") + COUNTIFS($E$13:$E$512,$E78,$AB$13:$AB$512,"○"))&gt;1</formula>
    </cfRule>
  </conditionalFormatting>
  <conditionalFormatting sqref="AC78">
    <cfRule type="expression" dxfId="10677" priority="10904" stopIfTrue="1">
      <formula>$AC78=""</formula>
    </cfRule>
    <cfRule type="expression" dxfId="10676" priority="10916">
      <formula>(COUNTIFS($E$13:$E$512,$E78,$AC$13:$AC$512,"◎") + COUNTIFS($E$13:$E$512,$E78,$AC$13:$AC$512,"○"))&gt;1</formula>
    </cfRule>
  </conditionalFormatting>
  <conditionalFormatting sqref="AD78">
    <cfRule type="expression" dxfId="10675" priority="10903" stopIfTrue="1">
      <formula>$AD78=""</formula>
    </cfRule>
    <cfRule type="expression" dxfId="10674" priority="10915">
      <formula>(COUNTIFS($E$13:$E$512,$E78,$AD$13:$AD$512,"◎") + COUNTIFS($E$13:$E$512,$E78,$AD$13:$AD$512,"○"))&gt;1</formula>
    </cfRule>
  </conditionalFormatting>
  <conditionalFormatting sqref="AE78">
    <cfRule type="expression" dxfId="10673" priority="10902" stopIfTrue="1">
      <formula>$AE78=""</formula>
    </cfRule>
    <cfRule type="expression" dxfId="10672" priority="10914">
      <formula>(COUNTIFS($E$13:$E$512,$E78,$AE$13:$AE$512,"◎") + COUNTIFS($E$13:$E$512,$E78,$AE$13:$AE$512,"○"))&gt;1</formula>
    </cfRule>
  </conditionalFormatting>
  <conditionalFormatting sqref="AF78">
    <cfRule type="expression" dxfId="10671" priority="10901" stopIfTrue="1">
      <formula>$AF78=""</formula>
    </cfRule>
    <cfRule type="expression" dxfId="10670" priority="10913">
      <formula>(COUNTIFS($E$13:$E$512,$E78,$AF$13:$AF$512,"◎") + COUNTIFS($E$13:$E$512,$E78,$AF$13:$AF$512,"○"))&gt;1</formula>
    </cfRule>
  </conditionalFormatting>
  <conditionalFormatting sqref="AG78">
    <cfRule type="expression" dxfId="10669" priority="10900" stopIfTrue="1">
      <formula>$AG78=""</formula>
    </cfRule>
    <cfRule type="expression" dxfId="10668" priority="10912">
      <formula>(COUNTIFS($E$13:$E$512,$E78,$AG$13:$AG$512,"◎") + COUNTIFS($E$13:$E$512,$E78,$AG$13:$AG$512,"○"))&gt;1</formula>
    </cfRule>
  </conditionalFormatting>
  <conditionalFormatting sqref="AH78">
    <cfRule type="expression" dxfId="10667" priority="10899" stopIfTrue="1">
      <formula>$AH78=""</formula>
    </cfRule>
    <cfRule type="expression" dxfId="10666" priority="10911">
      <formula>(COUNTIFS($E$13:$E$512,$E78,$AH$13:$AH$512,"◎") + COUNTIFS($E$13:$E$512,$E78,$AH$13:$AH$512,"○"))&gt;1</formula>
    </cfRule>
  </conditionalFormatting>
  <conditionalFormatting sqref="AI78">
    <cfRule type="expression" dxfId="10665" priority="10898" stopIfTrue="1">
      <formula>$AI78=""</formula>
    </cfRule>
    <cfRule type="expression" dxfId="10664" priority="10910">
      <formula>(COUNTIFS($E$13:$E$512,$E78,$AI$13:$AI$512,"◎") + COUNTIFS($E$13:$E$512,$E78,$AI$13:$AI$512,"○"))&gt;1</formula>
    </cfRule>
  </conditionalFormatting>
  <conditionalFormatting sqref="AJ78">
    <cfRule type="expression" dxfId="10663" priority="10897" stopIfTrue="1">
      <formula>$AJ78=""</formula>
    </cfRule>
    <cfRule type="expression" dxfId="10662" priority="10909">
      <formula>(COUNTIFS($E$13:$E$512,$E78,$AJ$13:$AJ$512,"◎") + COUNTIFS($E$13:$E$512,$E78,$AJ$13:$AJ$512,"○"))&gt;1</formula>
    </cfRule>
  </conditionalFormatting>
  <conditionalFormatting sqref="Y79">
    <cfRule type="expression" dxfId="10661" priority="10884" stopIfTrue="1">
      <formula>$Y79=""</formula>
    </cfRule>
    <cfRule type="expression" dxfId="10660" priority="10896">
      <formula>(COUNTIFS($E$13:$E$512,$E79,$Y$13:$Y$512,"◎") + COUNTIFS($E$13:$E$512,$E79,$Y$13:$Y$512,"○"))&gt;1</formula>
    </cfRule>
  </conditionalFormatting>
  <conditionalFormatting sqref="Z79">
    <cfRule type="expression" dxfId="10659" priority="10883" stopIfTrue="1">
      <formula>$Z79=""</formula>
    </cfRule>
    <cfRule type="expression" dxfId="10658" priority="10895">
      <formula>(COUNTIFS($E$13:$E$512,$E79,$Z$13:$Z$512,"◎") + COUNTIFS($E$13:$E$512,$E79,$Z$13:$Z$512,"○"))&gt;1</formula>
    </cfRule>
  </conditionalFormatting>
  <conditionalFormatting sqref="AA79">
    <cfRule type="expression" dxfId="10657" priority="10882" stopIfTrue="1">
      <formula>$AA79=""</formula>
    </cfRule>
    <cfRule type="expression" dxfId="10656" priority="10894">
      <formula>(COUNTIFS($E$13:$E$512,$E79,$AA$13:$AA$512,"◎") + COUNTIFS($E$13:$E$512,$E79,$AA$13:$AA$512,"○"))&gt;1</formula>
    </cfRule>
  </conditionalFormatting>
  <conditionalFormatting sqref="AB79">
    <cfRule type="expression" dxfId="10655" priority="10881" stopIfTrue="1">
      <formula>$AB79=""</formula>
    </cfRule>
    <cfRule type="expression" dxfId="10654" priority="10893">
      <formula>(COUNTIFS($E$13:$E$512,$E79,$AB$13:$AB$512,"◎") + COUNTIFS($E$13:$E$512,$E79,$AB$13:$AB$512,"○"))&gt;1</formula>
    </cfRule>
  </conditionalFormatting>
  <conditionalFormatting sqref="AC79">
    <cfRule type="expression" dxfId="10653" priority="10880" stopIfTrue="1">
      <formula>$AC79=""</formula>
    </cfRule>
    <cfRule type="expression" dxfId="10652" priority="10892">
      <formula>(COUNTIFS($E$13:$E$512,$E79,$AC$13:$AC$512,"◎") + COUNTIFS($E$13:$E$512,$E79,$AC$13:$AC$512,"○"))&gt;1</formula>
    </cfRule>
  </conditionalFormatting>
  <conditionalFormatting sqref="AD79">
    <cfRule type="expression" dxfId="10651" priority="10879" stopIfTrue="1">
      <formula>$AD79=""</formula>
    </cfRule>
    <cfRule type="expression" dxfId="10650" priority="10891">
      <formula>(COUNTIFS($E$13:$E$512,$E79,$AD$13:$AD$512,"◎") + COUNTIFS($E$13:$E$512,$E79,$AD$13:$AD$512,"○"))&gt;1</formula>
    </cfRule>
  </conditionalFormatting>
  <conditionalFormatting sqref="AE79">
    <cfRule type="expression" dxfId="10649" priority="10878" stopIfTrue="1">
      <formula>$AE79=""</formula>
    </cfRule>
    <cfRule type="expression" dxfId="10648" priority="10890">
      <formula>(COUNTIFS($E$13:$E$512,$E79,$AE$13:$AE$512,"◎") + COUNTIFS($E$13:$E$512,$E79,$AE$13:$AE$512,"○"))&gt;1</formula>
    </cfRule>
  </conditionalFormatting>
  <conditionalFormatting sqref="AF79">
    <cfRule type="expression" dxfId="10647" priority="10877" stopIfTrue="1">
      <formula>$AF79=""</formula>
    </cfRule>
    <cfRule type="expression" dxfId="10646" priority="10889">
      <formula>(COUNTIFS($E$13:$E$512,$E79,$AF$13:$AF$512,"◎") + COUNTIFS($E$13:$E$512,$E79,$AF$13:$AF$512,"○"))&gt;1</formula>
    </cfRule>
  </conditionalFormatting>
  <conditionalFormatting sqref="AG79">
    <cfRule type="expression" dxfId="10645" priority="10876" stopIfTrue="1">
      <formula>$AG79=""</formula>
    </cfRule>
    <cfRule type="expression" dxfId="10644" priority="10888">
      <formula>(COUNTIFS($E$13:$E$512,$E79,$AG$13:$AG$512,"◎") + COUNTIFS($E$13:$E$512,$E79,$AG$13:$AG$512,"○"))&gt;1</formula>
    </cfRule>
  </conditionalFormatting>
  <conditionalFormatting sqref="AH79">
    <cfRule type="expression" dxfId="10643" priority="10875" stopIfTrue="1">
      <formula>$AH79=""</formula>
    </cfRule>
    <cfRule type="expression" dxfId="10642" priority="10887">
      <formula>(COUNTIFS($E$13:$E$512,$E79,$AH$13:$AH$512,"◎") + COUNTIFS($E$13:$E$512,$E79,$AH$13:$AH$512,"○"))&gt;1</formula>
    </cfRule>
  </conditionalFormatting>
  <conditionalFormatting sqref="AI79">
    <cfRule type="expression" dxfId="10641" priority="10874" stopIfTrue="1">
      <formula>$AI79=""</formula>
    </cfRule>
    <cfRule type="expression" dxfId="10640" priority="10886">
      <formula>(COUNTIFS($E$13:$E$512,$E79,$AI$13:$AI$512,"◎") + COUNTIFS($E$13:$E$512,$E79,$AI$13:$AI$512,"○"))&gt;1</formula>
    </cfRule>
  </conditionalFormatting>
  <conditionalFormatting sqref="AJ79">
    <cfRule type="expression" dxfId="10639" priority="10873" stopIfTrue="1">
      <formula>$AJ79=""</formula>
    </cfRule>
    <cfRule type="expression" dxfId="10638" priority="10885">
      <formula>(COUNTIFS($E$13:$E$512,$E79,$AJ$13:$AJ$512,"◎") + COUNTIFS($E$13:$E$512,$E79,$AJ$13:$AJ$512,"○"))&gt;1</formula>
    </cfRule>
  </conditionalFormatting>
  <conditionalFormatting sqref="Y80">
    <cfRule type="expression" dxfId="10637" priority="10860" stopIfTrue="1">
      <formula>$Y80=""</formula>
    </cfRule>
    <cfRule type="expression" dxfId="10636" priority="10872">
      <formula>(COUNTIFS($E$13:$E$512,$E80,$Y$13:$Y$512,"◎") + COUNTIFS($E$13:$E$512,$E80,$Y$13:$Y$512,"○"))&gt;1</formula>
    </cfRule>
  </conditionalFormatting>
  <conditionalFormatting sqref="Z80">
    <cfRule type="expression" dxfId="10635" priority="10859" stopIfTrue="1">
      <formula>$Z80=""</formula>
    </cfRule>
    <cfRule type="expression" dxfId="10634" priority="10871">
      <formula>(COUNTIFS($E$13:$E$512,$E80,$Z$13:$Z$512,"◎") + COUNTIFS($E$13:$E$512,$E80,$Z$13:$Z$512,"○"))&gt;1</formula>
    </cfRule>
  </conditionalFormatting>
  <conditionalFormatting sqref="AA80">
    <cfRule type="expression" dxfId="10633" priority="10858" stopIfTrue="1">
      <formula>$AA80=""</formula>
    </cfRule>
    <cfRule type="expression" dxfId="10632" priority="10870">
      <formula>(COUNTIFS($E$13:$E$512,$E80,$AA$13:$AA$512,"◎") + COUNTIFS($E$13:$E$512,$E80,$AA$13:$AA$512,"○"))&gt;1</formula>
    </cfRule>
  </conditionalFormatting>
  <conditionalFormatting sqref="AB80">
    <cfRule type="expression" dxfId="10631" priority="10857" stopIfTrue="1">
      <formula>$AB80=""</formula>
    </cfRule>
    <cfRule type="expression" dxfId="10630" priority="10869">
      <formula>(COUNTIFS($E$13:$E$512,$E80,$AB$13:$AB$512,"◎") + COUNTIFS($E$13:$E$512,$E80,$AB$13:$AB$512,"○"))&gt;1</formula>
    </cfRule>
  </conditionalFormatting>
  <conditionalFormatting sqref="AC80">
    <cfRule type="expression" dxfId="10629" priority="10856" stopIfTrue="1">
      <formula>$AC80=""</formula>
    </cfRule>
    <cfRule type="expression" dxfId="10628" priority="10868">
      <formula>(COUNTIFS($E$13:$E$512,$E80,$AC$13:$AC$512,"◎") + COUNTIFS($E$13:$E$512,$E80,$AC$13:$AC$512,"○"))&gt;1</formula>
    </cfRule>
  </conditionalFormatting>
  <conditionalFormatting sqref="AD80">
    <cfRule type="expression" dxfId="10627" priority="10855" stopIfTrue="1">
      <formula>$AD80=""</formula>
    </cfRule>
    <cfRule type="expression" dxfId="10626" priority="10867">
      <formula>(COUNTIFS($E$13:$E$512,$E80,$AD$13:$AD$512,"◎") + COUNTIFS($E$13:$E$512,$E80,$AD$13:$AD$512,"○"))&gt;1</formula>
    </cfRule>
  </conditionalFormatting>
  <conditionalFormatting sqref="AE80">
    <cfRule type="expression" dxfId="10625" priority="10854" stopIfTrue="1">
      <formula>$AE80=""</formula>
    </cfRule>
    <cfRule type="expression" dxfId="10624" priority="10866">
      <formula>(COUNTIFS($E$13:$E$512,$E80,$AE$13:$AE$512,"◎") + COUNTIFS($E$13:$E$512,$E80,$AE$13:$AE$512,"○"))&gt;1</formula>
    </cfRule>
  </conditionalFormatting>
  <conditionalFormatting sqref="AF80">
    <cfRule type="expression" dxfId="10623" priority="10853" stopIfTrue="1">
      <formula>$AF80=""</formula>
    </cfRule>
    <cfRule type="expression" dxfId="10622" priority="10865">
      <formula>(COUNTIFS($E$13:$E$512,$E80,$AF$13:$AF$512,"◎") + COUNTIFS($E$13:$E$512,$E80,$AF$13:$AF$512,"○"))&gt;1</formula>
    </cfRule>
  </conditionalFormatting>
  <conditionalFormatting sqref="AG80">
    <cfRule type="expression" dxfId="10621" priority="10852" stopIfTrue="1">
      <formula>$AG80=""</formula>
    </cfRule>
    <cfRule type="expression" dxfId="10620" priority="10864">
      <formula>(COUNTIFS($E$13:$E$512,$E80,$AG$13:$AG$512,"◎") + COUNTIFS($E$13:$E$512,$E80,$AG$13:$AG$512,"○"))&gt;1</formula>
    </cfRule>
  </conditionalFormatting>
  <conditionalFormatting sqref="AH80">
    <cfRule type="expression" dxfId="10619" priority="10851" stopIfTrue="1">
      <formula>$AH80=""</formula>
    </cfRule>
    <cfRule type="expression" dxfId="10618" priority="10863">
      <formula>(COUNTIFS($E$13:$E$512,$E80,$AH$13:$AH$512,"◎") + COUNTIFS($E$13:$E$512,$E80,$AH$13:$AH$512,"○"))&gt;1</formula>
    </cfRule>
  </conditionalFormatting>
  <conditionalFormatting sqref="AI80">
    <cfRule type="expression" dxfId="10617" priority="10850" stopIfTrue="1">
      <formula>$AI80=""</formula>
    </cfRule>
    <cfRule type="expression" dxfId="10616" priority="10862">
      <formula>(COUNTIFS($E$13:$E$512,$E80,$AI$13:$AI$512,"◎") + COUNTIFS($E$13:$E$512,$E80,$AI$13:$AI$512,"○"))&gt;1</formula>
    </cfRule>
  </conditionalFormatting>
  <conditionalFormatting sqref="AJ80">
    <cfRule type="expression" dxfId="10615" priority="10849" stopIfTrue="1">
      <formula>$AJ80=""</formula>
    </cfRule>
    <cfRule type="expression" dxfId="10614" priority="10861">
      <formula>(COUNTIFS($E$13:$E$512,$E80,$AJ$13:$AJ$512,"◎") + COUNTIFS($E$13:$E$512,$E80,$AJ$13:$AJ$512,"○"))&gt;1</formula>
    </cfRule>
  </conditionalFormatting>
  <conditionalFormatting sqref="Y81">
    <cfRule type="expression" dxfId="10613" priority="10836" stopIfTrue="1">
      <formula>$Y81=""</formula>
    </cfRule>
    <cfRule type="expression" dxfId="10612" priority="10848">
      <formula>(COUNTIFS($E$13:$E$512,$E81,$Y$13:$Y$512,"◎") + COUNTIFS($E$13:$E$512,$E81,$Y$13:$Y$512,"○"))&gt;1</formula>
    </cfRule>
  </conditionalFormatting>
  <conditionalFormatting sqref="Z81">
    <cfRule type="expression" dxfId="10611" priority="10835" stopIfTrue="1">
      <formula>$Z81=""</formula>
    </cfRule>
    <cfRule type="expression" dxfId="10610" priority="10847">
      <formula>(COUNTIFS($E$13:$E$512,$E81,$Z$13:$Z$512,"◎") + COUNTIFS($E$13:$E$512,$E81,$Z$13:$Z$512,"○"))&gt;1</formula>
    </cfRule>
  </conditionalFormatting>
  <conditionalFormatting sqref="AA81">
    <cfRule type="expression" dxfId="10609" priority="10834" stopIfTrue="1">
      <formula>$AA81=""</formula>
    </cfRule>
    <cfRule type="expression" dxfId="10608" priority="10846">
      <formula>(COUNTIFS($E$13:$E$512,$E81,$AA$13:$AA$512,"◎") + COUNTIFS($E$13:$E$512,$E81,$AA$13:$AA$512,"○"))&gt;1</formula>
    </cfRule>
  </conditionalFormatting>
  <conditionalFormatting sqref="AB81">
    <cfRule type="expression" dxfId="10607" priority="10833" stopIfTrue="1">
      <formula>$AB81=""</formula>
    </cfRule>
    <cfRule type="expression" dxfId="10606" priority="10845">
      <formula>(COUNTIFS($E$13:$E$512,$E81,$AB$13:$AB$512,"◎") + COUNTIFS($E$13:$E$512,$E81,$AB$13:$AB$512,"○"))&gt;1</formula>
    </cfRule>
  </conditionalFormatting>
  <conditionalFormatting sqref="AC81">
    <cfRule type="expression" dxfId="10605" priority="10832" stopIfTrue="1">
      <formula>$AC81=""</formula>
    </cfRule>
    <cfRule type="expression" dxfId="10604" priority="10844">
      <formula>(COUNTIFS($E$13:$E$512,$E81,$AC$13:$AC$512,"◎") + COUNTIFS($E$13:$E$512,$E81,$AC$13:$AC$512,"○"))&gt;1</formula>
    </cfRule>
  </conditionalFormatting>
  <conditionalFormatting sqref="AD81">
    <cfRule type="expression" dxfId="10603" priority="10831" stopIfTrue="1">
      <formula>$AD81=""</formula>
    </cfRule>
    <cfRule type="expression" dxfId="10602" priority="10843">
      <formula>(COUNTIFS($E$13:$E$512,$E81,$AD$13:$AD$512,"◎") + COUNTIFS($E$13:$E$512,$E81,$AD$13:$AD$512,"○"))&gt;1</formula>
    </cfRule>
  </conditionalFormatting>
  <conditionalFormatting sqref="AE81">
    <cfRule type="expression" dxfId="10601" priority="10830" stopIfTrue="1">
      <formula>$AE81=""</formula>
    </cfRule>
    <cfRule type="expression" dxfId="10600" priority="10842">
      <formula>(COUNTIFS($E$13:$E$512,$E81,$AE$13:$AE$512,"◎") + COUNTIFS($E$13:$E$512,$E81,$AE$13:$AE$512,"○"))&gt;1</formula>
    </cfRule>
  </conditionalFormatting>
  <conditionalFormatting sqref="AF81">
    <cfRule type="expression" dxfId="10599" priority="10829" stopIfTrue="1">
      <formula>$AF81=""</formula>
    </cfRule>
    <cfRule type="expression" dxfId="10598" priority="10841">
      <formula>(COUNTIFS($E$13:$E$512,$E81,$AF$13:$AF$512,"◎") + COUNTIFS($E$13:$E$512,$E81,$AF$13:$AF$512,"○"))&gt;1</formula>
    </cfRule>
  </conditionalFormatting>
  <conditionalFormatting sqref="AG81">
    <cfRule type="expression" dxfId="10597" priority="10828" stopIfTrue="1">
      <formula>$AG81=""</formula>
    </cfRule>
    <cfRule type="expression" dxfId="10596" priority="10840">
      <formula>(COUNTIFS($E$13:$E$512,$E81,$AG$13:$AG$512,"◎") + COUNTIFS($E$13:$E$512,$E81,$AG$13:$AG$512,"○"))&gt;1</formula>
    </cfRule>
  </conditionalFormatting>
  <conditionalFormatting sqref="AH81">
    <cfRule type="expression" dxfId="10595" priority="10827" stopIfTrue="1">
      <formula>$AH81=""</formula>
    </cfRule>
    <cfRule type="expression" dxfId="10594" priority="10839">
      <formula>(COUNTIFS($E$13:$E$512,$E81,$AH$13:$AH$512,"◎") + COUNTIFS($E$13:$E$512,$E81,$AH$13:$AH$512,"○"))&gt;1</formula>
    </cfRule>
  </conditionalFormatting>
  <conditionalFormatting sqref="AI81">
    <cfRule type="expression" dxfId="10593" priority="10826" stopIfTrue="1">
      <formula>$AI81=""</formula>
    </cfRule>
    <cfRule type="expression" dxfId="10592" priority="10838">
      <formula>(COUNTIFS($E$13:$E$512,$E81,$AI$13:$AI$512,"◎") + COUNTIFS($E$13:$E$512,$E81,$AI$13:$AI$512,"○"))&gt;1</formula>
    </cfRule>
  </conditionalFormatting>
  <conditionalFormatting sqref="AJ81">
    <cfRule type="expression" dxfId="10591" priority="10825" stopIfTrue="1">
      <formula>$AJ81=""</formula>
    </cfRule>
    <cfRule type="expression" dxfId="10590" priority="10837">
      <formula>(COUNTIFS($E$13:$E$512,$E81,$AJ$13:$AJ$512,"◎") + COUNTIFS($E$13:$E$512,$E81,$AJ$13:$AJ$512,"○"))&gt;1</formula>
    </cfRule>
  </conditionalFormatting>
  <conditionalFormatting sqref="Y82">
    <cfRule type="expression" dxfId="10589" priority="10812" stopIfTrue="1">
      <formula>$Y82=""</formula>
    </cfRule>
    <cfRule type="expression" dxfId="10588" priority="10824">
      <formula>(COUNTIFS($E$13:$E$512,$E82,$Y$13:$Y$512,"◎") + COUNTIFS($E$13:$E$512,$E82,$Y$13:$Y$512,"○"))&gt;1</formula>
    </cfRule>
  </conditionalFormatting>
  <conditionalFormatting sqref="Z82">
    <cfRule type="expression" dxfId="10587" priority="10811" stopIfTrue="1">
      <formula>$Z82=""</formula>
    </cfRule>
    <cfRule type="expression" dxfId="10586" priority="10823">
      <formula>(COUNTIFS($E$13:$E$512,$E82,$Z$13:$Z$512,"◎") + COUNTIFS($E$13:$E$512,$E82,$Z$13:$Z$512,"○"))&gt;1</formula>
    </cfRule>
  </conditionalFormatting>
  <conditionalFormatting sqref="AA82">
    <cfRule type="expression" dxfId="10585" priority="10810" stopIfTrue="1">
      <formula>$AA82=""</formula>
    </cfRule>
    <cfRule type="expression" dxfId="10584" priority="10822">
      <formula>(COUNTIFS($E$13:$E$512,$E82,$AA$13:$AA$512,"◎") + COUNTIFS($E$13:$E$512,$E82,$AA$13:$AA$512,"○"))&gt;1</formula>
    </cfRule>
  </conditionalFormatting>
  <conditionalFormatting sqref="AB82">
    <cfRule type="expression" dxfId="10583" priority="10809" stopIfTrue="1">
      <formula>$AB82=""</formula>
    </cfRule>
    <cfRule type="expression" dxfId="10582" priority="10821">
      <formula>(COUNTIFS($E$13:$E$512,$E82,$AB$13:$AB$512,"◎") + COUNTIFS($E$13:$E$512,$E82,$AB$13:$AB$512,"○"))&gt;1</formula>
    </cfRule>
  </conditionalFormatting>
  <conditionalFormatting sqref="AC82">
    <cfRule type="expression" dxfId="10581" priority="10808" stopIfTrue="1">
      <formula>$AC82=""</formula>
    </cfRule>
    <cfRule type="expression" dxfId="10580" priority="10820">
      <formula>(COUNTIFS($E$13:$E$512,$E82,$AC$13:$AC$512,"◎") + COUNTIFS($E$13:$E$512,$E82,$AC$13:$AC$512,"○"))&gt;1</formula>
    </cfRule>
  </conditionalFormatting>
  <conditionalFormatting sqref="AD82">
    <cfRule type="expression" dxfId="10579" priority="10807" stopIfTrue="1">
      <formula>$AD82=""</formula>
    </cfRule>
    <cfRule type="expression" dxfId="10578" priority="10819">
      <formula>(COUNTIFS($E$13:$E$512,$E82,$AD$13:$AD$512,"◎") + COUNTIFS($E$13:$E$512,$E82,$AD$13:$AD$512,"○"))&gt;1</formula>
    </cfRule>
  </conditionalFormatting>
  <conditionalFormatting sqref="AE82">
    <cfRule type="expression" dxfId="10577" priority="10806" stopIfTrue="1">
      <formula>$AE82=""</formula>
    </cfRule>
    <cfRule type="expression" dxfId="10576" priority="10818">
      <formula>(COUNTIFS($E$13:$E$512,$E82,$AE$13:$AE$512,"◎") + COUNTIFS($E$13:$E$512,$E82,$AE$13:$AE$512,"○"))&gt;1</formula>
    </cfRule>
  </conditionalFormatting>
  <conditionalFormatting sqref="AF82">
    <cfRule type="expression" dxfId="10575" priority="10805" stopIfTrue="1">
      <formula>$AF82=""</formula>
    </cfRule>
    <cfRule type="expression" dxfId="10574" priority="10817">
      <formula>(COUNTIFS($E$13:$E$512,$E82,$AF$13:$AF$512,"◎") + COUNTIFS($E$13:$E$512,$E82,$AF$13:$AF$512,"○"))&gt;1</formula>
    </cfRule>
  </conditionalFormatting>
  <conditionalFormatting sqref="AG82">
    <cfRule type="expression" dxfId="10573" priority="10804" stopIfTrue="1">
      <formula>$AG82=""</formula>
    </cfRule>
    <cfRule type="expression" dxfId="10572" priority="10816">
      <formula>(COUNTIFS($E$13:$E$512,$E82,$AG$13:$AG$512,"◎") + COUNTIFS($E$13:$E$512,$E82,$AG$13:$AG$512,"○"))&gt;1</formula>
    </cfRule>
  </conditionalFormatting>
  <conditionalFormatting sqref="AH82">
    <cfRule type="expression" dxfId="10571" priority="10803" stopIfTrue="1">
      <formula>$AH82=""</formula>
    </cfRule>
    <cfRule type="expression" dxfId="10570" priority="10815">
      <formula>(COUNTIFS($E$13:$E$512,$E82,$AH$13:$AH$512,"◎") + COUNTIFS($E$13:$E$512,$E82,$AH$13:$AH$512,"○"))&gt;1</formula>
    </cfRule>
  </conditionalFormatting>
  <conditionalFormatting sqref="AI82">
    <cfRule type="expression" dxfId="10569" priority="10802" stopIfTrue="1">
      <formula>$AI82=""</formula>
    </cfRule>
    <cfRule type="expression" dxfId="10568" priority="10814">
      <formula>(COUNTIFS($E$13:$E$512,$E82,$AI$13:$AI$512,"◎") + COUNTIFS($E$13:$E$512,$E82,$AI$13:$AI$512,"○"))&gt;1</formula>
    </cfRule>
  </conditionalFormatting>
  <conditionalFormatting sqref="AJ82">
    <cfRule type="expression" dxfId="10567" priority="10801" stopIfTrue="1">
      <formula>$AJ82=""</formula>
    </cfRule>
    <cfRule type="expression" dxfId="10566" priority="10813">
      <formula>(COUNTIFS($E$13:$E$512,$E82,$AJ$13:$AJ$512,"◎") + COUNTIFS($E$13:$E$512,$E82,$AJ$13:$AJ$512,"○"))&gt;1</formula>
    </cfRule>
  </conditionalFormatting>
  <conditionalFormatting sqref="Y83">
    <cfRule type="expression" dxfId="10565" priority="10788" stopIfTrue="1">
      <formula>$Y83=""</formula>
    </cfRule>
    <cfRule type="expression" dxfId="10564" priority="10800">
      <formula>(COUNTIFS($E$13:$E$512,$E83,$Y$13:$Y$512,"◎") + COUNTIFS($E$13:$E$512,$E83,$Y$13:$Y$512,"○"))&gt;1</formula>
    </cfRule>
  </conditionalFormatting>
  <conditionalFormatting sqref="Z83">
    <cfRule type="expression" dxfId="10563" priority="10787" stopIfTrue="1">
      <formula>$Z83=""</formula>
    </cfRule>
    <cfRule type="expression" dxfId="10562" priority="10799">
      <formula>(COUNTIFS($E$13:$E$512,$E83,$Z$13:$Z$512,"◎") + COUNTIFS($E$13:$E$512,$E83,$Z$13:$Z$512,"○"))&gt;1</formula>
    </cfRule>
  </conditionalFormatting>
  <conditionalFormatting sqref="AA83">
    <cfRule type="expression" dxfId="10561" priority="10786" stopIfTrue="1">
      <formula>$AA83=""</formula>
    </cfRule>
    <cfRule type="expression" dxfId="10560" priority="10798">
      <formula>(COUNTIFS($E$13:$E$512,$E83,$AA$13:$AA$512,"◎") + COUNTIFS($E$13:$E$512,$E83,$AA$13:$AA$512,"○"))&gt;1</formula>
    </cfRule>
  </conditionalFormatting>
  <conditionalFormatting sqref="AB83">
    <cfRule type="expression" dxfId="10559" priority="10785" stopIfTrue="1">
      <formula>$AB83=""</formula>
    </cfRule>
    <cfRule type="expression" dxfId="10558" priority="10797">
      <formula>(COUNTIFS($E$13:$E$512,$E83,$AB$13:$AB$512,"◎") + COUNTIFS($E$13:$E$512,$E83,$AB$13:$AB$512,"○"))&gt;1</formula>
    </cfRule>
  </conditionalFormatting>
  <conditionalFormatting sqref="AC83">
    <cfRule type="expression" dxfId="10557" priority="10784" stopIfTrue="1">
      <formula>$AC83=""</formula>
    </cfRule>
    <cfRule type="expression" dxfId="10556" priority="10796">
      <formula>(COUNTIFS($E$13:$E$512,$E83,$AC$13:$AC$512,"◎") + COUNTIFS($E$13:$E$512,$E83,$AC$13:$AC$512,"○"))&gt;1</formula>
    </cfRule>
  </conditionalFormatting>
  <conditionalFormatting sqref="AD83">
    <cfRule type="expression" dxfId="10555" priority="10783" stopIfTrue="1">
      <formula>$AD83=""</formula>
    </cfRule>
    <cfRule type="expression" dxfId="10554" priority="10795">
      <formula>(COUNTIFS($E$13:$E$512,$E83,$AD$13:$AD$512,"◎") + COUNTIFS($E$13:$E$512,$E83,$AD$13:$AD$512,"○"))&gt;1</formula>
    </cfRule>
  </conditionalFormatting>
  <conditionalFormatting sqref="AE83">
    <cfRule type="expression" dxfId="10553" priority="10782" stopIfTrue="1">
      <formula>$AE83=""</formula>
    </cfRule>
    <cfRule type="expression" dxfId="10552" priority="10794">
      <formula>(COUNTIFS($E$13:$E$512,$E83,$AE$13:$AE$512,"◎") + COUNTIFS($E$13:$E$512,$E83,$AE$13:$AE$512,"○"))&gt;1</formula>
    </cfRule>
  </conditionalFormatting>
  <conditionalFormatting sqref="AF83">
    <cfRule type="expression" dxfId="10551" priority="10781" stopIfTrue="1">
      <formula>$AF83=""</formula>
    </cfRule>
    <cfRule type="expression" dxfId="10550" priority="10793">
      <formula>(COUNTIFS($E$13:$E$512,$E83,$AF$13:$AF$512,"◎") + COUNTIFS($E$13:$E$512,$E83,$AF$13:$AF$512,"○"))&gt;1</formula>
    </cfRule>
  </conditionalFormatting>
  <conditionalFormatting sqref="AG83">
    <cfRule type="expression" dxfId="10549" priority="10780" stopIfTrue="1">
      <formula>$AG83=""</formula>
    </cfRule>
    <cfRule type="expression" dxfId="10548" priority="10792">
      <formula>(COUNTIFS($E$13:$E$512,$E83,$AG$13:$AG$512,"◎") + COUNTIFS($E$13:$E$512,$E83,$AG$13:$AG$512,"○"))&gt;1</formula>
    </cfRule>
  </conditionalFormatting>
  <conditionalFormatting sqref="AH83">
    <cfRule type="expression" dxfId="10547" priority="10779" stopIfTrue="1">
      <formula>$AH83=""</formula>
    </cfRule>
    <cfRule type="expression" dxfId="10546" priority="10791">
      <formula>(COUNTIFS($E$13:$E$512,$E83,$AH$13:$AH$512,"◎") + COUNTIFS($E$13:$E$512,$E83,$AH$13:$AH$512,"○"))&gt;1</formula>
    </cfRule>
  </conditionalFormatting>
  <conditionalFormatting sqref="AI83">
    <cfRule type="expression" dxfId="10545" priority="10778" stopIfTrue="1">
      <formula>$AI83=""</formula>
    </cfRule>
    <cfRule type="expression" dxfId="10544" priority="10790">
      <formula>(COUNTIFS($E$13:$E$512,$E83,$AI$13:$AI$512,"◎") + COUNTIFS($E$13:$E$512,$E83,$AI$13:$AI$512,"○"))&gt;1</formula>
    </cfRule>
  </conditionalFormatting>
  <conditionalFormatting sqref="AJ83">
    <cfRule type="expression" dxfId="10543" priority="10777" stopIfTrue="1">
      <formula>$AJ83=""</formula>
    </cfRule>
    <cfRule type="expression" dxfId="10542" priority="10789">
      <formula>(COUNTIFS($E$13:$E$512,$E83,$AJ$13:$AJ$512,"◎") + COUNTIFS($E$13:$E$512,$E83,$AJ$13:$AJ$512,"○"))&gt;1</formula>
    </cfRule>
  </conditionalFormatting>
  <conditionalFormatting sqref="Y84">
    <cfRule type="expression" dxfId="10541" priority="10764" stopIfTrue="1">
      <formula>$Y84=""</formula>
    </cfRule>
    <cfRule type="expression" dxfId="10540" priority="10776">
      <formula>(COUNTIFS($E$13:$E$512,$E84,$Y$13:$Y$512,"◎") + COUNTIFS($E$13:$E$512,$E84,$Y$13:$Y$512,"○"))&gt;1</formula>
    </cfRule>
  </conditionalFormatting>
  <conditionalFormatting sqref="Z84">
    <cfRule type="expression" dxfId="10539" priority="10763" stopIfTrue="1">
      <formula>$Z84=""</formula>
    </cfRule>
    <cfRule type="expression" dxfId="10538" priority="10775">
      <formula>(COUNTIFS($E$13:$E$512,$E84,$Z$13:$Z$512,"◎") + COUNTIFS($E$13:$E$512,$E84,$Z$13:$Z$512,"○"))&gt;1</formula>
    </cfRule>
  </conditionalFormatting>
  <conditionalFormatting sqref="AA84">
    <cfRule type="expression" dxfId="10537" priority="10762" stopIfTrue="1">
      <formula>$AA84=""</formula>
    </cfRule>
    <cfRule type="expression" dxfId="10536" priority="10774">
      <formula>(COUNTIFS($E$13:$E$512,$E84,$AA$13:$AA$512,"◎") + COUNTIFS($E$13:$E$512,$E84,$AA$13:$AA$512,"○"))&gt;1</formula>
    </cfRule>
  </conditionalFormatting>
  <conditionalFormatting sqref="AB84">
    <cfRule type="expression" dxfId="10535" priority="10761" stopIfTrue="1">
      <formula>$AB84=""</formula>
    </cfRule>
    <cfRule type="expression" dxfId="10534" priority="10773">
      <formula>(COUNTIFS($E$13:$E$512,$E84,$AB$13:$AB$512,"◎") + COUNTIFS($E$13:$E$512,$E84,$AB$13:$AB$512,"○"))&gt;1</formula>
    </cfRule>
  </conditionalFormatting>
  <conditionalFormatting sqref="AC84">
    <cfRule type="expression" dxfId="10533" priority="10760" stopIfTrue="1">
      <formula>$AC84=""</formula>
    </cfRule>
    <cfRule type="expression" dxfId="10532" priority="10772">
      <formula>(COUNTIFS($E$13:$E$512,$E84,$AC$13:$AC$512,"◎") + COUNTIFS($E$13:$E$512,$E84,$AC$13:$AC$512,"○"))&gt;1</formula>
    </cfRule>
  </conditionalFormatting>
  <conditionalFormatting sqref="AD84">
    <cfRule type="expression" dxfId="10531" priority="10759" stopIfTrue="1">
      <formula>$AD84=""</formula>
    </cfRule>
    <cfRule type="expression" dxfId="10530" priority="10771">
      <formula>(COUNTIFS($E$13:$E$512,$E84,$AD$13:$AD$512,"◎") + COUNTIFS($E$13:$E$512,$E84,$AD$13:$AD$512,"○"))&gt;1</formula>
    </cfRule>
  </conditionalFormatting>
  <conditionalFormatting sqref="AE84">
    <cfRule type="expression" dxfId="10529" priority="10758" stopIfTrue="1">
      <formula>$AE84=""</formula>
    </cfRule>
    <cfRule type="expression" dxfId="10528" priority="10770">
      <formula>(COUNTIFS($E$13:$E$512,$E84,$AE$13:$AE$512,"◎") + COUNTIFS($E$13:$E$512,$E84,$AE$13:$AE$512,"○"))&gt;1</formula>
    </cfRule>
  </conditionalFormatting>
  <conditionalFormatting sqref="AF84">
    <cfRule type="expression" dxfId="10527" priority="10757" stopIfTrue="1">
      <formula>$AF84=""</formula>
    </cfRule>
    <cfRule type="expression" dxfId="10526" priority="10769">
      <formula>(COUNTIFS($E$13:$E$512,$E84,$AF$13:$AF$512,"◎") + COUNTIFS($E$13:$E$512,$E84,$AF$13:$AF$512,"○"))&gt;1</formula>
    </cfRule>
  </conditionalFormatting>
  <conditionalFormatting sqref="AG84">
    <cfRule type="expression" dxfId="10525" priority="10756" stopIfTrue="1">
      <formula>$AG84=""</formula>
    </cfRule>
    <cfRule type="expression" dxfId="10524" priority="10768">
      <formula>(COUNTIFS($E$13:$E$512,$E84,$AG$13:$AG$512,"◎") + COUNTIFS($E$13:$E$512,$E84,$AG$13:$AG$512,"○"))&gt;1</formula>
    </cfRule>
  </conditionalFormatting>
  <conditionalFormatting sqref="AH84">
    <cfRule type="expression" dxfId="10523" priority="10755" stopIfTrue="1">
      <formula>$AH84=""</formula>
    </cfRule>
    <cfRule type="expression" dxfId="10522" priority="10767">
      <formula>(COUNTIFS($E$13:$E$512,$E84,$AH$13:$AH$512,"◎") + COUNTIFS($E$13:$E$512,$E84,$AH$13:$AH$512,"○"))&gt;1</formula>
    </cfRule>
  </conditionalFormatting>
  <conditionalFormatting sqref="AI84">
    <cfRule type="expression" dxfId="10521" priority="10754" stopIfTrue="1">
      <formula>$AI84=""</formula>
    </cfRule>
    <cfRule type="expression" dxfId="10520" priority="10766">
      <formula>(COUNTIFS($E$13:$E$512,$E84,$AI$13:$AI$512,"◎") + COUNTIFS($E$13:$E$512,$E84,$AI$13:$AI$512,"○"))&gt;1</formula>
    </cfRule>
  </conditionalFormatting>
  <conditionalFormatting sqref="AJ84">
    <cfRule type="expression" dxfId="10519" priority="10753" stopIfTrue="1">
      <formula>$AJ84=""</formula>
    </cfRule>
    <cfRule type="expression" dxfId="10518" priority="10765">
      <formula>(COUNTIFS($E$13:$E$512,$E84,$AJ$13:$AJ$512,"◎") + COUNTIFS($E$13:$E$512,$E84,$AJ$13:$AJ$512,"○"))&gt;1</formula>
    </cfRule>
  </conditionalFormatting>
  <conditionalFormatting sqref="Y85">
    <cfRule type="expression" dxfId="10517" priority="10740" stopIfTrue="1">
      <formula>$Y85=""</formula>
    </cfRule>
    <cfRule type="expression" dxfId="10516" priority="10752">
      <formula>(COUNTIFS($E$13:$E$512,$E85,$Y$13:$Y$512,"◎") + COUNTIFS($E$13:$E$512,$E85,$Y$13:$Y$512,"○"))&gt;1</formula>
    </cfRule>
  </conditionalFormatting>
  <conditionalFormatting sqref="Z85">
    <cfRule type="expression" dxfId="10515" priority="10739" stopIfTrue="1">
      <formula>$Z85=""</formula>
    </cfRule>
    <cfRule type="expression" dxfId="10514" priority="10751">
      <formula>(COUNTIFS($E$13:$E$512,$E85,$Z$13:$Z$512,"◎") + COUNTIFS($E$13:$E$512,$E85,$Z$13:$Z$512,"○"))&gt;1</formula>
    </cfRule>
  </conditionalFormatting>
  <conditionalFormatting sqref="AA85">
    <cfRule type="expression" dxfId="10513" priority="10738" stopIfTrue="1">
      <formula>$AA85=""</formula>
    </cfRule>
    <cfRule type="expression" dxfId="10512" priority="10750">
      <formula>(COUNTIFS($E$13:$E$512,$E85,$AA$13:$AA$512,"◎") + COUNTIFS($E$13:$E$512,$E85,$AA$13:$AA$512,"○"))&gt;1</formula>
    </cfRule>
  </conditionalFormatting>
  <conditionalFormatting sqref="AB85">
    <cfRule type="expression" dxfId="10511" priority="10737" stopIfTrue="1">
      <formula>$AB85=""</formula>
    </cfRule>
    <cfRule type="expression" dxfId="10510" priority="10749">
      <formula>(COUNTIFS($E$13:$E$512,$E85,$AB$13:$AB$512,"◎") + COUNTIFS($E$13:$E$512,$E85,$AB$13:$AB$512,"○"))&gt;1</formula>
    </cfRule>
  </conditionalFormatting>
  <conditionalFormatting sqref="AC85">
    <cfRule type="expression" dxfId="10509" priority="10736" stopIfTrue="1">
      <formula>$AC85=""</formula>
    </cfRule>
    <cfRule type="expression" dxfId="10508" priority="10748">
      <formula>(COUNTIFS($E$13:$E$512,$E85,$AC$13:$AC$512,"◎") + COUNTIFS($E$13:$E$512,$E85,$AC$13:$AC$512,"○"))&gt;1</formula>
    </cfRule>
  </conditionalFormatting>
  <conditionalFormatting sqref="AD85">
    <cfRule type="expression" dxfId="10507" priority="10735" stopIfTrue="1">
      <formula>$AD85=""</formula>
    </cfRule>
    <cfRule type="expression" dxfId="10506" priority="10747">
      <formula>(COUNTIFS($E$13:$E$512,$E85,$AD$13:$AD$512,"◎") + COUNTIFS($E$13:$E$512,$E85,$AD$13:$AD$512,"○"))&gt;1</formula>
    </cfRule>
  </conditionalFormatting>
  <conditionalFormatting sqref="AE85">
    <cfRule type="expression" dxfId="10505" priority="10734" stopIfTrue="1">
      <formula>$AE85=""</formula>
    </cfRule>
    <cfRule type="expression" dxfId="10504" priority="10746">
      <formula>(COUNTIFS($E$13:$E$512,$E85,$AE$13:$AE$512,"◎") + COUNTIFS($E$13:$E$512,$E85,$AE$13:$AE$512,"○"))&gt;1</formula>
    </cfRule>
  </conditionalFormatting>
  <conditionalFormatting sqref="AF85">
    <cfRule type="expression" dxfId="10503" priority="10733" stopIfTrue="1">
      <formula>$AF85=""</formula>
    </cfRule>
    <cfRule type="expression" dxfId="10502" priority="10745">
      <formula>(COUNTIFS($E$13:$E$512,$E85,$AF$13:$AF$512,"◎") + COUNTIFS($E$13:$E$512,$E85,$AF$13:$AF$512,"○"))&gt;1</formula>
    </cfRule>
  </conditionalFormatting>
  <conditionalFormatting sqref="AG85">
    <cfRule type="expression" dxfId="10501" priority="10732" stopIfTrue="1">
      <formula>$AG85=""</formula>
    </cfRule>
    <cfRule type="expression" dxfId="10500" priority="10744">
      <formula>(COUNTIFS($E$13:$E$512,$E85,$AG$13:$AG$512,"◎") + COUNTIFS($E$13:$E$512,$E85,$AG$13:$AG$512,"○"))&gt;1</formula>
    </cfRule>
  </conditionalFormatting>
  <conditionalFormatting sqref="AH85">
    <cfRule type="expression" dxfId="10499" priority="10731" stopIfTrue="1">
      <formula>$AH85=""</formula>
    </cfRule>
    <cfRule type="expression" dxfId="10498" priority="10743">
      <formula>(COUNTIFS($E$13:$E$512,$E85,$AH$13:$AH$512,"◎") + COUNTIFS($E$13:$E$512,$E85,$AH$13:$AH$512,"○"))&gt;1</formula>
    </cfRule>
  </conditionalFormatting>
  <conditionalFormatting sqref="AI85">
    <cfRule type="expression" dxfId="10497" priority="10730" stopIfTrue="1">
      <formula>$AI85=""</formula>
    </cfRule>
    <cfRule type="expression" dxfId="10496" priority="10742">
      <formula>(COUNTIFS($E$13:$E$512,$E85,$AI$13:$AI$512,"◎") + COUNTIFS($E$13:$E$512,$E85,$AI$13:$AI$512,"○"))&gt;1</formula>
    </cfRule>
  </conditionalFormatting>
  <conditionalFormatting sqref="AJ85">
    <cfRule type="expression" dxfId="10495" priority="10729" stopIfTrue="1">
      <formula>$AJ85=""</formula>
    </cfRule>
    <cfRule type="expression" dxfId="10494" priority="10741">
      <formula>(COUNTIFS($E$13:$E$512,$E85,$AJ$13:$AJ$512,"◎") + COUNTIFS($E$13:$E$512,$E85,$AJ$13:$AJ$512,"○"))&gt;1</formula>
    </cfRule>
  </conditionalFormatting>
  <conditionalFormatting sqref="Y86">
    <cfRule type="expression" dxfId="10493" priority="10716" stopIfTrue="1">
      <formula>$Y86=""</formula>
    </cfRule>
    <cfRule type="expression" dxfId="10492" priority="10728">
      <formula>(COUNTIFS($E$13:$E$512,$E86,$Y$13:$Y$512,"◎") + COUNTIFS($E$13:$E$512,$E86,$Y$13:$Y$512,"○"))&gt;1</formula>
    </cfRule>
  </conditionalFormatting>
  <conditionalFormatting sqref="Z86">
    <cfRule type="expression" dxfId="10491" priority="10715" stopIfTrue="1">
      <formula>$Z86=""</formula>
    </cfRule>
    <cfRule type="expression" dxfId="10490" priority="10727">
      <formula>(COUNTIFS($E$13:$E$512,$E86,$Z$13:$Z$512,"◎") + COUNTIFS($E$13:$E$512,$E86,$Z$13:$Z$512,"○"))&gt;1</formula>
    </cfRule>
  </conditionalFormatting>
  <conditionalFormatting sqref="AA86">
    <cfRule type="expression" dxfId="10489" priority="10714" stopIfTrue="1">
      <formula>$AA86=""</formula>
    </cfRule>
    <cfRule type="expression" dxfId="10488" priority="10726">
      <formula>(COUNTIFS($E$13:$E$512,$E86,$AA$13:$AA$512,"◎") + COUNTIFS($E$13:$E$512,$E86,$AA$13:$AA$512,"○"))&gt;1</formula>
    </cfRule>
  </conditionalFormatting>
  <conditionalFormatting sqref="AB86">
    <cfRule type="expression" dxfId="10487" priority="10713" stopIfTrue="1">
      <formula>$AB86=""</formula>
    </cfRule>
    <cfRule type="expression" dxfId="10486" priority="10725">
      <formula>(COUNTIFS($E$13:$E$512,$E86,$AB$13:$AB$512,"◎") + COUNTIFS($E$13:$E$512,$E86,$AB$13:$AB$512,"○"))&gt;1</formula>
    </cfRule>
  </conditionalFormatting>
  <conditionalFormatting sqref="AC86">
    <cfRule type="expression" dxfId="10485" priority="10712" stopIfTrue="1">
      <formula>$AC86=""</formula>
    </cfRule>
    <cfRule type="expression" dxfId="10484" priority="10724">
      <formula>(COUNTIFS($E$13:$E$512,$E86,$AC$13:$AC$512,"◎") + COUNTIFS($E$13:$E$512,$E86,$AC$13:$AC$512,"○"))&gt;1</formula>
    </cfRule>
  </conditionalFormatting>
  <conditionalFormatting sqref="AD86">
    <cfRule type="expression" dxfId="10483" priority="10711" stopIfTrue="1">
      <formula>$AD86=""</formula>
    </cfRule>
    <cfRule type="expression" dxfId="10482" priority="10723">
      <formula>(COUNTIFS($E$13:$E$512,$E86,$AD$13:$AD$512,"◎") + COUNTIFS($E$13:$E$512,$E86,$AD$13:$AD$512,"○"))&gt;1</formula>
    </cfRule>
  </conditionalFormatting>
  <conditionalFormatting sqref="AE86">
    <cfRule type="expression" dxfId="10481" priority="10710" stopIfTrue="1">
      <formula>$AE86=""</formula>
    </cfRule>
    <cfRule type="expression" dxfId="10480" priority="10722">
      <formula>(COUNTIFS($E$13:$E$512,$E86,$AE$13:$AE$512,"◎") + COUNTIFS($E$13:$E$512,$E86,$AE$13:$AE$512,"○"))&gt;1</formula>
    </cfRule>
  </conditionalFormatting>
  <conditionalFormatting sqref="AF86">
    <cfRule type="expression" dxfId="10479" priority="10709" stopIfTrue="1">
      <formula>$AF86=""</formula>
    </cfRule>
    <cfRule type="expression" dxfId="10478" priority="10721">
      <formula>(COUNTIFS($E$13:$E$512,$E86,$AF$13:$AF$512,"◎") + COUNTIFS($E$13:$E$512,$E86,$AF$13:$AF$512,"○"))&gt;1</formula>
    </cfRule>
  </conditionalFormatting>
  <conditionalFormatting sqref="AG86">
    <cfRule type="expression" dxfId="10477" priority="10708" stopIfTrue="1">
      <formula>$AG86=""</formula>
    </cfRule>
    <cfRule type="expression" dxfId="10476" priority="10720">
      <formula>(COUNTIFS($E$13:$E$512,$E86,$AG$13:$AG$512,"◎") + COUNTIFS($E$13:$E$512,$E86,$AG$13:$AG$512,"○"))&gt;1</formula>
    </cfRule>
  </conditionalFormatting>
  <conditionalFormatting sqref="AH86">
    <cfRule type="expression" dxfId="10475" priority="10707" stopIfTrue="1">
      <formula>$AH86=""</formula>
    </cfRule>
    <cfRule type="expression" dxfId="10474" priority="10719">
      <formula>(COUNTIFS($E$13:$E$512,$E86,$AH$13:$AH$512,"◎") + COUNTIFS($E$13:$E$512,$E86,$AH$13:$AH$512,"○"))&gt;1</formula>
    </cfRule>
  </conditionalFormatting>
  <conditionalFormatting sqref="AI86">
    <cfRule type="expression" dxfId="10473" priority="10706" stopIfTrue="1">
      <formula>$AI86=""</formula>
    </cfRule>
    <cfRule type="expression" dxfId="10472" priority="10718">
      <formula>(COUNTIFS($E$13:$E$512,$E86,$AI$13:$AI$512,"◎") + COUNTIFS($E$13:$E$512,$E86,$AI$13:$AI$512,"○"))&gt;1</formula>
    </cfRule>
  </conditionalFormatting>
  <conditionalFormatting sqref="AJ86">
    <cfRule type="expression" dxfId="10471" priority="10705" stopIfTrue="1">
      <formula>$AJ86=""</formula>
    </cfRule>
    <cfRule type="expression" dxfId="10470" priority="10717">
      <formula>(COUNTIFS($E$13:$E$512,$E86,$AJ$13:$AJ$512,"◎") + COUNTIFS($E$13:$E$512,$E86,$AJ$13:$AJ$512,"○"))&gt;1</formula>
    </cfRule>
  </conditionalFormatting>
  <conditionalFormatting sqref="Y87">
    <cfRule type="expression" dxfId="10469" priority="10692" stopIfTrue="1">
      <formula>$Y87=""</formula>
    </cfRule>
    <cfRule type="expression" dxfId="10468" priority="10704">
      <formula>(COUNTIFS($E$13:$E$512,$E87,$Y$13:$Y$512,"◎") + COUNTIFS($E$13:$E$512,$E87,$Y$13:$Y$512,"○"))&gt;1</formula>
    </cfRule>
  </conditionalFormatting>
  <conditionalFormatting sqref="Z87">
    <cfRule type="expression" dxfId="10467" priority="10691" stopIfTrue="1">
      <formula>$Z87=""</formula>
    </cfRule>
    <cfRule type="expression" dxfId="10466" priority="10703">
      <formula>(COUNTIFS($E$13:$E$512,$E87,$Z$13:$Z$512,"◎") + COUNTIFS($E$13:$E$512,$E87,$Z$13:$Z$512,"○"))&gt;1</formula>
    </cfRule>
  </conditionalFormatting>
  <conditionalFormatting sqref="AA87">
    <cfRule type="expression" dxfId="10465" priority="10690" stopIfTrue="1">
      <formula>$AA87=""</formula>
    </cfRule>
    <cfRule type="expression" dxfId="10464" priority="10702">
      <formula>(COUNTIFS($E$13:$E$512,$E87,$AA$13:$AA$512,"◎") + COUNTIFS($E$13:$E$512,$E87,$AA$13:$AA$512,"○"))&gt;1</formula>
    </cfRule>
  </conditionalFormatting>
  <conditionalFormatting sqref="AB87">
    <cfRule type="expression" dxfId="10463" priority="10689" stopIfTrue="1">
      <formula>$AB87=""</formula>
    </cfRule>
    <cfRule type="expression" dxfId="10462" priority="10701">
      <formula>(COUNTIFS($E$13:$E$512,$E87,$AB$13:$AB$512,"◎") + COUNTIFS($E$13:$E$512,$E87,$AB$13:$AB$512,"○"))&gt;1</formula>
    </cfRule>
  </conditionalFormatting>
  <conditionalFormatting sqref="AC87">
    <cfRule type="expression" dxfId="10461" priority="10688" stopIfTrue="1">
      <formula>$AC87=""</formula>
    </cfRule>
    <cfRule type="expression" dxfId="10460" priority="10700">
      <formula>(COUNTIFS($E$13:$E$512,$E87,$AC$13:$AC$512,"◎") + COUNTIFS($E$13:$E$512,$E87,$AC$13:$AC$512,"○"))&gt;1</formula>
    </cfRule>
  </conditionalFormatting>
  <conditionalFormatting sqref="AD87">
    <cfRule type="expression" dxfId="10459" priority="10687" stopIfTrue="1">
      <formula>$AD87=""</formula>
    </cfRule>
    <cfRule type="expression" dxfId="10458" priority="10699">
      <formula>(COUNTIFS($E$13:$E$512,$E87,$AD$13:$AD$512,"◎") + COUNTIFS($E$13:$E$512,$E87,$AD$13:$AD$512,"○"))&gt;1</formula>
    </cfRule>
  </conditionalFormatting>
  <conditionalFormatting sqref="AE87">
    <cfRule type="expression" dxfId="10457" priority="10686" stopIfTrue="1">
      <formula>$AE87=""</formula>
    </cfRule>
    <cfRule type="expression" dxfId="10456" priority="10698">
      <formula>(COUNTIFS($E$13:$E$512,$E87,$AE$13:$AE$512,"◎") + COUNTIFS($E$13:$E$512,$E87,$AE$13:$AE$512,"○"))&gt;1</formula>
    </cfRule>
  </conditionalFormatting>
  <conditionalFormatting sqref="AF87">
    <cfRule type="expression" dxfId="10455" priority="10685" stopIfTrue="1">
      <formula>$AF87=""</formula>
    </cfRule>
    <cfRule type="expression" dxfId="10454" priority="10697">
      <formula>(COUNTIFS($E$13:$E$512,$E87,$AF$13:$AF$512,"◎") + COUNTIFS($E$13:$E$512,$E87,$AF$13:$AF$512,"○"))&gt;1</formula>
    </cfRule>
  </conditionalFormatting>
  <conditionalFormatting sqref="AG87">
    <cfRule type="expression" dxfId="10453" priority="10684" stopIfTrue="1">
      <formula>$AG87=""</formula>
    </cfRule>
    <cfRule type="expression" dxfId="10452" priority="10696">
      <formula>(COUNTIFS($E$13:$E$512,$E87,$AG$13:$AG$512,"◎") + COUNTIFS($E$13:$E$512,$E87,$AG$13:$AG$512,"○"))&gt;1</formula>
    </cfRule>
  </conditionalFormatting>
  <conditionalFormatting sqref="AH87">
    <cfRule type="expression" dxfId="10451" priority="10683" stopIfTrue="1">
      <formula>$AH87=""</formula>
    </cfRule>
    <cfRule type="expression" dxfId="10450" priority="10695">
      <formula>(COUNTIFS($E$13:$E$512,$E87,$AH$13:$AH$512,"◎") + COUNTIFS($E$13:$E$512,$E87,$AH$13:$AH$512,"○"))&gt;1</formula>
    </cfRule>
  </conditionalFormatting>
  <conditionalFormatting sqref="AI87">
    <cfRule type="expression" dxfId="10449" priority="10682" stopIfTrue="1">
      <formula>$AI87=""</formula>
    </cfRule>
    <cfRule type="expression" dxfId="10448" priority="10694">
      <formula>(COUNTIFS($E$13:$E$512,$E87,$AI$13:$AI$512,"◎") + COUNTIFS($E$13:$E$512,$E87,$AI$13:$AI$512,"○"))&gt;1</formula>
    </cfRule>
  </conditionalFormatting>
  <conditionalFormatting sqref="AJ87">
    <cfRule type="expression" dxfId="10447" priority="10681" stopIfTrue="1">
      <formula>$AJ87=""</formula>
    </cfRule>
    <cfRule type="expression" dxfId="10446" priority="10693">
      <formula>(COUNTIFS($E$13:$E$512,$E87,$AJ$13:$AJ$512,"◎") + COUNTIFS($E$13:$E$512,$E87,$AJ$13:$AJ$512,"○"))&gt;1</formula>
    </cfRule>
  </conditionalFormatting>
  <conditionalFormatting sqref="Y88">
    <cfRule type="expression" dxfId="10445" priority="10668" stopIfTrue="1">
      <formula>$Y88=""</formula>
    </cfRule>
    <cfRule type="expression" dxfId="10444" priority="10680">
      <formula>(COUNTIFS($E$13:$E$512,$E88,$Y$13:$Y$512,"◎") + COUNTIFS($E$13:$E$512,$E88,$Y$13:$Y$512,"○"))&gt;1</formula>
    </cfRule>
  </conditionalFormatting>
  <conditionalFormatting sqref="Z88">
    <cfRule type="expression" dxfId="10443" priority="10667" stopIfTrue="1">
      <formula>$Z88=""</formula>
    </cfRule>
    <cfRule type="expression" dxfId="10442" priority="10679">
      <formula>(COUNTIFS($E$13:$E$512,$E88,$Z$13:$Z$512,"◎") + COUNTIFS($E$13:$E$512,$E88,$Z$13:$Z$512,"○"))&gt;1</formula>
    </cfRule>
  </conditionalFormatting>
  <conditionalFormatting sqref="AA88">
    <cfRule type="expression" dxfId="10441" priority="10666" stopIfTrue="1">
      <formula>$AA88=""</formula>
    </cfRule>
    <cfRule type="expression" dxfId="10440" priority="10678">
      <formula>(COUNTIFS($E$13:$E$512,$E88,$AA$13:$AA$512,"◎") + COUNTIFS($E$13:$E$512,$E88,$AA$13:$AA$512,"○"))&gt;1</formula>
    </cfRule>
  </conditionalFormatting>
  <conditionalFormatting sqref="AB88">
    <cfRule type="expression" dxfId="10439" priority="10665" stopIfTrue="1">
      <formula>$AB88=""</formula>
    </cfRule>
    <cfRule type="expression" dxfId="10438" priority="10677">
      <formula>(COUNTIFS($E$13:$E$512,$E88,$AB$13:$AB$512,"◎") + COUNTIFS($E$13:$E$512,$E88,$AB$13:$AB$512,"○"))&gt;1</formula>
    </cfRule>
  </conditionalFormatting>
  <conditionalFormatting sqref="AC88">
    <cfRule type="expression" dxfId="10437" priority="10664" stopIfTrue="1">
      <formula>$AC88=""</formula>
    </cfRule>
    <cfRule type="expression" dxfId="10436" priority="10676">
      <formula>(COUNTIFS($E$13:$E$512,$E88,$AC$13:$AC$512,"◎") + COUNTIFS($E$13:$E$512,$E88,$AC$13:$AC$512,"○"))&gt;1</formula>
    </cfRule>
  </conditionalFormatting>
  <conditionalFormatting sqref="AD88">
    <cfRule type="expression" dxfId="10435" priority="10663" stopIfTrue="1">
      <formula>$AD88=""</formula>
    </cfRule>
    <cfRule type="expression" dxfId="10434" priority="10675">
      <formula>(COUNTIFS($E$13:$E$512,$E88,$AD$13:$AD$512,"◎") + COUNTIFS($E$13:$E$512,$E88,$AD$13:$AD$512,"○"))&gt;1</formula>
    </cfRule>
  </conditionalFormatting>
  <conditionalFormatting sqref="AE88">
    <cfRule type="expression" dxfId="10433" priority="10662" stopIfTrue="1">
      <formula>$AE88=""</formula>
    </cfRule>
    <cfRule type="expression" dxfId="10432" priority="10674">
      <formula>(COUNTIFS($E$13:$E$512,$E88,$AE$13:$AE$512,"◎") + COUNTIFS($E$13:$E$512,$E88,$AE$13:$AE$512,"○"))&gt;1</formula>
    </cfRule>
  </conditionalFormatting>
  <conditionalFormatting sqref="AF88">
    <cfRule type="expression" dxfId="10431" priority="10661" stopIfTrue="1">
      <formula>$AF88=""</formula>
    </cfRule>
    <cfRule type="expression" dxfId="10430" priority="10673">
      <formula>(COUNTIFS($E$13:$E$512,$E88,$AF$13:$AF$512,"◎") + COUNTIFS($E$13:$E$512,$E88,$AF$13:$AF$512,"○"))&gt;1</formula>
    </cfRule>
  </conditionalFormatting>
  <conditionalFormatting sqref="AG88">
    <cfRule type="expression" dxfId="10429" priority="10660" stopIfTrue="1">
      <formula>$AG88=""</formula>
    </cfRule>
    <cfRule type="expression" dxfId="10428" priority="10672">
      <formula>(COUNTIFS($E$13:$E$512,$E88,$AG$13:$AG$512,"◎") + COUNTIFS($E$13:$E$512,$E88,$AG$13:$AG$512,"○"))&gt;1</formula>
    </cfRule>
  </conditionalFormatting>
  <conditionalFormatting sqref="AH88">
    <cfRule type="expression" dxfId="10427" priority="10659" stopIfTrue="1">
      <formula>$AH88=""</formula>
    </cfRule>
    <cfRule type="expression" dxfId="10426" priority="10671">
      <formula>(COUNTIFS($E$13:$E$512,$E88,$AH$13:$AH$512,"◎") + COUNTIFS($E$13:$E$512,$E88,$AH$13:$AH$512,"○"))&gt;1</formula>
    </cfRule>
  </conditionalFormatting>
  <conditionalFormatting sqref="AI88">
    <cfRule type="expression" dxfId="10425" priority="10658" stopIfTrue="1">
      <formula>$AI88=""</formula>
    </cfRule>
    <cfRule type="expression" dxfId="10424" priority="10670">
      <formula>(COUNTIFS($E$13:$E$512,$E88,$AI$13:$AI$512,"◎") + COUNTIFS($E$13:$E$512,$E88,$AI$13:$AI$512,"○"))&gt;1</formula>
    </cfRule>
  </conditionalFormatting>
  <conditionalFormatting sqref="AJ88">
    <cfRule type="expression" dxfId="10423" priority="10657" stopIfTrue="1">
      <formula>$AJ88=""</formula>
    </cfRule>
    <cfRule type="expression" dxfId="10422" priority="10669">
      <formula>(COUNTIFS($E$13:$E$512,$E88,$AJ$13:$AJ$512,"◎") + COUNTIFS($E$13:$E$512,$E88,$AJ$13:$AJ$512,"○"))&gt;1</formula>
    </cfRule>
  </conditionalFormatting>
  <conditionalFormatting sqref="Y89">
    <cfRule type="expression" dxfId="10421" priority="10644" stopIfTrue="1">
      <formula>$Y89=""</formula>
    </cfRule>
    <cfRule type="expression" dxfId="10420" priority="10656">
      <formula>(COUNTIFS($E$13:$E$512,$E89,$Y$13:$Y$512,"◎") + COUNTIFS($E$13:$E$512,$E89,$Y$13:$Y$512,"○"))&gt;1</formula>
    </cfRule>
  </conditionalFormatting>
  <conditionalFormatting sqref="Z89">
    <cfRule type="expression" dxfId="10419" priority="10643" stopIfTrue="1">
      <formula>$Z89=""</formula>
    </cfRule>
    <cfRule type="expression" dxfId="10418" priority="10655">
      <formula>(COUNTIFS($E$13:$E$512,$E89,$Z$13:$Z$512,"◎") + COUNTIFS($E$13:$E$512,$E89,$Z$13:$Z$512,"○"))&gt;1</formula>
    </cfRule>
  </conditionalFormatting>
  <conditionalFormatting sqref="AA89">
    <cfRule type="expression" dxfId="10417" priority="10642" stopIfTrue="1">
      <formula>$AA89=""</formula>
    </cfRule>
    <cfRule type="expression" dxfId="10416" priority="10654">
      <formula>(COUNTIFS($E$13:$E$512,$E89,$AA$13:$AA$512,"◎") + COUNTIFS($E$13:$E$512,$E89,$AA$13:$AA$512,"○"))&gt;1</formula>
    </cfRule>
  </conditionalFormatting>
  <conditionalFormatting sqref="AB89">
    <cfRule type="expression" dxfId="10415" priority="10641" stopIfTrue="1">
      <formula>$AB89=""</formula>
    </cfRule>
    <cfRule type="expression" dxfId="10414" priority="10653">
      <formula>(COUNTIFS($E$13:$E$512,$E89,$AB$13:$AB$512,"◎") + COUNTIFS($E$13:$E$512,$E89,$AB$13:$AB$512,"○"))&gt;1</formula>
    </cfRule>
  </conditionalFormatting>
  <conditionalFormatting sqref="AC89">
    <cfRule type="expression" dxfId="10413" priority="10640" stopIfTrue="1">
      <formula>$AC89=""</formula>
    </cfRule>
    <cfRule type="expression" dxfId="10412" priority="10652">
      <formula>(COUNTIFS($E$13:$E$512,$E89,$AC$13:$AC$512,"◎") + COUNTIFS($E$13:$E$512,$E89,$AC$13:$AC$512,"○"))&gt;1</formula>
    </cfRule>
  </conditionalFormatting>
  <conditionalFormatting sqref="AD89">
    <cfRule type="expression" dxfId="10411" priority="10639" stopIfTrue="1">
      <formula>$AD89=""</formula>
    </cfRule>
    <cfRule type="expression" dxfId="10410" priority="10651">
      <formula>(COUNTIFS($E$13:$E$512,$E89,$AD$13:$AD$512,"◎") + COUNTIFS($E$13:$E$512,$E89,$AD$13:$AD$512,"○"))&gt;1</formula>
    </cfRule>
  </conditionalFormatting>
  <conditionalFormatting sqref="AE89">
    <cfRule type="expression" dxfId="10409" priority="10638" stopIfTrue="1">
      <formula>$AE89=""</formula>
    </cfRule>
    <cfRule type="expression" dxfId="10408" priority="10650">
      <formula>(COUNTIFS($E$13:$E$512,$E89,$AE$13:$AE$512,"◎") + COUNTIFS($E$13:$E$512,$E89,$AE$13:$AE$512,"○"))&gt;1</formula>
    </cfRule>
  </conditionalFormatting>
  <conditionalFormatting sqref="AF89">
    <cfRule type="expression" dxfId="10407" priority="10637" stopIfTrue="1">
      <formula>$AF89=""</formula>
    </cfRule>
    <cfRule type="expression" dxfId="10406" priority="10649">
      <formula>(COUNTIFS($E$13:$E$512,$E89,$AF$13:$AF$512,"◎") + COUNTIFS($E$13:$E$512,$E89,$AF$13:$AF$512,"○"))&gt;1</formula>
    </cfRule>
  </conditionalFormatting>
  <conditionalFormatting sqref="AG89">
    <cfRule type="expression" dxfId="10405" priority="10636" stopIfTrue="1">
      <formula>$AG89=""</formula>
    </cfRule>
    <cfRule type="expression" dxfId="10404" priority="10648">
      <formula>(COUNTIFS($E$13:$E$512,$E89,$AG$13:$AG$512,"◎") + COUNTIFS($E$13:$E$512,$E89,$AG$13:$AG$512,"○"))&gt;1</formula>
    </cfRule>
  </conditionalFormatting>
  <conditionalFormatting sqref="AH89">
    <cfRule type="expression" dxfId="10403" priority="10635" stopIfTrue="1">
      <formula>$AH89=""</formula>
    </cfRule>
    <cfRule type="expression" dxfId="10402" priority="10647">
      <formula>(COUNTIFS($E$13:$E$512,$E89,$AH$13:$AH$512,"◎") + COUNTIFS($E$13:$E$512,$E89,$AH$13:$AH$512,"○"))&gt;1</formula>
    </cfRule>
  </conditionalFormatting>
  <conditionalFormatting sqref="AI89">
    <cfRule type="expression" dxfId="10401" priority="10634" stopIfTrue="1">
      <formula>$AI89=""</formula>
    </cfRule>
    <cfRule type="expression" dxfId="10400" priority="10646">
      <formula>(COUNTIFS($E$13:$E$512,$E89,$AI$13:$AI$512,"◎") + COUNTIFS($E$13:$E$512,$E89,$AI$13:$AI$512,"○"))&gt;1</formula>
    </cfRule>
  </conditionalFormatting>
  <conditionalFormatting sqref="AJ89">
    <cfRule type="expression" dxfId="10399" priority="10633" stopIfTrue="1">
      <formula>$AJ89=""</formula>
    </cfRule>
    <cfRule type="expression" dxfId="10398" priority="10645">
      <formula>(COUNTIFS($E$13:$E$512,$E89,$AJ$13:$AJ$512,"◎") + COUNTIFS($E$13:$E$512,$E89,$AJ$13:$AJ$512,"○"))&gt;1</formula>
    </cfRule>
  </conditionalFormatting>
  <conditionalFormatting sqref="Y90">
    <cfRule type="expression" dxfId="10397" priority="10620" stopIfTrue="1">
      <formula>$Y90=""</formula>
    </cfRule>
    <cfRule type="expression" dxfId="10396" priority="10632">
      <formula>(COUNTIFS($E$13:$E$512,$E90,$Y$13:$Y$512,"◎") + COUNTIFS($E$13:$E$512,$E90,$Y$13:$Y$512,"○"))&gt;1</formula>
    </cfRule>
  </conditionalFormatting>
  <conditionalFormatting sqref="Z90">
    <cfRule type="expression" dxfId="10395" priority="10619" stopIfTrue="1">
      <formula>$Z90=""</formula>
    </cfRule>
    <cfRule type="expression" dxfId="10394" priority="10631">
      <formula>(COUNTIFS($E$13:$E$512,$E90,$Z$13:$Z$512,"◎") + COUNTIFS($E$13:$E$512,$E90,$Z$13:$Z$512,"○"))&gt;1</formula>
    </cfRule>
  </conditionalFormatting>
  <conditionalFormatting sqref="AA90">
    <cfRule type="expression" dxfId="10393" priority="10618" stopIfTrue="1">
      <formula>$AA90=""</formula>
    </cfRule>
    <cfRule type="expression" dxfId="10392" priority="10630">
      <formula>(COUNTIFS($E$13:$E$512,$E90,$AA$13:$AA$512,"◎") + COUNTIFS($E$13:$E$512,$E90,$AA$13:$AA$512,"○"))&gt;1</formula>
    </cfRule>
  </conditionalFormatting>
  <conditionalFormatting sqref="AB90">
    <cfRule type="expression" dxfId="10391" priority="10617" stopIfTrue="1">
      <formula>$AB90=""</formula>
    </cfRule>
    <cfRule type="expression" dxfId="10390" priority="10629">
      <formula>(COUNTIFS($E$13:$E$512,$E90,$AB$13:$AB$512,"◎") + COUNTIFS($E$13:$E$512,$E90,$AB$13:$AB$512,"○"))&gt;1</formula>
    </cfRule>
  </conditionalFormatting>
  <conditionalFormatting sqref="AC90">
    <cfRule type="expression" dxfId="10389" priority="10616" stopIfTrue="1">
      <formula>$AC90=""</formula>
    </cfRule>
    <cfRule type="expression" dxfId="10388" priority="10628">
      <formula>(COUNTIFS($E$13:$E$512,$E90,$AC$13:$AC$512,"◎") + COUNTIFS($E$13:$E$512,$E90,$AC$13:$AC$512,"○"))&gt;1</formula>
    </cfRule>
  </conditionalFormatting>
  <conditionalFormatting sqref="AD90">
    <cfRule type="expression" dxfId="10387" priority="10615" stopIfTrue="1">
      <formula>$AD90=""</formula>
    </cfRule>
    <cfRule type="expression" dxfId="10386" priority="10627">
      <formula>(COUNTIFS($E$13:$E$512,$E90,$AD$13:$AD$512,"◎") + COUNTIFS($E$13:$E$512,$E90,$AD$13:$AD$512,"○"))&gt;1</formula>
    </cfRule>
  </conditionalFormatting>
  <conditionalFormatting sqref="AE90">
    <cfRule type="expression" dxfId="10385" priority="10614" stopIfTrue="1">
      <formula>$AE90=""</formula>
    </cfRule>
    <cfRule type="expression" dxfId="10384" priority="10626">
      <formula>(COUNTIFS($E$13:$E$512,$E90,$AE$13:$AE$512,"◎") + COUNTIFS($E$13:$E$512,$E90,$AE$13:$AE$512,"○"))&gt;1</formula>
    </cfRule>
  </conditionalFormatting>
  <conditionalFormatting sqref="AF90">
    <cfRule type="expression" dxfId="10383" priority="10613" stopIfTrue="1">
      <formula>$AF90=""</formula>
    </cfRule>
    <cfRule type="expression" dxfId="10382" priority="10625">
      <formula>(COUNTIFS($E$13:$E$512,$E90,$AF$13:$AF$512,"◎") + COUNTIFS($E$13:$E$512,$E90,$AF$13:$AF$512,"○"))&gt;1</formula>
    </cfRule>
  </conditionalFormatting>
  <conditionalFormatting sqref="AG90">
    <cfRule type="expression" dxfId="10381" priority="10612" stopIfTrue="1">
      <formula>$AG90=""</formula>
    </cfRule>
    <cfRule type="expression" dxfId="10380" priority="10624">
      <formula>(COUNTIFS($E$13:$E$512,$E90,$AG$13:$AG$512,"◎") + COUNTIFS($E$13:$E$512,$E90,$AG$13:$AG$512,"○"))&gt;1</formula>
    </cfRule>
  </conditionalFormatting>
  <conditionalFormatting sqref="AH90">
    <cfRule type="expression" dxfId="10379" priority="10611" stopIfTrue="1">
      <formula>$AH90=""</formula>
    </cfRule>
    <cfRule type="expression" dxfId="10378" priority="10623">
      <formula>(COUNTIFS($E$13:$E$512,$E90,$AH$13:$AH$512,"◎") + COUNTIFS($E$13:$E$512,$E90,$AH$13:$AH$512,"○"))&gt;1</formula>
    </cfRule>
  </conditionalFormatting>
  <conditionalFormatting sqref="AI90">
    <cfRule type="expression" dxfId="10377" priority="10610" stopIfTrue="1">
      <formula>$AI90=""</formula>
    </cfRule>
    <cfRule type="expression" dxfId="10376" priority="10622">
      <formula>(COUNTIFS($E$13:$E$512,$E90,$AI$13:$AI$512,"◎") + COUNTIFS($E$13:$E$512,$E90,$AI$13:$AI$512,"○"))&gt;1</formula>
    </cfRule>
  </conditionalFormatting>
  <conditionalFormatting sqref="AJ90">
    <cfRule type="expression" dxfId="10375" priority="10609" stopIfTrue="1">
      <formula>$AJ90=""</formula>
    </cfRule>
    <cfRule type="expression" dxfId="10374" priority="10621">
      <formula>(COUNTIFS($E$13:$E$512,$E90,$AJ$13:$AJ$512,"◎") + COUNTIFS($E$13:$E$512,$E90,$AJ$13:$AJ$512,"○"))&gt;1</formula>
    </cfRule>
  </conditionalFormatting>
  <conditionalFormatting sqref="Y91">
    <cfRule type="expression" dxfId="10373" priority="10596" stopIfTrue="1">
      <formula>$Y91=""</formula>
    </cfRule>
    <cfRule type="expression" dxfId="10372" priority="10608">
      <formula>(COUNTIFS($E$13:$E$512,$E91,$Y$13:$Y$512,"◎") + COUNTIFS($E$13:$E$512,$E91,$Y$13:$Y$512,"○"))&gt;1</formula>
    </cfRule>
  </conditionalFormatting>
  <conditionalFormatting sqref="Z91">
    <cfRule type="expression" dxfId="10371" priority="10595" stopIfTrue="1">
      <formula>$Z91=""</formula>
    </cfRule>
    <cfRule type="expression" dxfId="10370" priority="10607">
      <formula>(COUNTIFS($E$13:$E$512,$E91,$Z$13:$Z$512,"◎") + COUNTIFS($E$13:$E$512,$E91,$Z$13:$Z$512,"○"))&gt;1</formula>
    </cfRule>
  </conditionalFormatting>
  <conditionalFormatting sqref="AA91">
    <cfRule type="expression" dxfId="10369" priority="10594" stopIfTrue="1">
      <formula>$AA91=""</formula>
    </cfRule>
    <cfRule type="expression" dxfId="10368" priority="10606">
      <formula>(COUNTIFS($E$13:$E$512,$E91,$AA$13:$AA$512,"◎") + COUNTIFS($E$13:$E$512,$E91,$AA$13:$AA$512,"○"))&gt;1</formula>
    </cfRule>
  </conditionalFormatting>
  <conditionalFormatting sqref="AB91">
    <cfRule type="expression" dxfId="10367" priority="10593" stopIfTrue="1">
      <formula>$AB91=""</formula>
    </cfRule>
    <cfRule type="expression" dxfId="10366" priority="10605">
      <formula>(COUNTIFS($E$13:$E$512,$E91,$AB$13:$AB$512,"◎") + COUNTIFS($E$13:$E$512,$E91,$AB$13:$AB$512,"○"))&gt;1</formula>
    </cfRule>
  </conditionalFormatting>
  <conditionalFormatting sqref="AC91">
    <cfRule type="expression" dxfId="10365" priority="10592" stopIfTrue="1">
      <formula>$AC91=""</formula>
    </cfRule>
    <cfRule type="expression" dxfId="10364" priority="10604">
      <formula>(COUNTIFS($E$13:$E$512,$E91,$AC$13:$AC$512,"◎") + COUNTIFS($E$13:$E$512,$E91,$AC$13:$AC$512,"○"))&gt;1</formula>
    </cfRule>
  </conditionalFormatting>
  <conditionalFormatting sqref="AD91">
    <cfRule type="expression" dxfId="10363" priority="10591" stopIfTrue="1">
      <formula>$AD91=""</formula>
    </cfRule>
    <cfRule type="expression" dxfId="10362" priority="10603">
      <formula>(COUNTIFS($E$13:$E$512,$E91,$AD$13:$AD$512,"◎") + COUNTIFS($E$13:$E$512,$E91,$AD$13:$AD$512,"○"))&gt;1</formula>
    </cfRule>
  </conditionalFormatting>
  <conditionalFormatting sqref="AE91">
    <cfRule type="expression" dxfId="10361" priority="10590" stopIfTrue="1">
      <formula>$AE91=""</formula>
    </cfRule>
    <cfRule type="expression" dxfId="10360" priority="10602">
      <formula>(COUNTIFS($E$13:$E$512,$E91,$AE$13:$AE$512,"◎") + COUNTIFS($E$13:$E$512,$E91,$AE$13:$AE$512,"○"))&gt;1</formula>
    </cfRule>
  </conditionalFormatting>
  <conditionalFormatting sqref="AF91">
    <cfRule type="expression" dxfId="10359" priority="10589" stopIfTrue="1">
      <formula>$AF91=""</formula>
    </cfRule>
    <cfRule type="expression" dxfId="10358" priority="10601">
      <formula>(COUNTIFS($E$13:$E$512,$E91,$AF$13:$AF$512,"◎") + COUNTIFS($E$13:$E$512,$E91,$AF$13:$AF$512,"○"))&gt;1</formula>
    </cfRule>
  </conditionalFormatting>
  <conditionalFormatting sqref="AG91">
    <cfRule type="expression" dxfId="10357" priority="10588" stopIfTrue="1">
      <formula>$AG91=""</formula>
    </cfRule>
    <cfRule type="expression" dxfId="10356" priority="10600">
      <formula>(COUNTIFS($E$13:$E$512,$E91,$AG$13:$AG$512,"◎") + COUNTIFS($E$13:$E$512,$E91,$AG$13:$AG$512,"○"))&gt;1</formula>
    </cfRule>
  </conditionalFormatting>
  <conditionalFormatting sqref="AH91">
    <cfRule type="expression" dxfId="10355" priority="10587" stopIfTrue="1">
      <formula>$AH91=""</formula>
    </cfRule>
    <cfRule type="expression" dxfId="10354" priority="10599">
      <formula>(COUNTIFS($E$13:$E$512,$E91,$AH$13:$AH$512,"◎") + COUNTIFS($E$13:$E$512,$E91,$AH$13:$AH$512,"○"))&gt;1</formula>
    </cfRule>
  </conditionalFormatting>
  <conditionalFormatting sqref="AI91">
    <cfRule type="expression" dxfId="10353" priority="10586" stopIfTrue="1">
      <formula>$AI91=""</formula>
    </cfRule>
    <cfRule type="expression" dxfId="10352" priority="10598">
      <formula>(COUNTIFS($E$13:$E$512,$E91,$AI$13:$AI$512,"◎") + COUNTIFS($E$13:$E$512,$E91,$AI$13:$AI$512,"○"))&gt;1</formula>
    </cfRule>
  </conditionalFormatting>
  <conditionalFormatting sqref="AJ91">
    <cfRule type="expression" dxfId="10351" priority="10585" stopIfTrue="1">
      <formula>$AJ91=""</formula>
    </cfRule>
    <cfRule type="expression" dxfId="10350" priority="10597">
      <formula>(COUNTIFS($E$13:$E$512,$E91,$AJ$13:$AJ$512,"◎") + COUNTIFS($E$13:$E$512,$E91,$AJ$13:$AJ$512,"○"))&gt;1</formula>
    </cfRule>
  </conditionalFormatting>
  <conditionalFormatting sqref="Y92">
    <cfRule type="expression" dxfId="10349" priority="10572" stopIfTrue="1">
      <formula>$Y92=""</formula>
    </cfRule>
    <cfRule type="expression" dxfId="10348" priority="10584">
      <formula>(COUNTIFS($E$13:$E$512,$E92,$Y$13:$Y$512,"◎") + COUNTIFS($E$13:$E$512,$E92,$Y$13:$Y$512,"○"))&gt;1</formula>
    </cfRule>
  </conditionalFormatting>
  <conditionalFormatting sqref="Z92">
    <cfRule type="expression" dxfId="10347" priority="10571" stopIfTrue="1">
      <formula>$Z92=""</formula>
    </cfRule>
    <cfRule type="expression" dxfId="10346" priority="10583">
      <formula>(COUNTIFS($E$13:$E$512,$E92,$Z$13:$Z$512,"◎") + COUNTIFS($E$13:$E$512,$E92,$Z$13:$Z$512,"○"))&gt;1</formula>
    </cfRule>
  </conditionalFormatting>
  <conditionalFormatting sqref="AA92">
    <cfRule type="expression" dxfId="10345" priority="10570" stopIfTrue="1">
      <formula>$AA92=""</formula>
    </cfRule>
    <cfRule type="expression" dxfId="10344" priority="10582">
      <formula>(COUNTIFS($E$13:$E$512,$E92,$AA$13:$AA$512,"◎") + COUNTIFS($E$13:$E$512,$E92,$AA$13:$AA$512,"○"))&gt;1</formula>
    </cfRule>
  </conditionalFormatting>
  <conditionalFormatting sqref="AB92">
    <cfRule type="expression" dxfId="10343" priority="10569" stopIfTrue="1">
      <formula>$AB92=""</formula>
    </cfRule>
    <cfRule type="expression" dxfId="10342" priority="10581">
      <formula>(COUNTIFS($E$13:$E$512,$E92,$AB$13:$AB$512,"◎") + COUNTIFS($E$13:$E$512,$E92,$AB$13:$AB$512,"○"))&gt;1</formula>
    </cfRule>
  </conditionalFormatting>
  <conditionalFormatting sqref="AC92">
    <cfRule type="expression" dxfId="10341" priority="10568" stopIfTrue="1">
      <formula>$AC92=""</formula>
    </cfRule>
    <cfRule type="expression" dxfId="10340" priority="10580">
      <formula>(COUNTIFS($E$13:$E$512,$E92,$AC$13:$AC$512,"◎") + COUNTIFS($E$13:$E$512,$E92,$AC$13:$AC$512,"○"))&gt;1</formula>
    </cfRule>
  </conditionalFormatting>
  <conditionalFormatting sqref="AD92">
    <cfRule type="expression" dxfId="10339" priority="10567" stopIfTrue="1">
      <formula>$AD92=""</formula>
    </cfRule>
    <cfRule type="expression" dxfId="10338" priority="10579">
      <formula>(COUNTIFS($E$13:$E$512,$E92,$AD$13:$AD$512,"◎") + COUNTIFS($E$13:$E$512,$E92,$AD$13:$AD$512,"○"))&gt;1</formula>
    </cfRule>
  </conditionalFormatting>
  <conditionalFormatting sqref="AE92">
    <cfRule type="expression" dxfId="10337" priority="10566" stopIfTrue="1">
      <formula>$AE92=""</formula>
    </cfRule>
    <cfRule type="expression" dxfId="10336" priority="10578">
      <formula>(COUNTIFS($E$13:$E$512,$E92,$AE$13:$AE$512,"◎") + COUNTIFS($E$13:$E$512,$E92,$AE$13:$AE$512,"○"))&gt;1</formula>
    </cfRule>
  </conditionalFormatting>
  <conditionalFormatting sqref="AF92">
    <cfRule type="expression" dxfId="10335" priority="10565" stopIfTrue="1">
      <formula>$AF92=""</formula>
    </cfRule>
    <cfRule type="expression" dxfId="10334" priority="10577">
      <formula>(COUNTIFS($E$13:$E$512,$E92,$AF$13:$AF$512,"◎") + COUNTIFS($E$13:$E$512,$E92,$AF$13:$AF$512,"○"))&gt;1</formula>
    </cfRule>
  </conditionalFormatting>
  <conditionalFormatting sqref="AG92">
    <cfRule type="expression" dxfId="10333" priority="10564" stopIfTrue="1">
      <formula>$AG92=""</formula>
    </cfRule>
    <cfRule type="expression" dxfId="10332" priority="10576">
      <formula>(COUNTIFS($E$13:$E$512,$E92,$AG$13:$AG$512,"◎") + COUNTIFS($E$13:$E$512,$E92,$AG$13:$AG$512,"○"))&gt;1</formula>
    </cfRule>
  </conditionalFormatting>
  <conditionalFormatting sqref="AH92">
    <cfRule type="expression" dxfId="10331" priority="10563" stopIfTrue="1">
      <formula>$AH92=""</formula>
    </cfRule>
    <cfRule type="expression" dxfId="10330" priority="10575">
      <formula>(COUNTIFS($E$13:$E$512,$E92,$AH$13:$AH$512,"◎") + COUNTIFS($E$13:$E$512,$E92,$AH$13:$AH$512,"○"))&gt;1</formula>
    </cfRule>
  </conditionalFormatting>
  <conditionalFormatting sqref="AI92">
    <cfRule type="expression" dxfId="10329" priority="10562" stopIfTrue="1">
      <formula>$AI92=""</formula>
    </cfRule>
    <cfRule type="expression" dxfId="10328" priority="10574">
      <formula>(COUNTIFS($E$13:$E$512,$E92,$AI$13:$AI$512,"◎") + COUNTIFS($E$13:$E$512,$E92,$AI$13:$AI$512,"○"))&gt;1</formula>
    </cfRule>
  </conditionalFormatting>
  <conditionalFormatting sqref="AJ92">
    <cfRule type="expression" dxfId="10327" priority="10561" stopIfTrue="1">
      <formula>$AJ92=""</formula>
    </cfRule>
    <cfRule type="expression" dxfId="10326" priority="10573">
      <formula>(COUNTIFS($E$13:$E$512,$E92,$AJ$13:$AJ$512,"◎") + COUNTIFS($E$13:$E$512,$E92,$AJ$13:$AJ$512,"○"))&gt;1</formula>
    </cfRule>
  </conditionalFormatting>
  <conditionalFormatting sqref="Y93">
    <cfRule type="expression" dxfId="10325" priority="10548" stopIfTrue="1">
      <formula>$Y93=""</formula>
    </cfRule>
    <cfRule type="expression" dxfId="10324" priority="10560">
      <formula>(COUNTIFS($E$13:$E$512,$E93,$Y$13:$Y$512,"◎") + COUNTIFS($E$13:$E$512,$E93,$Y$13:$Y$512,"○"))&gt;1</formula>
    </cfRule>
  </conditionalFormatting>
  <conditionalFormatting sqref="Z93">
    <cfRule type="expression" dxfId="10323" priority="10547" stopIfTrue="1">
      <formula>$Z93=""</formula>
    </cfRule>
    <cfRule type="expression" dxfId="10322" priority="10559">
      <formula>(COUNTIFS($E$13:$E$512,$E93,$Z$13:$Z$512,"◎") + COUNTIFS($E$13:$E$512,$E93,$Z$13:$Z$512,"○"))&gt;1</formula>
    </cfRule>
  </conditionalFormatting>
  <conditionalFormatting sqref="AA93">
    <cfRule type="expression" dxfId="10321" priority="10546" stopIfTrue="1">
      <formula>$AA93=""</formula>
    </cfRule>
    <cfRule type="expression" dxfId="10320" priority="10558">
      <formula>(COUNTIFS($E$13:$E$512,$E93,$AA$13:$AA$512,"◎") + COUNTIFS($E$13:$E$512,$E93,$AA$13:$AA$512,"○"))&gt;1</formula>
    </cfRule>
  </conditionalFormatting>
  <conditionalFormatting sqref="AB93">
    <cfRule type="expression" dxfId="10319" priority="10545" stopIfTrue="1">
      <formula>$AB93=""</formula>
    </cfRule>
    <cfRule type="expression" dxfId="10318" priority="10557">
      <formula>(COUNTIFS($E$13:$E$512,$E93,$AB$13:$AB$512,"◎") + COUNTIFS($E$13:$E$512,$E93,$AB$13:$AB$512,"○"))&gt;1</formula>
    </cfRule>
  </conditionalFormatting>
  <conditionalFormatting sqref="AC93">
    <cfRule type="expression" dxfId="10317" priority="10544" stopIfTrue="1">
      <formula>$AC93=""</formula>
    </cfRule>
    <cfRule type="expression" dxfId="10316" priority="10556">
      <formula>(COUNTIFS($E$13:$E$512,$E93,$AC$13:$AC$512,"◎") + COUNTIFS($E$13:$E$512,$E93,$AC$13:$AC$512,"○"))&gt;1</formula>
    </cfRule>
  </conditionalFormatting>
  <conditionalFormatting sqref="AD93">
    <cfRule type="expression" dxfId="10315" priority="10543" stopIfTrue="1">
      <formula>$AD93=""</formula>
    </cfRule>
    <cfRule type="expression" dxfId="10314" priority="10555">
      <formula>(COUNTIFS($E$13:$E$512,$E93,$AD$13:$AD$512,"◎") + COUNTIFS($E$13:$E$512,$E93,$AD$13:$AD$512,"○"))&gt;1</formula>
    </cfRule>
  </conditionalFormatting>
  <conditionalFormatting sqref="AE93">
    <cfRule type="expression" dxfId="10313" priority="10542" stopIfTrue="1">
      <formula>$AE93=""</formula>
    </cfRule>
    <cfRule type="expression" dxfId="10312" priority="10554">
      <formula>(COUNTIFS($E$13:$E$512,$E93,$AE$13:$AE$512,"◎") + COUNTIFS($E$13:$E$512,$E93,$AE$13:$AE$512,"○"))&gt;1</formula>
    </cfRule>
  </conditionalFormatting>
  <conditionalFormatting sqref="AF93">
    <cfRule type="expression" dxfId="10311" priority="10541" stopIfTrue="1">
      <formula>$AF93=""</formula>
    </cfRule>
    <cfRule type="expression" dxfId="10310" priority="10553">
      <formula>(COUNTIFS($E$13:$E$512,$E93,$AF$13:$AF$512,"◎") + COUNTIFS($E$13:$E$512,$E93,$AF$13:$AF$512,"○"))&gt;1</formula>
    </cfRule>
  </conditionalFormatting>
  <conditionalFormatting sqref="AG93">
    <cfRule type="expression" dxfId="10309" priority="10540" stopIfTrue="1">
      <formula>$AG93=""</formula>
    </cfRule>
    <cfRule type="expression" dxfId="10308" priority="10552">
      <formula>(COUNTIFS($E$13:$E$512,$E93,$AG$13:$AG$512,"◎") + COUNTIFS($E$13:$E$512,$E93,$AG$13:$AG$512,"○"))&gt;1</formula>
    </cfRule>
  </conditionalFormatting>
  <conditionalFormatting sqref="AH93">
    <cfRule type="expression" dxfId="10307" priority="10539" stopIfTrue="1">
      <formula>$AH93=""</formula>
    </cfRule>
    <cfRule type="expression" dxfId="10306" priority="10551">
      <formula>(COUNTIFS($E$13:$E$512,$E93,$AH$13:$AH$512,"◎") + COUNTIFS($E$13:$E$512,$E93,$AH$13:$AH$512,"○"))&gt;1</formula>
    </cfRule>
  </conditionalFormatting>
  <conditionalFormatting sqref="AI93">
    <cfRule type="expression" dxfId="10305" priority="10538" stopIfTrue="1">
      <formula>$AI93=""</formula>
    </cfRule>
    <cfRule type="expression" dxfId="10304" priority="10550">
      <formula>(COUNTIFS($E$13:$E$512,$E93,$AI$13:$AI$512,"◎") + COUNTIFS($E$13:$E$512,$E93,$AI$13:$AI$512,"○"))&gt;1</formula>
    </cfRule>
  </conditionalFormatting>
  <conditionalFormatting sqref="AJ93">
    <cfRule type="expression" dxfId="10303" priority="10537" stopIfTrue="1">
      <formula>$AJ93=""</formula>
    </cfRule>
    <cfRule type="expression" dxfId="10302" priority="10549">
      <formula>(COUNTIFS($E$13:$E$512,$E93,$AJ$13:$AJ$512,"◎") + COUNTIFS($E$13:$E$512,$E93,$AJ$13:$AJ$512,"○"))&gt;1</formula>
    </cfRule>
  </conditionalFormatting>
  <conditionalFormatting sqref="Y94">
    <cfRule type="expression" dxfId="10301" priority="10524" stopIfTrue="1">
      <formula>$Y94=""</formula>
    </cfRule>
    <cfRule type="expression" dxfId="10300" priority="10536">
      <formula>(COUNTIFS($E$13:$E$512,$E94,$Y$13:$Y$512,"◎") + COUNTIFS($E$13:$E$512,$E94,$Y$13:$Y$512,"○"))&gt;1</formula>
    </cfRule>
  </conditionalFormatting>
  <conditionalFormatting sqref="Z94">
    <cfRule type="expression" dxfId="10299" priority="10523" stopIfTrue="1">
      <formula>$Z94=""</formula>
    </cfRule>
    <cfRule type="expression" dxfId="10298" priority="10535">
      <formula>(COUNTIFS($E$13:$E$512,$E94,$Z$13:$Z$512,"◎") + COUNTIFS($E$13:$E$512,$E94,$Z$13:$Z$512,"○"))&gt;1</formula>
    </cfRule>
  </conditionalFormatting>
  <conditionalFormatting sqref="AA94">
    <cfRule type="expression" dxfId="10297" priority="10522" stopIfTrue="1">
      <formula>$AA94=""</formula>
    </cfRule>
    <cfRule type="expression" dxfId="10296" priority="10534">
      <formula>(COUNTIFS($E$13:$E$512,$E94,$AA$13:$AA$512,"◎") + COUNTIFS($E$13:$E$512,$E94,$AA$13:$AA$512,"○"))&gt;1</formula>
    </cfRule>
  </conditionalFormatting>
  <conditionalFormatting sqref="AB94">
    <cfRule type="expression" dxfId="10295" priority="10521" stopIfTrue="1">
      <formula>$AB94=""</formula>
    </cfRule>
    <cfRule type="expression" dxfId="10294" priority="10533">
      <formula>(COUNTIFS($E$13:$E$512,$E94,$AB$13:$AB$512,"◎") + COUNTIFS($E$13:$E$512,$E94,$AB$13:$AB$512,"○"))&gt;1</formula>
    </cfRule>
  </conditionalFormatting>
  <conditionalFormatting sqref="AC94">
    <cfRule type="expression" dxfId="10293" priority="10520" stopIfTrue="1">
      <formula>$AC94=""</formula>
    </cfRule>
    <cfRule type="expression" dxfId="10292" priority="10532">
      <formula>(COUNTIFS($E$13:$E$512,$E94,$AC$13:$AC$512,"◎") + COUNTIFS($E$13:$E$512,$E94,$AC$13:$AC$512,"○"))&gt;1</formula>
    </cfRule>
  </conditionalFormatting>
  <conditionalFormatting sqref="AD94">
    <cfRule type="expression" dxfId="10291" priority="10519" stopIfTrue="1">
      <formula>$AD94=""</formula>
    </cfRule>
    <cfRule type="expression" dxfId="10290" priority="10531">
      <formula>(COUNTIFS($E$13:$E$512,$E94,$AD$13:$AD$512,"◎") + COUNTIFS($E$13:$E$512,$E94,$AD$13:$AD$512,"○"))&gt;1</formula>
    </cfRule>
  </conditionalFormatting>
  <conditionalFormatting sqref="AE94">
    <cfRule type="expression" dxfId="10289" priority="10518" stopIfTrue="1">
      <formula>$AE94=""</formula>
    </cfRule>
    <cfRule type="expression" dxfId="10288" priority="10530">
      <formula>(COUNTIFS($E$13:$E$512,$E94,$AE$13:$AE$512,"◎") + COUNTIFS($E$13:$E$512,$E94,$AE$13:$AE$512,"○"))&gt;1</formula>
    </cfRule>
  </conditionalFormatting>
  <conditionalFormatting sqref="AF94">
    <cfRule type="expression" dxfId="10287" priority="10517" stopIfTrue="1">
      <formula>$AF94=""</formula>
    </cfRule>
    <cfRule type="expression" dxfId="10286" priority="10529">
      <formula>(COUNTIFS($E$13:$E$512,$E94,$AF$13:$AF$512,"◎") + COUNTIFS($E$13:$E$512,$E94,$AF$13:$AF$512,"○"))&gt;1</formula>
    </cfRule>
  </conditionalFormatting>
  <conditionalFormatting sqref="AG94">
    <cfRule type="expression" dxfId="10285" priority="10516" stopIfTrue="1">
      <formula>$AG94=""</formula>
    </cfRule>
    <cfRule type="expression" dxfId="10284" priority="10528">
      <formula>(COUNTIFS($E$13:$E$512,$E94,$AG$13:$AG$512,"◎") + COUNTIFS($E$13:$E$512,$E94,$AG$13:$AG$512,"○"))&gt;1</formula>
    </cfRule>
  </conditionalFormatting>
  <conditionalFormatting sqref="AH94">
    <cfRule type="expression" dxfId="10283" priority="10515" stopIfTrue="1">
      <formula>$AH94=""</formula>
    </cfRule>
    <cfRule type="expression" dxfId="10282" priority="10527">
      <formula>(COUNTIFS($E$13:$E$512,$E94,$AH$13:$AH$512,"◎") + COUNTIFS($E$13:$E$512,$E94,$AH$13:$AH$512,"○"))&gt;1</formula>
    </cfRule>
  </conditionalFormatting>
  <conditionalFormatting sqref="AI94">
    <cfRule type="expression" dxfId="10281" priority="10514" stopIfTrue="1">
      <formula>$AI94=""</formula>
    </cfRule>
    <cfRule type="expression" dxfId="10280" priority="10526">
      <formula>(COUNTIFS($E$13:$E$512,$E94,$AI$13:$AI$512,"◎") + COUNTIFS($E$13:$E$512,$E94,$AI$13:$AI$512,"○"))&gt;1</formula>
    </cfRule>
  </conditionalFormatting>
  <conditionalFormatting sqref="AJ94">
    <cfRule type="expression" dxfId="10279" priority="10513" stopIfTrue="1">
      <formula>$AJ94=""</formula>
    </cfRule>
    <cfRule type="expression" dxfId="10278" priority="10525">
      <formula>(COUNTIFS($E$13:$E$512,$E94,$AJ$13:$AJ$512,"◎") + COUNTIFS($E$13:$E$512,$E94,$AJ$13:$AJ$512,"○"))&gt;1</formula>
    </cfRule>
  </conditionalFormatting>
  <conditionalFormatting sqref="Y95">
    <cfRule type="expression" dxfId="10277" priority="10500" stopIfTrue="1">
      <formula>$Y95=""</formula>
    </cfRule>
    <cfRule type="expression" dxfId="10276" priority="10512">
      <formula>(COUNTIFS($E$13:$E$512,$E95,$Y$13:$Y$512,"◎") + COUNTIFS($E$13:$E$512,$E95,$Y$13:$Y$512,"○"))&gt;1</formula>
    </cfRule>
  </conditionalFormatting>
  <conditionalFormatting sqref="Z95">
    <cfRule type="expression" dxfId="10275" priority="10499" stopIfTrue="1">
      <formula>$Z95=""</formula>
    </cfRule>
    <cfRule type="expression" dxfId="10274" priority="10511">
      <formula>(COUNTIFS($E$13:$E$512,$E95,$Z$13:$Z$512,"◎") + COUNTIFS($E$13:$E$512,$E95,$Z$13:$Z$512,"○"))&gt;1</formula>
    </cfRule>
  </conditionalFormatting>
  <conditionalFormatting sqref="AA95">
    <cfRule type="expression" dxfId="10273" priority="10498" stopIfTrue="1">
      <formula>$AA95=""</formula>
    </cfRule>
    <cfRule type="expression" dxfId="10272" priority="10510">
      <formula>(COUNTIFS($E$13:$E$512,$E95,$AA$13:$AA$512,"◎") + COUNTIFS($E$13:$E$512,$E95,$AA$13:$AA$512,"○"))&gt;1</formula>
    </cfRule>
  </conditionalFormatting>
  <conditionalFormatting sqref="AB95">
    <cfRule type="expression" dxfId="10271" priority="10497" stopIfTrue="1">
      <formula>$AB95=""</formula>
    </cfRule>
    <cfRule type="expression" dxfId="10270" priority="10509">
      <formula>(COUNTIFS($E$13:$E$512,$E95,$AB$13:$AB$512,"◎") + COUNTIFS($E$13:$E$512,$E95,$AB$13:$AB$512,"○"))&gt;1</formula>
    </cfRule>
  </conditionalFormatting>
  <conditionalFormatting sqref="AC95">
    <cfRule type="expression" dxfId="10269" priority="10496" stopIfTrue="1">
      <formula>$AC95=""</formula>
    </cfRule>
    <cfRule type="expression" dxfId="10268" priority="10508">
      <formula>(COUNTIFS($E$13:$E$512,$E95,$AC$13:$AC$512,"◎") + COUNTIFS($E$13:$E$512,$E95,$AC$13:$AC$512,"○"))&gt;1</formula>
    </cfRule>
  </conditionalFormatting>
  <conditionalFormatting sqref="AD95">
    <cfRule type="expression" dxfId="10267" priority="10495" stopIfTrue="1">
      <formula>$AD95=""</formula>
    </cfRule>
    <cfRule type="expression" dxfId="10266" priority="10507">
      <formula>(COUNTIFS($E$13:$E$512,$E95,$AD$13:$AD$512,"◎") + COUNTIFS($E$13:$E$512,$E95,$AD$13:$AD$512,"○"))&gt;1</formula>
    </cfRule>
  </conditionalFormatting>
  <conditionalFormatting sqref="AE95">
    <cfRule type="expression" dxfId="10265" priority="10494" stopIfTrue="1">
      <formula>$AE95=""</formula>
    </cfRule>
    <cfRule type="expression" dxfId="10264" priority="10506">
      <formula>(COUNTIFS($E$13:$E$512,$E95,$AE$13:$AE$512,"◎") + COUNTIFS($E$13:$E$512,$E95,$AE$13:$AE$512,"○"))&gt;1</formula>
    </cfRule>
  </conditionalFormatting>
  <conditionalFormatting sqref="AF95">
    <cfRule type="expression" dxfId="10263" priority="10493" stopIfTrue="1">
      <formula>$AF95=""</formula>
    </cfRule>
    <cfRule type="expression" dxfId="10262" priority="10505">
      <formula>(COUNTIFS($E$13:$E$512,$E95,$AF$13:$AF$512,"◎") + COUNTIFS($E$13:$E$512,$E95,$AF$13:$AF$512,"○"))&gt;1</formula>
    </cfRule>
  </conditionalFormatting>
  <conditionalFormatting sqref="AG95">
    <cfRule type="expression" dxfId="10261" priority="10492" stopIfTrue="1">
      <formula>$AG95=""</formula>
    </cfRule>
    <cfRule type="expression" dxfId="10260" priority="10504">
      <formula>(COUNTIFS($E$13:$E$512,$E95,$AG$13:$AG$512,"◎") + COUNTIFS($E$13:$E$512,$E95,$AG$13:$AG$512,"○"))&gt;1</formula>
    </cfRule>
  </conditionalFormatting>
  <conditionalFormatting sqref="AH95">
    <cfRule type="expression" dxfId="10259" priority="10491" stopIfTrue="1">
      <formula>$AH95=""</formula>
    </cfRule>
    <cfRule type="expression" dxfId="10258" priority="10503">
      <formula>(COUNTIFS($E$13:$E$512,$E95,$AH$13:$AH$512,"◎") + COUNTIFS($E$13:$E$512,$E95,$AH$13:$AH$512,"○"))&gt;1</formula>
    </cfRule>
  </conditionalFormatting>
  <conditionalFormatting sqref="AI95">
    <cfRule type="expression" dxfId="10257" priority="10490" stopIfTrue="1">
      <formula>$AI95=""</formula>
    </cfRule>
    <cfRule type="expression" dxfId="10256" priority="10502">
      <formula>(COUNTIFS($E$13:$E$512,$E95,$AI$13:$AI$512,"◎") + COUNTIFS($E$13:$E$512,$E95,$AI$13:$AI$512,"○"))&gt;1</formula>
    </cfRule>
  </conditionalFormatting>
  <conditionalFormatting sqref="AJ95">
    <cfRule type="expression" dxfId="10255" priority="10489" stopIfTrue="1">
      <formula>$AJ95=""</formula>
    </cfRule>
    <cfRule type="expression" dxfId="10254" priority="10501">
      <formula>(COUNTIFS($E$13:$E$512,$E95,$AJ$13:$AJ$512,"◎") + COUNTIFS($E$13:$E$512,$E95,$AJ$13:$AJ$512,"○"))&gt;1</formula>
    </cfRule>
  </conditionalFormatting>
  <conditionalFormatting sqref="Y96">
    <cfRule type="expression" dxfId="10253" priority="10476" stopIfTrue="1">
      <formula>$Y96=""</formula>
    </cfRule>
    <cfRule type="expression" dxfId="10252" priority="10488">
      <formula>(COUNTIFS($E$13:$E$512,$E96,$Y$13:$Y$512,"◎") + COUNTIFS($E$13:$E$512,$E96,$Y$13:$Y$512,"○"))&gt;1</formula>
    </cfRule>
  </conditionalFormatting>
  <conditionalFormatting sqref="Z96">
    <cfRule type="expression" dxfId="10251" priority="10475" stopIfTrue="1">
      <formula>$Z96=""</formula>
    </cfRule>
    <cfRule type="expression" dxfId="10250" priority="10487">
      <formula>(COUNTIFS($E$13:$E$512,$E96,$Z$13:$Z$512,"◎") + COUNTIFS($E$13:$E$512,$E96,$Z$13:$Z$512,"○"))&gt;1</formula>
    </cfRule>
  </conditionalFormatting>
  <conditionalFormatting sqref="AA96">
    <cfRule type="expression" dxfId="10249" priority="10474" stopIfTrue="1">
      <formula>$AA96=""</formula>
    </cfRule>
    <cfRule type="expression" dxfId="10248" priority="10486">
      <formula>(COUNTIFS($E$13:$E$512,$E96,$AA$13:$AA$512,"◎") + COUNTIFS($E$13:$E$512,$E96,$AA$13:$AA$512,"○"))&gt;1</formula>
    </cfRule>
  </conditionalFormatting>
  <conditionalFormatting sqref="AB96">
    <cfRule type="expression" dxfId="10247" priority="10473" stopIfTrue="1">
      <formula>$AB96=""</formula>
    </cfRule>
    <cfRule type="expression" dxfId="10246" priority="10485">
      <formula>(COUNTIFS($E$13:$E$512,$E96,$AB$13:$AB$512,"◎") + COUNTIFS($E$13:$E$512,$E96,$AB$13:$AB$512,"○"))&gt;1</formula>
    </cfRule>
  </conditionalFormatting>
  <conditionalFormatting sqref="AC96">
    <cfRule type="expression" dxfId="10245" priority="10472" stopIfTrue="1">
      <formula>$AC96=""</formula>
    </cfRule>
    <cfRule type="expression" dxfId="10244" priority="10484">
      <formula>(COUNTIFS($E$13:$E$512,$E96,$AC$13:$AC$512,"◎") + COUNTIFS($E$13:$E$512,$E96,$AC$13:$AC$512,"○"))&gt;1</formula>
    </cfRule>
  </conditionalFormatting>
  <conditionalFormatting sqref="AD96">
    <cfRule type="expression" dxfId="10243" priority="10471" stopIfTrue="1">
      <formula>$AD96=""</formula>
    </cfRule>
    <cfRule type="expression" dxfId="10242" priority="10483">
      <formula>(COUNTIFS($E$13:$E$512,$E96,$AD$13:$AD$512,"◎") + COUNTIFS($E$13:$E$512,$E96,$AD$13:$AD$512,"○"))&gt;1</formula>
    </cfRule>
  </conditionalFormatting>
  <conditionalFormatting sqref="AE96">
    <cfRule type="expression" dxfId="10241" priority="10470" stopIfTrue="1">
      <formula>$AE96=""</formula>
    </cfRule>
    <cfRule type="expression" dxfId="10240" priority="10482">
      <formula>(COUNTIFS($E$13:$E$512,$E96,$AE$13:$AE$512,"◎") + COUNTIFS($E$13:$E$512,$E96,$AE$13:$AE$512,"○"))&gt;1</formula>
    </cfRule>
  </conditionalFormatting>
  <conditionalFormatting sqref="AF96">
    <cfRule type="expression" dxfId="10239" priority="10469" stopIfTrue="1">
      <formula>$AF96=""</formula>
    </cfRule>
    <cfRule type="expression" dxfId="10238" priority="10481">
      <formula>(COUNTIFS($E$13:$E$512,$E96,$AF$13:$AF$512,"◎") + COUNTIFS($E$13:$E$512,$E96,$AF$13:$AF$512,"○"))&gt;1</formula>
    </cfRule>
  </conditionalFormatting>
  <conditionalFormatting sqref="AG96">
    <cfRule type="expression" dxfId="10237" priority="10468" stopIfTrue="1">
      <formula>$AG96=""</formula>
    </cfRule>
    <cfRule type="expression" dxfId="10236" priority="10480">
      <formula>(COUNTIFS($E$13:$E$512,$E96,$AG$13:$AG$512,"◎") + COUNTIFS($E$13:$E$512,$E96,$AG$13:$AG$512,"○"))&gt;1</formula>
    </cfRule>
  </conditionalFormatting>
  <conditionalFormatting sqref="AH96">
    <cfRule type="expression" dxfId="10235" priority="10467" stopIfTrue="1">
      <formula>$AH96=""</formula>
    </cfRule>
    <cfRule type="expression" dxfId="10234" priority="10479">
      <formula>(COUNTIFS($E$13:$E$512,$E96,$AH$13:$AH$512,"◎") + COUNTIFS($E$13:$E$512,$E96,$AH$13:$AH$512,"○"))&gt;1</formula>
    </cfRule>
  </conditionalFormatting>
  <conditionalFormatting sqref="AI96">
    <cfRule type="expression" dxfId="10233" priority="10466" stopIfTrue="1">
      <formula>$AI96=""</formula>
    </cfRule>
    <cfRule type="expression" dxfId="10232" priority="10478">
      <formula>(COUNTIFS($E$13:$E$512,$E96,$AI$13:$AI$512,"◎") + COUNTIFS($E$13:$E$512,$E96,$AI$13:$AI$512,"○"))&gt;1</formula>
    </cfRule>
  </conditionalFormatting>
  <conditionalFormatting sqref="AJ96">
    <cfRule type="expression" dxfId="10231" priority="10465" stopIfTrue="1">
      <formula>$AJ96=""</formula>
    </cfRule>
    <cfRule type="expression" dxfId="10230" priority="10477">
      <formula>(COUNTIFS($E$13:$E$512,$E96,$AJ$13:$AJ$512,"◎") + COUNTIFS($E$13:$E$512,$E96,$AJ$13:$AJ$512,"○"))&gt;1</formula>
    </cfRule>
  </conditionalFormatting>
  <conditionalFormatting sqref="Y97">
    <cfRule type="expression" dxfId="10229" priority="10452" stopIfTrue="1">
      <formula>$Y97=""</formula>
    </cfRule>
    <cfRule type="expression" dxfId="10228" priority="10464">
      <formula>(COUNTIFS($E$13:$E$512,$E97,$Y$13:$Y$512,"◎") + COUNTIFS($E$13:$E$512,$E97,$Y$13:$Y$512,"○"))&gt;1</formula>
    </cfRule>
  </conditionalFormatting>
  <conditionalFormatting sqref="Z97">
    <cfRule type="expression" dxfId="10227" priority="10451" stopIfTrue="1">
      <formula>$Z97=""</formula>
    </cfRule>
    <cfRule type="expression" dxfId="10226" priority="10463">
      <formula>(COUNTIFS($E$13:$E$512,$E97,$Z$13:$Z$512,"◎") + COUNTIFS($E$13:$E$512,$E97,$Z$13:$Z$512,"○"))&gt;1</formula>
    </cfRule>
  </conditionalFormatting>
  <conditionalFormatting sqref="AA97">
    <cfRule type="expression" dxfId="10225" priority="10450" stopIfTrue="1">
      <formula>$AA97=""</formula>
    </cfRule>
    <cfRule type="expression" dxfId="10224" priority="10462">
      <formula>(COUNTIFS($E$13:$E$512,$E97,$AA$13:$AA$512,"◎") + COUNTIFS($E$13:$E$512,$E97,$AA$13:$AA$512,"○"))&gt;1</formula>
    </cfRule>
  </conditionalFormatting>
  <conditionalFormatting sqref="AB97">
    <cfRule type="expression" dxfId="10223" priority="10449" stopIfTrue="1">
      <formula>$AB97=""</formula>
    </cfRule>
    <cfRule type="expression" dxfId="10222" priority="10461">
      <formula>(COUNTIFS($E$13:$E$512,$E97,$AB$13:$AB$512,"◎") + COUNTIFS($E$13:$E$512,$E97,$AB$13:$AB$512,"○"))&gt;1</formula>
    </cfRule>
  </conditionalFormatting>
  <conditionalFormatting sqref="AC97">
    <cfRule type="expression" dxfId="10221" priority="10448" stopIfTrue="1">
      <formula>$AC97=""</formula>
    </cfRule>
    <cfRule type="expression" dxfId="10220" priority="10460">
      <formula>(COUNTIFS($E$13:$E$512,$E97,$AC$13:$AC$512,"◎") + COUNTIFS($E$13:$E$512,$E97,$AC$13:$AC$512,"○"))&gt;1</formula>
    </cfRule>
  </conditionalFormatting>
  <conditionalFormatting sqref="AD97">
    <cfRule type="expression" dxfId="10219" priority="10447" stopIfTrue="1">
      <formula>$AD97=""</formula>
    </cfRule>
    <cfRule type="expression" dxfId="10218" priority="10459">
      <formula>(COUNTIFS($E$13:$E$512,$E97,$AD$13:$AD$512,"◎") + COUNTIFS($E$13:$E$512,$E97,$AD$13:$AD$512,"○"))&gt;1</formula>
    </cfRule>
  </conditionalFormatting>
  <conditionalFormatting sqref="AE97">
    <cfRule type="expression" dxfId="10217" priority="10446" stopIfTrue="1">
      <formula>$AE97=""</formula>
    </cfRule>
    <cfRule type="expression" dxfId="10216" priority="10458">
      <formula>(COUNTIFS($E$13:$E$512,$E97,$AE$13:$AE$512,"◎") + COUNTIFS($E$13:$E$512,$E97,$AE$13:$AE$512,"○"))&gt;1</formula>
    </cfRule>
  </conditionalFormatting>
  <conditionalFormatting sqref="AF97">
    <cfRule type="expression" dxfId="10215" priority="10445" stopIfTrue="1">
      <formula>$AF97=""</formula>
    </cfRule>
    <cfRule type="expression" dxfId="10214" priority="10457">
      <formula>(COUNTIFS($E$13:$E$512,$E97,$AF$13:$AF$512,"◎") + COUNTIFS($E$13:$E$512,$E97,$AF$13:$AF$512,"○"))&gt;1</formula>
    </cfRule>
  </conditionalFormatting>
  <conditionalFormatting sqref="AG97">
    <cfRule type="expression" dxfId="10213" priority="10444" stopIfTrue="1">
      <formula>$AG97=""</formula>
    </cfRule>
    <cfRule type="expression" dxfId="10212" priority="10456">
      <formula>(COUNTIFS($E$13:$E$512,$E97,$AG$13:$AG$512,"◎") + COUNTIFS($E$13:$E$512,$E97,$AG$13:$AG$512,"○"))&gt;1</formula>
    </cfRule>
  </conditionalFormatting>
  <conditionalFormatting sqref="AH97">
    <cfRule type="expression" dxfId="10211" priority="10443" stopIfTrue="1">
      <formula>$AH97=""</formula>
    </cfRule>
    <cfRule type="expression" dxfId="10210" priority="10455">
      <formula>(COUNTIFS($E$13:$E$512,$E97,$AH$13:$AH$512,"◎") + COUNTIFS($E$13:$E$512,$E97,$AH$13:$AH$512,"○"))&gt;1</formula>
    </cfRule>
  </conditionalFormatting>
  <conditionalFormatting sqref="AI97">
    <cfRule type="expression" dxfId="10209" priority="10442" stopIfTrue="1">
      <formula>$AI97=""</formula>
    </cfRule>
    <cfRule type="expression" dxfId="10208" priority="10454">
      <formula>(COUNTIFS($E$13:$E$512,$E97,$AI$13:$AI$512,"◎") + COUNTIFS($E$13:$E$512,$E97,$AI$13:$AI$512,"○"))&gt;1</formula>
    </cfRule>
  </conditionalFormatting>
  <conditionalFormatting sqref="AJ97">
    <cfRule type="expression" dxfId="10207" priority="10441" stopIfTrue="1">
      <formula>$AJ97=""</formula>
    </cfRule>
    <cfRule type="expression" dxfId="10206" priority="10453">
      <formula>(COUNTIFS($E$13:$E$512,$E97,$AJ$13:$AJ$512,"◎") + COUNTIFS($E$13:$E$512,$E97,$AJ$13:$AJ$512,"○"))&gt;1</formula>
    </cfRule>
  </conditionalFormatting>
  <conditionalFormatting sqref="Y98">
    <cfRule type="expression" dxfId="10205" priority="10428" stopIfTrue="1">
      <formula>$Y98=""</formula>
    </cfRule>
    <cfRule type="expression" dxfId="10204" priority="10440">
      <formula>(COUNTIFS($E$13:$E$512,$E98,$Y$13:$Y$512,"◎") + COUNTIFS($E$13:$E$512,$E98,$Y$13:$Y$512,"○"))&gt;1</formula>
    </cfRule>
  </conditionalFormatting>
  <conditionalFormatting sqref="Z98">
    <cfRule type="expression" dxfId="10203" priority="10427" stopIfTrue="1">
      <formula>$Z98=""</formula>
    </cfRule>
    <cfRule type="expression" dxfId="10202" priority="10439">
      <formula>(COUNTIFS($E$13:$E$512,$E98,$Z$13:$Z$512,"◎") + COUNTIFS($E$13:$E$512,$E98,$Z$13:$Z$512,"○"))&gt;1</formula>
    </cfRule>
  </conditionalFormatting>
  <conditionalFormatting sqref="AA98">
    <cfRule type="expression" dxfId="10201" priority="10426" stopIfTrue="1">
      <formula>$AA98=""</formula>
    </cfRule>
    <cfRule type="expression" dxfId="10200" priority="10438">
      <formula>(COUNTIFS($E$13:$E$512,$E98,$AA$13:$AA$512,"◎") + COUNTIFS($E$13:$E$512,$E98,$AA$13:$AA$512,"○"))&gt;1</formula>
    </cfRule>
  </conditionalFormatting>
  <conditionalFormatting sqref="AB98">
    <cfRule type="expression" dxfId="10199" priority="10425" stopIfTrue="1">
      <formula>$AB98=""</formula>
    </cfRule>
    <cfRule type="expression" dxfId="10198" priority="10437">
      <formula>(COUNTIFS($E$13:$E$512,$E98,$AB$13:$AB$512,"◎") + COUNTIFS($E$13:$E$512,$E98,$AB$13:$AB$512,"○"))&gt;1</formula>
    </cfRule>
  </conditionalFormatting>
  <conditionalFormatting sqref="AC98">
    <cfRule type="expression" dxfId="10197" priority="10424" stopIfTrue="1">
      <formula>$AC98=""</formula>
    </cfRule>
    <cfRule type="expression" dxfId="10196" priority="10436">
      <formula>(COUNTIFS($E$13:$E$512,$E98,$AC$13:$AC$512,"◎") + COUNTIFS($E$13:$E$512,$E98,$AC$13:$AC$512,"○"))&gt;1</formula>
    </cfRule>
  </conditionalFormatting>
  <conditionalFormatting sqref="AD98">
    <cfRule type="expression" dxfId="10195" priority="10423" stopIfTrue="1">
      <formula>$AD98=""</formula>
    </cfRule>
    <cfRule type="expression" dxfId="10194" priority="10435">
      <formula>(COUNTIFS($E$13:$E$512,$E98,$AD$13:$AD$512,"◎") + COUNTIFS($E$13:$E$512,$E98,$AD$13:$AD$512,"○"))&gt;1</formula>
    </cfRule>
  </conditionalFormatting>
  <conditionalFormatting sqref="AE98">
    <cfRule type="expression" dxfId="10193" priority="10422" stopIfTrue="1">
      <formula>$AE98=""</formula>
    </cfRule>
    <cfRule type="expression" dxfId="10192" priority="10434">
      <formula>(COUNTIFS($E$13:$E$512,$E98,$AE$13:$AE$512,"◎") + COUNTIFS($E$13:$E$512,$E98,$AE$13:$AE$512,"○"))&gt;1</formula>
    </cfRule>
  </conditionalFormatting>
  <conditionalFormatting sqref="AF98">
    <cfRule type="expression" dxfId="10191" priority="10421" stopIfTrue="1">
      <formula>$AF98=""</formula>
    </cfRule>
    <cfRule type="expression" dxfId="10190" priority="10433">
      <formula>(COUNTIFS($E$13:$E$512,$E98,$AF$13:$AF$512,"◎") + COUNTIFS($E$13:$E$512,$E98,$AF$13:$AF$512,"○"))&gt;1</formula>
    </cfRule>
  </conditionalFormatting>
  <conditionalFormatting sqref="AG98">
    <cfRule type="expression" dxfId="10189" priority="10420" stopIfTrue="1">
      <formula>$AG98=""</formula>
    </cfRule>
    <cfRule type="expression" dxfId="10188" priority="10432">
      <formula>(COUNTIFS($E$13:$E$512,$E98,$AG$13:$AG$512,"◎") + COUNTIFS($E$13:$E$512,$E98,$AG$13:$AG$512,"○"))&gt;1</formula>
    </cfRule>
  </conditionalFormatting>
  <conditionalFormatting sqref="AH98">
    <cfRule type="expression" dxfId="10187" priority="10419" stopIfTrue="1">
      <formula>$AH98=""</formula>
    </cfRule>
    <cfRule type="expression" dxfId="10186" priority="10431">
      <formula>(COUNTIFS($E$13:$E$512,$E98,$AH$13:$AH$512,"◎") + COUNTIFS($E$13:$E$512,$E98,$AH$13:$AH$512,"○"))&gt;1</formula>
    </cfRule>
  </conditionalFormatting>
  <conditionalFormatting sqref="AI98">
    <cfRule type="expression" dxfId="10185" priority="10418" stopIfTrue="1">
      <formula>$AI98=""</formula>
    </cfRule>
    <cfRule type="expression" dxfId="10184" priority="10430">
      <formula>(COUNTIFS($E$13:$E$512,$E98,$AI$13:$AI$512,"◎") + COUNTIFS($E$13:$E$512,$E98,$AI$13:$AI$512,"○"))&gt;1</formula>
    </cfRule>
  </conditionalFormatting>
  <conditionalFormatting sqref="AJ98">
    <cfRule type="expression" dxfId="10183" priority="10417" stopIfTrue="1">
      <formula>$AJ98=""</formula>
    </cfRule>
    <cfRule type="expression" dxfId="10182" priority="10429">
      <formula>(COUNTIFS($E$13:$E$512,$E98,$AJ$13:$AJ$512,"◎") + COUNTIFS($E$13:$E$512,$E98,$AJ$13:$AJ$512,"○"))&gt;1</formula>
    </cfRule>
  </conditionalFormatting>
  <conditionalFormatting sqref="Y99">
    <cfRule type="expression" dxfId="10181" priority="10404" stopIfTrue="1">
      <formula>$Y99=""</formula>
    </cfRule>
    <cfRule type="expression" dxfId="10180" priority="10416">
      <formula>(COUNTIFS($E$13:$E$512,$E99,$Y$13:$Y$512,"◎") + COUNTIFS($E$13:$E$512,$E99,$Y$13:$Y$512,"○"))&gt;1</formula>
    </cfRule>
  </conditionalFormatting>
  <conditionalFormatting sqref="Z99">
    <cfRule type="expression" dxfId="10179" priority="10403" stopIfTrue="1">
      <formula>$Z99=""</formula>
    </cfRule>
    <cfRule type="expression" dxfId="10178" priority="10415">
      <formula>(COUNTIFS($E$13:$E$512,$E99,$Z$13:$Z$512,"◎") + COUNTIFS($E$13:$E$512,$E99,$Z$13:$Z$512,"○"))&gt;1</formula>
    </cfRule>
  </conditionalFormatting>
  <conditionalFormatting sqref="AA99">
    <cfRule type="expression" dxfId="10177" priority="10402" stopIfTrue="1">
      <formula>$AA99=""</formula>
    </cfRule>
    <cfRule type="expression" dxfId="10176" priority="10414">
      <formula>(COUNTIFS($E$13:$E$512,$E99,$AA$13:$AA$512,"◎") + COUNTIFS($E$13:$E$512,$E99,$AA$13:$AA$512,"○"))&gt;1</formula>
    </cfRule>
  </conditionalFormatting>
  <conditionalFormatting sqref="AB99">
    <cfRule type="expression" dxfId="10175" priority="10401" stopIfTrue="1">
      <formula>$AB99=""</formula>
    </cfRule>
    <cfRule type="expression" dxfId="10174" priority="10413">
      <formula>(COUNTIFS($E$13:$E$512,$E99,$AB$13:$AB$512,"◎") + COUNTIFS($E$13:$E$512,$E99,$AB$13:$AB$512,"○"))&gt;1</formula>
    </cfRule>
  </conditionalFormatting>
  <conditionalFormatting sqref="AC99">
    <cfRule type="expression" dxfId="10173" priority="10400" stopIfTrue="1">
      <formula>$AC99=""</formula>
    </cfRule>
    <cfRule type="expression" dxfId="10172" priority="10412">
      <formula>(COUNTIFS($E$13:$E$512,$E99,$AC$13:$AC$512,"◎") + COUNTIFS($E$13:$E$512,$E99,$AC$13:$AC$512,"○"))&gt;1</formula>
    </cfRule>
  </conditionalFormatting>
  <conditionalFormatting sqref="AD99">
    <cfRule type="expression" dxfId="10171" priority="10399" stopIfTrue="1">
      <formula>$AD99=""</formula>
    </cfRule>
    <cfRule type="expression" dxfId="10170" priority="10411">
      <formula>(COUNTIFS($E$13:$E$512,$E99,$AD$13:$AD$512,"◎") + COUNTIFS($E$13:$E$512,$E99,$AD$13:$AD$512,"○"))&gt;1</formula>
    </cfRule>
  </conditionalFormatting>
  <conditionalFormatting sqref="AE99">
    <cfRule type="expression" dxfId="10169" priority="10398" stopIfTrue="1">
      <formula>$AE99=""</formula>
    </cfRule>
    <cfRule type="expression" dxfId="10168" priority="10410">
      <formula>(COUNTIFS($E$13:$E$512,$E99,$AE$13:$AE$512,"◎") + COUNTIFS($E$13:$E$512,$E99,$AE$13:$AE$512,"○"))&gt;1</formula>
    </cfRule>
  </conditionalFormatting>
  <conditionalFormatting sqref="AF99">
    <cfRule type="expression" dxfId="10167" priority="10397" stopIfTrue="1">
      <formula>$AF99=""</formula>
    </cfRule>
    <cfRule type="expression" dxfId="10166" priority="10409">
      <formula>(COUNTIFS($E$13:$E$512,$E99,$AF$13:$AF$512,"◎") + COUNTIFS($E$13:$E$512,$E99,$AF$13:$AF$512,"○"))&gt;1</formula>
    </cfRule>
  </conditionalFormatting>
  <conditionalFormatting sqref="AG99">
    <cfRule type="expression" dxfId="10165" priority="10396" stopIfTrue="1">
      <formula>$AG99=""</formula>
    </cfRule>
    <cfRule type="expression" dxfId="10164" priority="10408">
      <formula>(COUNTIFS($E$13:$E$512,$E99,$AG$13:$AG$512,"◎") + COUNTIFS($E$13:$E$512,$E99,$AG$13:$AG$512,"○"))&gt;1</formula>
    </cfRule>
  </conditionalFormatting>
  <conditionalFormatting sqref="AH99">
    <cfRule type="expression" dxfId="10163" priority="10395" stopIfTrue="1">
      <formula>$AH99=""</formula>
    </cfRule>
    <cfRule type="expression" dxfId="10162" priority="10407">
      <formula>(COUNTIFS($E$13:$E$512,$E99,$AH$13:$AH$512,"◎") + COUNTIFS($E$13:$E$512,$E99,$AH$13:$AH$512,"○"))&gt;1</formula>
    </cfRule>
  </conditionalFormatting>
  <conditionalFormatting sqref="AI99">
    <cfRule type="expression" dxfId="10161" priority="10394" stopIfTrue="1">
      <formula>$AI99=""</formula>
    </cfRule>
    <cfRule type="expression" dxfId="10160" priority="10406">
      <formula>(COUNTIFS($E$13:$E$512,$E99,$AI$13:$AI$512,"◎") + COUNTIFS($E$13:$E$512,$E99,$AI$13:$AI$512,"○"))&gt;1</formula>
    </cfRule>
  </conditionalFormatting>
  <conditionalFormatting sqref="AJ99">
    <cfRule type="expression" dxfId="10159" priority="10393" stopIfTrue="1">
      <formula>$AJ99=""</formula>
    </cfRule>
    <cfRule type="expression" dxfId="10158" priority="10405">
      <formula>(COUNTIFS($E$13:$E$512,$E99,$AJ$13:$AJ$512,"◎") + COUNTIFS($E$13:$E$512,$E99,$AJ$13:$AJ$512,"○"))&gt;1</formula>
    </cfRule>
  </conditionalFormatting>
  <conditionalFormatting sqref="Y100">
    <cfRule type="expression" dxfId="10157" priority="10380" stopIfTrue="1">
      <formula>$Y100=""</formula>
    </cfRule>
    <cfRule type="expression" dxfId="10156" priority="10392">
      <formula>(COUNTIFS($E$13:$E$512,$E100,$Y$13:$Y$512,"◎") + COUNTIFS($E$13:$E$512,$E100,$Y$13:$Y$512,"○"))&gt;1</formula>
    </cfRule>
  </conditionalFormatting>
  <conditionalFormatting sqref="Z100">
    <cfRule type="expression" dxfId="10155" priority="10379" stopIfTrue="1">
      <formula>$Z100=""</formula>
    </cfRule>
    <cfRule type="expression" dxfId="10154" priority="10391">
      <formula>(COUNTIFS($E$13:$E$512,$E100,$Z$13:$Z$512,"◎") + COUNTIFS($E$13:$E$512,$E100,$Z$13:$Z$512,"○"))&gt;1</formula>
    </cfRule>
  </conditionalFormatting>
  <conditionalFormatting sqref="AA100">
    <cfRule type="expression" dxfId="10153" priority="10378" stopIfTrue="1">
      <formula>$AA100=""</formula>
    </cfRule>
    <cfRule type="expression" dxfId="10152" priority="10390">
      <formula>(COUNTIFS($E$13:$E$512,$E100,$AA$13:$AA$512,"◎") + COUNTIFS($E$13:$E$512,$E100,$AA$13:$AA$512,"○"))&gt;1</formula>
    </cfRule>
  </conditionalFormatting>
  <conditionalFormatting sqref="AB100">
    <cfRule type="expression" dxfId="10151" priority="10377" stopIfTrue="1">
      <formula>$AB100=""</formula>
    </cfRule>
    <cfRule type="expression" dxfId="10150" priority="10389">
      <formula>(COUNTIFS($E$13:$E$512,$E100,$AB$13:$AB$512,"◎") + COUNTIFS($E$13:$E$512,$E100,$AB$13:$AB$512,"○"))&gt;1</formula>
    </cfRule>
  </conditionalFormatting>
  <conditionalFormatting sqref="AC100">
    <cfRule type="expression" dxfId="10149" priority="10376" stopIfTrue="1">
      <formula>$AC100=""</formula>
    </cfRule>
    <cfRule type="expression" dxfId="10148" priority="10388">
      <formula>(COUNTIFS($E$13:$E$512,$E100,$AC$13:$AC$512,"◎") + COUNTIFS($E$13:$E$512,$E100,$AC$13:$AC$512,"○"))&gt;1</formula>
    </cfRule>
  </conditionalFormatting>
  <conditionalFormatting sqref="AD100">
    <cfRule type="expression" dxfId="10147" priority="10375" stopIfTrue="1">
      <formula>$AD100=""</formula>
    </cfRule>
    <cfRule type="expression" dxfId="10146" priority="10387">
      <formula>(COUNTIFS($E$13:$E$512,$E100,$AD$13:$AD$512,"◎") + COUNTIFS($E$13:$E$512,$E100,$AD$13:$AD$512,"○"))&gt;1</formula>
    </cfRule>
  </conditionalFormatting>
  <conditionalFormatting sqref="AE100">
    <cfRule type="expression" dxfId="10145" priority="10374" stopIfTrue="1">
      <formula>$AE100=""</formula>
    </cfRule>
    <cfRule type="expression" dxfId="10144" priority="10386">
      <formula>(COUNTIFS($E$13:$E$512,$E100,$AE$13:$AE$512,"◎") + COUNTIFS($E$13:$E$512,$E100,$AE$13:$AE$512,"○"))&gt;1</formula>
    </cfRule>
  </conditionalFormatting>
  <conditionalFormatting sqref="AF100">
    <cfRule type="expression" dxfId="10143" priority="10373" stopIfTrue="1">
      <formula>$AF100=""</formula>
    </cfRule>
    <cfRule type="expression" dxfId="10142" priority="10385">
      <formula>(COUNTIFS($E$13:$E$512,$E100,$AF$13:$AF$512,"◎") + COUNTIFS($E$13:$E$512,$E100,$AF$13:$AF$512,"○"))&gt;1</formula>
    </cfRule>
  </conditionalFormatting>
  <conditionalFormatting sqref="AG100">
    <cfRule type="expression" dxfId="10141" priority="10372" stopIfTrue="1">
      <formula>$AG100=""</formula>
    </cfRule>
    <cfRule type="expression" dxfId="10140" priority="10384">
      <formula>(COUNTIFS($E$13:$E$512,$E100,$AG$13:$AG$512,"◎") + COUNTIFS($E$13:$E$512,$E100,$AG$13:$AG$512,"○"))&gt;1</formula>
    </cfRule>
  </conditionalFormatting>
  <conditionalFormatting sqref="AH100">
    <cfRule type="expression" dxfId="10139" priority="10371" stopIfTrue="1">
      <formula>$AH100=""</formula>
    </cfRule>
    <cfRule type="expression" dxfId="10138" priority="10383">
      <formula>(COUNTIFS($E$13:$E$512,$E100,$AH$13:$AH$512,"◎") + COUNTIFS($E$13:$E$512,$E100,$AH$13:$AH$512,"○"))&gt;1</formula>
    </cfRule>
  </conditionalFormatting>
  <conditionalFormatting sqref="AI100">
    <cfRule type="expression" dxfId="10137" priority="10370" stopIfTrue="1">
      <formula>$AI100=""</formula>
    </cfRule>
    <cfRule type="expression" dxfId="10136" priority="10382">
      <formula>(COUNTIFS($E$13:$E$512,$E100,$AI$13:$AI$512,"◎") + COUNTIFS($E$13:$E$512,$E100,$AI$13:$AI$512,"○"))&gt;1</formula>
    </cfRule>
  </conditionalFormatting>
  <conditionalFormatting sqref="AJ100">
    <cfRule type="expression" dxfId="10135" priority="10369" stopIfTrue="1">
      <formula>$AJ100=""</formula>
    </cfRule>
    <cfRule type="expression" dxfId="10134" priority="10381">
      <formula>(COUNTIFS($E$13:$E$512,$E100,$AJ$13:$AJ$512,"◎") + COUNTIFS($E$13:$E$512,$E100,$AJ$13:$AJ$512,"○"))&gt;1</formula>
    </cfRule>
  </conditionalFormatting>
  <conditionalFormatting sqref="Y101">
    <cfRule type="expression" dxfId="10133" priority="10356" stopIfTrue="1">
      <formula>$Y101=""</formula>
    </cfRule>
    <cfRule type="expression" dxfId="10132" priority="10368">
      <formula>(COUNTIFS($E$13:$E$512,$E101,$Y$13:$Y$512,"◎") + COUNTIFS($E$13:$E$512,$E101,$Y$13:$Y$512,"○"))&gt;1</formula>
    </cfRule>
  </conditionalFormatting>
  <conditionalFormatting sqref="Z101">
    <cfRule type="expression" dxfId="10131" priority="10355" stopIfTrue="1">
      <formula>$Z101=""</formula>
    </cfRule>
    <cfRule type="expression" dxfId="10130" priority="10367">
      <formula>(COUNTIFS($E$13:$E$512,$E101,$Z$13:$Z$512,"◎") + COUNTIFS($E$13:$E$512,$E101,$Z$13:$Z$512,"○"))&gt;1</formula>
    </cfRule>
  </conditionalFormatting>
  <conditionalFormatting sqref="AA101">
    <cfRule type="expression" dxfId="10129" priority="10354" stopIfTrue="1">
      <formula>$AA101=""</formula>
    </cfRule>
    <cfRule type="expression" dxfId="10128" priority="10366">
      <formula>(COUNTIFS($E$13:$E$512,$E101,$AA$13:$AA$512,"◎") + COUNTIFS($E$13:$E$512,$E101,$AA$13:$AA$512,"○"))&gt;1</formula>
    </cfRule>
  </conditionalFormatting>
  <conditionalFormatting sqref="AB101">
    <cfRule type="expression" dxfId="10127" priority="10353" stopIfTrue="1">
      <formula>$AB101=""</formula>
    </cfRule>
    <cfRule type="expression" dxfId="10126" priority="10365">
      <formula>(COUNTIFS($E$13:$E$512,$E101,$AB$13:$AB$512,"◎") + COUNTIFS($E$13:$E$512,$E101,$AB$13:$AB$512,"○"))&gt;1</formula>
    </cfRule>
  </conditionalFormatting>
  <conditionalFormatting sqref="AC101">
    <cfRule type="expression" dxfId="10125" priority="10352" stopIfTrue="1">
      <formula>$AC101=""</formula>
    </cfRule>
    <cfRule type="expression" dxfId="10124" priority="10364">
      <formula>(COUNTIFS($E$13:$E$512,$E101,$AC$13:$AC$512,"◎") + COUNTIFS($E$13:$E$512,$E101,$AC$13:$AC$512,"○"))&gt;1</formula>
    </cfRule>
  </conditionalFormatting>
  <conditionalFormatting sqref="AD101">
    <cfRule type="expression" dxfId="10123" priority="10351" stopIfTrue="1">
      <formula>$AD101=""</formula>
    </cfRule>
    <cfRule type="expression" dxfId="10122" priority="10363">
      <formula>(COUNTIFS($E$13:$E$512,$E101,$AD$13:$AD$512,"◎") + COUNTIFS($E$13:$E$512,$E101,$AD$13:$AD$512,"○"))&gt;1</formula>
    </cfRule>
  </conditionalFormatting>
  <conditionalFormatting sqref="AE101">
    <cfRule type="expression" dxfId="10121" priority="10350" stopIfTrue="1">
      <formula>$AE101=""</formula>
    </cfRule>
    <cfRule type="expression" dxfId="10120" priority="10362">
      <formula>(COUNTIFS($E$13:$E$512,$E101,$AE$13:$AE$512,"◎") + COUNTIFS($E$13:$E$512,$E101,$AE$13:$AE$512,"○"))&gt;1</formula>
    </cfRule>
  </conditionalFormatting>
  <conditionalFormatting sqref="AF101">
    <cfRule type="expression" dxfId="10119" priority="10349" stopIfTrue="1">
      <formula>$AF101=""</formula>
    </cfRule>
    <cfRule type="expression" dxfId="10118" priority="10361">
      <formula>(COUNTIFS($E$13:$E$512,$E101,$AF$13:$AF$512,"◎") + COUNTIFS($E$13:$E$512,$E101,$AF$13:$AF$512,"○"))&gt;1</formula>
    </cfRule>
  </conditionalFormatting>
  <conditionalFormatting sqref="AG101">
    <cfRule type="expression" dxfId="10117" priority="10348" stopIfTrue="1">
      <formula>$AG101=""</formula>
    </cfRule>
    <cfRule type="expression" dxfId="10116" priority="10360">
      <formula>(COUNTIFS($E$13:$E$512,$E101,$AG$13:$AG$512,"◎") + COUNTIFS($E$13:$E$512,$E101,$AG$13:$AG$512,"○"))&gt;1</formula>
    </cfRule>
  </conditionalFormatting>
  <conditionalFormatting sqref="AH101">
    <cfRule type="expression" dxfId="10115" priority="10347" stopIfTrue="1">
      <formula>$AH101=""</formula>
    </cfRule>
    <cfRule type="expression" dxfId="10114" priority="10359">
      <formula>(COUNTIFS($E$13:$E$512,$E101,$AH$13:$AH$512,"◎") + COUNTIFS($E$13:$E$512,$E101,$AH$13:$AH$512,"○"))&gt;1</formula>
    </cfRule>
  </conditionalFormatting>
  <conditionalFormatting sqref="AI101">
    <cfRule type="expression" dxfId="10113" priority="10346" stopIfTrue="1">
      <formula>$AI101=""</formula>
    </cfRule>
    <cfRule type="expression" dxfId="10112" priority="10358">
      <formula>(COUNTIFS($E$13:$E$512,$E101,$AI$13:$AI$512,"◎") + COUNTIFS($E$13:$E$512,$E101,$AI$13:$AI$512,"○"))&gt;1</formula>
    </cfRule>
  </conditionalFormatting>
  <conditionalFormatting sqref="AJ101">
    <cfRule type="expression" dxfId="10111" priority="10345" stopIfTrue="1">
      <formula>$AJ101=""</formula>
    </cfRule>
    <cfRule type="expression" dxfId="10110" priority="10357">
      <formula>(COUNTIFS($E$13:$E$512,$E101,$AJ$13:$AJ$512,"◎") + COUNTIFS($E$13:$E$512,$E101,$AJ$13:$AJ$512,"○"))&gt;1</formula>
    </cfRule>
  </conditionalFormatting>
  <conditionalFormatting sqref="Y102">
    <cfRule type="expression" dxfId="10109" priority="10332" stopIfTrue="1">
      <formula>$Y102=""</formula>
    </cfRule>
    <cfRule type="expression" dxfId="10108" priority="10344">
      <formula>(COUNTIFS($E$13:$E$512,$E102,$Y$13:$Y$512,"◎") + COUNTIFS($E$13:$E$512,$E102,$Y$13:$Y$512,"○"))&gt;1</formula>
    </cfRule>
  </conditionalFormatting>
  <conditionalFormatting sqref="Z102">
    <cfRule type="expression" dxfId="10107" priority="10331" stopIfTrue="1">
      <formula>$Z102=""</formula>
    </cfRule>
    <cfRule type="expression" dxfId="10106" priority="10343">
      <formula>(COUNTIFS($E$13:$E$512,$E102,$Z$13:$Z$512,"◎") + COUNTIFS($E$13:$E$512,$E102,$Z$13:$Z$512,"○"))&gt;1</formula>
    </cfRule>
  </conditionalFormatting>
  <conditionalFormatting sqref="AA102">
    <cfRule type="expression" dxfId="10105" priority="10330" stopIfTrue="1">
      <formula>$AA102=""</formula>
    </cfRule>
    <cfRule type="expression" dxfId="10104" priority="10342">
      <formula>(COUNTIFS($E$13:$E$512,$E102,$AA$13:$AA$512,"◎") + COUNTIFS($E$13:$E$512,$E102,$AA$13:$AA$512,"○"))&gt;1</formula>
    </cfRule>
  </conditionalFormatting>
  <conditionalFormatting sqref="AB102">
    <cfRule type="expression" dxfId="10103" priority="10329" stopIfTrue="1">
      <formula>$AB102=""</formula>
    </cfRule>
    <cfRule type="expression" dxfId="10102" priority="10341">
      <formula>(COUNTIFS($E$13:$E$512,$E102,$AB$13:$AB$512,"◎") + COUNTIFS($E$13:$E$512,$E102,$AB$13:$AB$512,"○"))&gt;1</formula>
    </cfRule>
  </conditionalFormatting>
  <conditionalFormatting sqref="AC102">
    <cfRule type="expression" dxfId="10101" priority="10328" stopIfTrue="1">
      <formula>$AC102=""</formula>
    </cfRule>
    <cfRule type="expression" dxfId="10100" priority="10340">
      <formula>(COUNTIFS($E$13:$E$512,$E102,$AC$13:$AC$512,"◎") + COUNTIFS($E$13:$E$512,$E102,$AC$13:$AC$512,"○"))&gt;1</formula>
    </cfRule>
  </conditionalFormatting>
  <conditionalFormatting sqref="AD102">
    <cfRule type="expression" dxfId="10099" priority="10327" stopIfTrue="1">
      <formula>$AD102=""</formula>
    </cfRule>
    <cfRule type="expression" dxfId="10098" priority="10339">
      <formula>(COUNTIFS($E$13:$E$512,$E102,$AD$13:$AD$512,"◎") + COUNTIFS($E$13:$E$512,$E102,$AD$13:$AD$512,"○"))&gt;1</formula>
    </cfRule>
  </conditionalFormatting>
  <conditionalFormatting sqref="AE102">
    <cfRule type="expression" dxfId="10097" priority="10326" stopIfTrue="1">
      <formula>$AE102=""</formula>
    </cfRule>
    <cfRule type="expression" dxfId="10096" priority="10338">
      <formula>(COUNTIFS($E$13:$E$512,$E102,$AE$13:$AE$512,"◎") + COUNTIFS($E$13:$E$512,$E102,$AE$13:$AE$512,"○"))&gt;1</formula>
    </cfRule>
  </conditionalFormatting>
  <conditionalFormatting sqref="AF102">
    <cfRule type="expression" dxfId="10095" priority="10325" stopIfTrue="1">
      <formula>$AF102=""</formula>
    </cfRule>
    <cfRule type="expression" dxfId="10094" priority="10337">
      <formula>(COUNTIFS($E$13:$E$512,$E102,$AF$13:$AF$512,"◎") + COUNTIFS($E$13:$E$512,$E102,$AF$13:$AF$512,"○"))&gt;1</formula>
    </cfRule>
  </conditionalFormatting>
  <conditionalFormatting sqref="AG102">
    <cfRule type="expression" dxfId="10093" priority="10324" stopIfTrue="1">
      <formula>$AG102=""</formula>
    </cfRule>
    <cfRule type="expression" dxfId="10092" priority="10336">
      <formula>(COUNTIFS($E$13:$E$512,$E102,$AG$13:$AG$512,"◎") + COUNTIFS($E$13:$E$512,$E102,$AG$13:$AG$512,"○"))&gt;1</formula>
    </cfRule>
  </conditionalFormatting>
  <conditionalFormatting sqref="AH102">
    <cfRule type="expression" dxfId="10091" priority="10323" stopIfTrue="1">
      <formula>$AH102=""</formula>
    </cfRule>
    <cfRule type="expression" dxfId="10090" priority="10335">
      <formula>(COUNTIFS($E$13:$E$512,$E102,$AH$13:$AH$512,"◎") + COUNTIFS($E$13:$E$512,$E102,$AH$13:$AH$512,"○"))&gt;1</formula>
    </cfRule>
  </conditionalFormatting>
  <conditionalFormatting sqref="AI102">
    <cfRule type="expression" dxfId="10089" priority="10322" stopIfTrue="1">
      <formula>$AI102=""</formula>
    </cfRule>
    <cfRule type="expression" dxfId="10088" priority="10334">
      <formula>(COUNTIFS($E$13:$E$512,$E102,$AI$13:$AI$512,"◎") + COUNTIFS($E$13:$E$512,$E102,$AI$13:$AI$512,"○"))&gt;1</formula>
    </cfRule>
  </conditionalFormatting>
  <conditionalFormatting sqref="AJ102">
    <cfRule type="expression" dxfId="10087" priority="10321" stopIfTrue="1">
      <formula>$AJ102=""</formula>
    </cfRule>
    <cfRule type="expression" dxfId="10086" priority="10333">
      <formula>(COUNTIFS($E$13:$E$512,$E102,$AJ$13:$AJ$512,"◎") + COUNTIFS($E$13:$E$512,$E102,$AJ$13:$AJ$512,"○"))&gt;1</formula>
    </cfRule>
  </conditionalFormatting>
  <conditionalFormatting sqref="Y103">
    <cfRule type="expression" dxfId="10085" priority="10308" stopIfTrue="1">
      <formula>$Y103=""</formula>
    </cfRule>
    <cfRule type="expression" dxfId="10084" priority="10320">
      <formula>(COUNTIFS($E$13:$E$512,$E103,$Y$13:$Y$512,"◎") + COUNTIFS($E$13:$E$512,$E103,$Y$13:$Y$512,"○"))&gt;1</formula>
    </cfRule>
  </conditionalFormatting>
  <conditionalFormatting sqref="Z103">
    <cfRule type="expression" dxfId="10083" priority="10307" stopIfTrue="1">
      <formula>$Z103=""</formula>
    </cfRule>
    <cfRule type="expression" dxfId="10082" priority="10319">
      <formula>(COUNTIFS($E$13:$E$512,$E103,$Z$13:$Z$512,"◎") + COUNTIFS($E$13:$E$512,$E103,$Z$13:$Z$512,"○"))&gt;1</formula>
    </cfRule>
  </conditionalFormatting>
  <conditionalFormatting sqref="AA103">
    <cfRule type="expression" dxfId="10081" priority="10306" stopIfTrue="1">
      <formula>$AA103=""</formula>
    </cfRule>
    <cfRule type="expression" dxfId="10080" priority="10318">
      <formula>(COUNTIFS($E$13:$E$512,$E103,$AA$13:$AA$512,"◎") + COUNTIFS($E$13:$E$512,$E103,$AA$13:$AA$512,"○"))&gt;1</formula>
    </cfRule>
  </conditionalFormatting>
  <conditionalFormatting sqref="AB103">
    <cfRule type="expression" dxfId="10079" priority="10305" stopIfTrue="1">
      <formula>$AB103=""</formula>
    </cfRule>
    <cfRule type="expression" dxfId="10078" priority="10317">
      <formula>(COUNTIFS($E$13:$E$512,$E103,$AB$13:$AB$512,"◎") + COUNTIFS($E$13:$E$512,$E103,$AB$13:$AB$512,"○"))&gt;1</formula>
    </cfRule>
  </conditionalFormatting>
  <conditionalFormatting sqref="AC103">
    <cfRule type="expression" dxfId="10077" priority="10304" stopIfTrue="1">
      <formula>$AC103=""</formula>
    </cfRule>
    <cfRule type="expression" dxfId="10076" priority="10316">
      <formula>(COUNTIFS($E$13:$E$512,$E103,$AC$13:$AC$512,"◎") + COUNTIFS($E$13:$E$512,$E103,$AC$13:$AC$512,"○"))&gt;1</formula>
    </cfRule>
  </conditionalFormatting>
  <conditionalFormatting sqref="AD103">
    <cfRule type="expression" dxfId="10075" priority="10303" stopIfTrue="1">
      <formula>$AD103=""</formula>
    </cfRule>
    <cfRule type="expression" dxfId="10074" priority="10315">
      <formula>(COUNTIFS($E$13:$E$512,$E103,$AD$13:$AD$512,"◎") + COUNTIFS($E$13:$E$512,$E103,$AD$13:$AD$512,"○"))&gt;1</formula>
    </cfRule>
  </conditionalFormatting>
  <conditionalFormatting sqref="AE103">
    <cfRule type="expression" dxfId="10073" priority="10302" stopIfTrue="1">
      <formula>$AE103=""</formula>
    </cfRule>
    <cfRule type="expression" dxfId="10072" priority="10314">
      <formula>(COUNTIFS($E$13:$E$512,$E103,$AE$13:$AE$512,"◎") + COUNTIFS($E$13:$E$512,$E103,$AE$13:$AE$512,"○"))&gt;1</formula>
    </cfRule>
  </conditionalFormatting>
  <conditionalFormatting sqref="AF103">
    <cfRule type="expression" dxfId="10071" priority="10301" stopIfTrue="1">
      <formula>$AF103=""</formula>
    </cfRule>
    <cfRule type="expression" dxfId="10070" priority="10313">
      <formula>(COUNTIFS($E$13:$E$512,$E103,$AF$13:$AF$512,"◎") + COUNTIFS($E$13:$E$512,$E103,$AF$13:$AF$512,"○"))&gt;1</formula>
    </cfRule>
  </conditionalFormatting>
  <conditionalFormatting sqref="AG103">
    <cfRule type="expression" dxfId="10069" priority="10300" stopIfTrue="1">
      <formula>$AG103=""</formula>
    </cfRule>
    <cfRule type="expression" dxfId="10068" priority="10312">
      <formula>(COUNTIFS($E$13:$E$512,$E103,$AG$13:$AG$512,"◎") + COUNTIFS($E$13:$E$512,$E103,$AG$13:$AG$512,"○"))&gt;1</formula>
    </cfRule>
  </conditionalFormatting>
  <conditionalFormatting sqref="AH103">
    <cfRule type="expression" dxfId="10067" priority="10299" stopIfTrue="1">
      <formula>$AH103=""</formula>
    </cfRule>
    <cfRule type="expression" dxfId="10066" priority="10311">
      <formula>(COUNTIFS($E$13:$E$512,$E103,$AH$13:$AH$512,"◎") + COUNTIFS($E$13:$E$512,$E103,$AH$13:$AH$512,"○"))&gt;1</formula>
    </cfRule>
  </conditionalFormatting>
  <conditionalFormatting sqref="AI103">
    <cfRule type="expression" dxfId="10065" priority="10298" stopIfTrue="1">
      <formula>$AI103=""</formula>
    </cfRule>
    <cfRule type="expression" dxfId="10064" priority="10310">
      <formula>(COUNTIFS($E$13:$E$512,$E103,$AI$13:$AI$512,"◎") + COUNTIFS($E$13:$E$512,$E103,$AI$13:$AI$512,"○"))&gt;1</formula>
    </cfRule>
  </conditionalFormatting>
  <conditionalFormatting sqref="AJ103">
    <cfRule type="expression" dxfId="10063" priority="10297" stopIfTrue="1">
      <formula>$AJ103=""</formula>
    </cfRule>
    <cfRule type="expression" dxfId="10062" priority="10309">
      <formula>(COUNTIFS($E$13:$E$512,$E103,$AJ$13:$AJ$512,"◎") + COUNTIFS($E$13:$E$512,$E103,$AJ$13:$AJ$512,"○"))&gt;1</formula>
    </cfRule>
  </conditionalFormatting>
  <conditionalFormatting sqref="Y104">
    <cfRule type="expression" dxfId="10061" priority="10284" stopIfTrue="1">
      <formula>$Y104=""</formula>
    </cfRule>
    <cfRule type="expression" dxfId="10060" priority="10296">
      <formula>(COUNTIFS($E$13:$E$512,$E104,$Y$13:$Y$512,"◎") + COUNTIFS($E$13:$E$512,$E104,$Y$13:$Y$512,"○"))&gt;1</formula>
    </cfRule>
  </conditionalFormatting>
  <conditionalFormatting sqref="Z104">
    <cfRule type="expression" dxfId="10059" priority="10283" stopIfTrue="1">
      <formula>$Z104=""</formula>
    </cfRule>
    <cfRule type="expression" dxfId="10058" priority="10295">
      <formula>(COUNTIFS($E$13:$E$512,$E104,$Z$13:$Z$512,"◎") + COUNTIFS($E$13:$E$512,$E104,$Z$13:$Z$512,"○"))&gt;1</formula>
    </cfRule>
  </conditionalFormatting>
  <conditionalFormatting sqref="AA104">
    <cfRule type="expression" dxfId="10057" priority="10282" stopIfTrue="1">
      <formula>$AA104=""</formula>
    </cfRule>
    <cfRule type="expression" dxfId="10056" priority="10294">
      <formula>(COUNTIFS($E$13:$E$512,$E104,$AA$13:$AA$512,"◎") + COUNTIFS($E$13:$E$512,$E104,$AA$13:$AA$512,"○"))&gt;1</formula>
    </cfRule>
  </conditionalFormatting>
  <conditionalFormatting sqref="AB104">
    <cfRule type="expression" dxfId="10055" priority="10281" stopIfTrue="1">
      <formula>$AB104=""</formula>
    </cfRule>
    <cfRule type="expression" dxfId="10054" priority="10293">
      <formula>(COUNTIFS($E$13:$E$512,$E104,$AB$13:$AB$512,"◎") + COUNTIFS($E$13:$E$512,$E104,$AB$13:$AB$512,"○"))&gt;1</formula>
    </cfRule>
  </conditionalFormatting>
  <conditionalFormatting sqref="AC104">
    <cfRule type="expression" dxfId="10053" priority="10280" stopIfTrue="1">
      <formula>$AC104=""</formula>
    </cfRule>
    <cfRule type="expression" dxfId="10052" priority="10292">
      <formula>(COUNTIFS($E$13:$E$512,$E104,$AC$13:$AC$512,"◎") + COUNTIFS($E$13:$E$512,$E104,$AC$13:$AC$512,"○"))&gt;1</formula>
    </cfRule>
  </conditionalFormatting>
  <conditionalFormatting sqref="AD104">
    <cfRule type="expression" dxfId="10051" priority="10279" stopIfTrue="1">
      <formula>$AD104=""</formula>
    </cfRule>
    <cfRule type="expression" dxfId="10050" priority="10291">
      <formula>(COUNTIFS($E$13:$E$512,$E104,$AD$13:$AD$512,"◎") + COUNTIFS($E$13:$E$512,$E104,$AD$13:$AD$512,"○"))&gt;1</formula>
    </cfRule>
  </conditionalFormatting>
  <conditionalFormatting sqref="AE104">
    <cfRule type="expression" dxfId="10049" priority="10278" stopIfTrue="1">
      <formula>$AE104=""</formula>
    </cfRule>
    <cfRule type="expression" dxfId="10048" priority="10290">
      <formula>(COUNTIFS($E$13:$E$512,$E104,$AE$13:$AE$512,"◎") + COUNTIFS($E$13:$E$512,$E104,$AE$13:$AE$512,"○"))&gt;1</formula>
    </cfRule>
  </conditionalFormatting>
  <conditionalFormatting sqref="AF104">
    <cfRule type="expression" dxfId="10047" priority="10277" stopIfTrue="1">
      <formula>$AF104=""</formula>
    </cfRule>
    <cfRule type="expression" dxfId="10046" priority="10289">
      <formula>(COUNTIFS($E$13:$E$512,$E104,$AF$13:$AF$512,"◎") + COUNTIFS($E$13:$E$512,$E104,$AF$13:$AF$512,"○"))&gt;1</formula>
    </cfRule>
  </conditionalFormatting>
  <conditionalFormatting sqref="AG104">
    <cfRule type="expression" dxfId="10045" priority="10276" stopIfTrue="1">
      <formula>$AG104=""</formula>
    </cfRule>
    <cfRule type="expression" dxfId="10044" priority="10288">
      <formula>(COUNTIFS($E$13:$E$512,$E104,$AG$13:$AG$512,"◎") + COUNTIFS($E$13:$E$512,$E104,$AG$13:$AG$512,"○"))&gt;1</formula>
    </cfRule>
  </conditionalFormatting>
  <conditionalFormatting sqref="AH104">
    <cfRule type="expression" dxfId="10043" priority="10275" stopIfTrue="1">
      <formula>$AH104=""</formula>
    </cfRule>
    <cfRule type="expression" dxfId="10042" priority="10287">
      <formula>(COUNTIFS($E$13:$E$512,$E104,$AH$13:$AH$512,"◎") + COUNTIFS($E$13:$E$512,$E104,$AH$13:$AH$512,"○"))&gt;1</formula>
    </cfRule>
  </conditionalFormatting>
  <conditionalFormatting sqref="AI104">
    <cfRule type="expression" dxfId="10041" priority="10274" stopIfTrue="1">
      <formula>$AI104=""</formula>
    </cfRule>
    <cfRule type="expression" dxfId="10040" priority="10286">
      <formula>(COUNTIFS($E$13:$E$512,$E104,$AI$13:$AI$512,"◎") + COUNTIFS($E$13:$E$512,$E104,$AI$13:$AI$512,"○"))&gt;1</formula>
    </cfRule>
  </conditionalFormatting>
  <conditionalFormatting sqref="AJ104">
    <cfRule type="expression" dxfId="10039" priority="10273" stopIfTrue="1">
      <formula>$AJ104=""</formula>
    </cfRule>
    <cfRule type="expression" dxfId="10038" priority="10285">
      <formula>(COUNTIFS($E$13:$E$512,$E104,$AJ$13:$AJ$512,"◎") + COUNTIFS($E$13:$E$512,$E104,$AJ$13:$AJ$512,"○"))&gt;1</formula>
    </cfRule>
  </conditionalFormatting>
  <conditionalFormatting sqref="Y105">
    <cfRule type="expression" dxfId="10037" priority="10260" stopIfTrue="1">
      <formula>$Y105=""</formula>
    </cfRule>
    <cfRule type="expression" dxfId="10036" priority="10272">
      <formula>(COUNTIFS($E$13:$E$512,$E105,$Y$13:$Y$512,"◎") + COUNTIFS($E$13:$E$512,$E105,$Y$13:$Y$512,"○"))&gt;1</formula>
    </cfRule>
  </conditionalFormatting>
  <conditionalFormatting sqref="Z105">
    <cfRule type="expression" dxfId="10035" priority="10259" stopIfTrue="1">
      <formula>$Z105=""</formula>
    </cfRule>
    <cfRule type="expression" dxfId="10034" priority="10271">
      <formula>(COUNTIFS($E$13:$E$512,$E105,$Z$13:$Z$512,"◎") + COUNTIFS($E$13:$E$512,$E105,$Z$13:$Z$512,"○"))&gt;1</formula>
    </cfRule>
  </conditionalFormatting>
  <conditionalFormatting sqref="AA105">
    <cfRule type="expression" dxfId="10033" priority="10258" stopIfTrue="1">
      <formula>$AA105=""</formula>
    </cfRule>
    <cfRule type="expression" dxfId="10032" priority="10270">
      <formula>(COUNTIFS($E$13:$E$512,$E105,$AA$13:$AA$512,"◎") + COUNTIFS($E$13:$E$512,$E105,$AA$13:$AA$512,"○"))&gt;1</formula>
    </cfRule>
  </conditionalFormatting>
  <conditionalFormatting sqref="AB105">
    <cfRule type="expression" dxfId="10031" priority="10257" stopIfTrue="1">
      <formula>$AB105=""</formula>
    </cfRule>
    <cfRule type="expression" dxfId="10030" priority="10269">
      <formula>(COUNTIFS($E$13:$E$512,$E105,$AB$13:$AB$512,"◎") + COUNTIFS($E$13:$E$512,$E105,$AB$13:$AB$512,"○"))&gt;1</formula>
    </cfRule>
  </conditionalFormatting>
  <conditionalFormatting sqref="AC105">
    <cfRule type="expression" dxfId="10029" priority="10256" stopIfTrue="1">
      <formula>$AC105=""</formula>
    </cfRule>
    <cfRule type="expression" dxfId="10028" priority="10268">
      <formula>(COUNTIFS($E$13:$E$512,$E105,$AC$13:$AC$512,"◎") + COUNTIFS($E$13:$E$512,$E105,$AC$13:$AC$512,"○"))&gt;1</formula>
    </cfRule>
  </conditionalFormatting>
  <conditionalFormatting sqref="AD105">
    <cfRule type="expression" dxfId="10027" priority="10255" stopIfTrue="1">
      <formula>$AD105=""</formula>
    </cfRule>
    <cfRule type="expression" dxfId="10026" priority="10267">
      <formula>(COUNTIFS($E$13:$E$512,$E105,$AD$13:$AD$512,"◎") + COUNTIFS($E$13:$E$512,$E105,$AD$13:$AD$512,"○"))&gt;1</formula>
    </cfRule>
  </conditionalFormatting>
  <conditionalFormatting sqref="AE105">
    <cfRule type="expression" dxfId="10025" priority="10254" stopIfTrue="1">
      <formula>$AE105=""</formula>
    </cfRule>
    <cfRule type="expression" dxfId="10024" priority="10266">
      <formula>(COUNTIFS($E$13:$E$512,$E105,$AE$13:$AE$512,"◎") + COUNTIFS($E$13:$E$512,$E105,$AE$13:$AE$512,"○"))&gt;1</formula>
    </cfRule>
  </conditionalFormatting>
  <conditionalFormatting sqref="AF105">
    <cfRule type="expression" dxfId="10023" priority="10253" stopIfTrue="1">
      <formula>$AF105=""</formula>
    </cfRule>
    <cfRule type="expression" dxfId="10022" priority="10265">
      <formula>(COUNTIFS($E$13:$E$512,$E105,$AF$13:$AF$512,"◎") + COUNTIFS($E$13:$E$512,$E105,$AF$13:$AF$512,"○"))&gt;1</formula>
    </cfRule>
  </conditionalFormatting>
  <conditionalFormatting sqref="AG105">
    <cfRule type="expression" dxfId="10021" priority="10252" stopIfTrue="1">
      <formula>$AG105=""</formula>
    </cfRule>
    <cfRule type="expression" dxfId="10020" priority="10264">
      <formula>(COUNTIFS($E$13:$E$512,$E105,$AG$13:$AG$512,"◎") + COUNTIFS($E$13:$E$512,$E105,$AG$13:$AG$512,"○"))&gt;1</formula>
    </cfRule>
  </conditionalFormatting>
  <conditionalFormatting sqref="AH105">
    <cfRule type="expression" dxfId="10019" priority="10251" stopIfTrue="1">
      <formula>$AH105=""</formula>
    </cfRule>
    <cfRule type="expression" dxfId="10018" priority="10263">
      <formula>(COUNTIFS($E$13:$E$512,$E105,$AH$13:$AH$512,"◎") + COUNTIFS($E$13:$E$512,$E105,$AH$13:$AH$512,"○"))&gt;1</formula>
    </cfRule>
  </conditionalFormatting>
  <conditionalFormatting sqref="AI105">
    <cfRule type="expression" dxfId="10017" priority="10250" stopIfTrue="1">
      <formula>$AI105=""</formula>
    </cfRule>
    <cfRule type="expression" dxfId="10016" priority="10262">
      <formula>(COUNTIFS($E$13:$E$512,$E105,$AI$13:$AI$512,"◎") + COUNTIFS($E$13:$E$512,$E105,$AI$13:$AI$512,"○"))&gt;1</formula>
    </cfRule>
  </conditionalFormatting>
  <conditionalFormatting sqref="AJ105">
    <cfRule type="expression" dxfId="10015" priority="10249" stopIfTrue="1">
      <formula>$AJ105=""</formula>
    </cfRule>
    <cfRule type="expression" dxfId="10014" priority="10261">
      <formula>(COUNTIFS($E$13:$E$512,$E105,$AJ$13:$AJ$512,"◎") + COUNTIFS($E$13:$E$512,$E105,$AJ$13:$AJ$512,"○"))&gt;1</formula>
    </cfRule>
  </conditionalFormatting>
  <conditionalFormatting sqref="Y106">
    <cfRule type="expression" dxfId="10013" priority="10236" stopIfTrue="1">
      <formula>$Y106=""</formula>
    </cfRule>
    <cfRule type="expression" dxfId="10012" priority="10248">
      <formula>(COUNTIFS($E$13:$E$512,$E106,$Y$13:$Y$512,"◎") + COUNTIFS($E$13:$E$512,$E106,$Y$13:$Y$512,"○"))&gt;1</formula>
    </cfRule>
  </conditionalFormatting>
  <conditionalFormatting sqref="Z106">
    <cfRule type="expression" dxfId="10011" priority="10235" stopIfTrue="1">
      <formula>$Z106=""</formula>
    </cfRule>
    <cfRule type="expression" dxfId="10010" priority="10247">
      <formula>(COUNTIFS($E$13:$E$512,$E106,$Z$13:$Z$512,"◎") + COUNTIFS($E$13:$E$512,$E106,$Z$13:$Z$512,"○"))&gt;1</formula>
    </cfRule>
  </conditionalFormatting>
  <conditionalFormatting sqref="AA106">
    <cfRule type="expression" dxfId="10009" priority="10234" stopIfTrue="1">
      <formula>$AA106=""</formula>
    </cfRule>
    <cfRule type="expression" dxfId="10008" priority="10246">
      <formula>(COUNTIFS($E$13:$E$512,$E106,$AA$13:$AA$512,"◎") + COUNTIFS($E$13:$E$512,$E106,$AA$13:$AA$512,"○"))&gt;1</formula>
    </cfRule>
  </conditionalFormatting>
  <conditionalFormatting sqref="AB106">
    <cfRule type="expression" dxfId="10007" priority="10233" stopIfTrue="1">
      <formula>$AB106=""</formula>
    </cfRule>
    <cfRule type="expression" dxfId="10006" priority="10245">
      <formula>(COUNTIFS($E$13:$E$512,$E106,$AB$13:$AB$512,"◎") + COUNTIFS($E$13:$E$512,$E106,$AB$13:$AB$512,"○"))&gt;1</formula>
    </cfRule>
  </conditionalFormatting>
  <conditionalFormatting sqref="AC106">
    <cfRule type="expression" dxfId="10005" priority="10232" stopIfTrue="1">
      <formula>$AC106=""</formula>
    </cfRule>
    <cfRule type="expression" dxfId="10004" priority="10244">
      <formula>(COUNTIFS($E$13:$E$512,$E106,$AC$13:$AC$512,"◎") + COUNTIFS($E$13:$E$512,$E106,$AC$13:$AC$512,"○"))&gt;1</formula>
    </cfRule>
  </conditionalFormatting>
  <conditionalFormatting sqref="AD106">
    <cfRule type="expression" dxfId="10003" priority="10231" stopIfTrue="1">
      <formula>$AD106=""</formula>
    </cfRule>
    <cfRule type="expression" dxfId="10002" priority="10243">
      <formula>(COUNTIFS($E$13:$E$512,$E106,$AD$13:$AD$512,"◎") + COUNTIFS($E$13:$E$512,$E106,$AD$13:$AD$512,"○"))&gt;1</formula>
    </cfRule>
  </conditionalFormatting>
  <conditionalFormatting sqref="AE106">
    <cfRule type="expression" dxfId="10001" priority="10230" stopIfTrue="1">
      <formula>$AE106=""</formula>
    </cfRule>
    <cfRule type="expression" dxfId="10000" priority="10242">
      <formula>(COUNTIFS($E$13:$E$512,$E106,$AE$13:$AE$512,"◎") + COUNTIFS($E$13:$E$512,$E106,$AE$13:$AE$512,"○"))&gt;1</formula>
    </cfRule>
  </conditionalFormatting>
  <conditionalFormatting sqref="AF106">
    <cfRule type="expression" dxfId="9999" priority="10229" stopIfTrue="1">
      <formula>$AF106=""</formula>
    </cfRule>
    <cfRule type="expression" dxfId="9998" priority="10241">
      <formula>(COUNTIFS($E$13:$E$512,$E106,$AF$13:$AF$512,"◎") + COUNTIFS($E$13:$E$512,$E106,$AF$13:$AF$512,"○"))&gt;1</formula>
    </cfRule>
  </conditionalFormatting>
  <conditionalFormatting sqref="AG106">
    <cfRule type="expression" dxfId="9997" priority="10228" stopIfTrue="1">
      <formula>$AG106=""</formula>
    </cfRule>
    <cfRule type="expression" dxfId="9996" priority="10240">
      <formula>(COUNTIFS($E$13:$E$512,$E106,$AG$13:$AG$512,"◎") + COUNTIFS($E$13:$E$512,$E106,$AG$13:$AG$512,"○"))&gt;1</formula>
    </cfRule>
  </conditionalFormatting>
  <conditionalFormatting sqref="AH106">
    <cfRule type="expression" dxfId="9995" priority="10227" stopIfTrue="1">
      <formula>$AH106=""</formula>
    </cfRule>
    <cfRule type="expression" dxfId="9994" priority="10239">
      <formula>(COUNTIFS($E$13:$E$512,$E106,$AH$13:$AH$512,"◎") + COUNTIFS($E$13:$E$512,$E106,$AH$13:$AH$512,"○"))&gt;1</formula>
    </cfRule>
  </conditionalFormatting>
  <conditionalFormatting sqref="AI106">
    <cfRule type="expression" dxfId="9993" priority="10226" stopIfTrue="1">
      <formula>$AI106=""</formula>
    </cfRule>
    <cfRule type="expression" dxfId="9992" priority="10238">
      <formula>(COUNTIFS($E$13:$E$512,$E106,$AI$13:$AI$512,"◎") + COUNTIFS($E$13:$E$512,$E106,$AI$13:$AI$512,"○"))&gt;1</formula>
    </cfRule>
  </conditionalFormatting>
  <conditionalFormatting sqref="AJ106">
    <cfRule type="expression" dxfId="9991" priority="10225" stopIfTrue="1">
      <formula>$AJ106=""</formula>
    </cfRule>
    <cfRule type="expression" dxfId="9990" priority="10237">
      <formula>(COUNTIFS($E$13:$E$512,$E106,$AJ$13:$AJ$512,"◎") + COUNTIFS($E$13:$E$512,$E106,$AJ$13:$AJ$512,"○"))&gt;1</formula>
    </cfRule>
  </conditionalFormatting>
  <conditionalFormatting sqref="Y107">
    <cfRule type="expression" dxfId="9989" priority="10212" stopIfTrue="1">
      <formula>$Y107=""</formula>
    </cfRule>
    <cfRule type="expression" dxfId="9988" priority="10224">
      <formula>(COUNTIFS($E$13:$E$512,$E107,$Y$13:$Y$512,"◎") + COUNTIFS($E$13:$E$512,$E107,$Y$13:$Y$512,"○"))&gt;1</formula>
    </cfRule>
  </conditionalFormatting>
  <conditionalFormatting sqref="Z107">
    <cfRule type="expression" dxfId="9987" priority="10211" stopIfTrue="1">
      <formula>$Z107=""</formula>
    </cfRule>
    <cfRule type="expression" dxfId="9986" priority="10223">
      <formula>(COUNTIFS($E$13:$E$512,$E107,$Z$13:$Z$512,"◎") + COUNTIFS($E$13:$E$512,$E107,$Z$13:$Z$512,"○"))&gt;1</formula>
    </cfRule>
  </conditionalFormatting>
  <conditionalFormatting sqref="AA107">
    <cfRule type="expression" dxfId="9985" priority="10210" stopIfTrue="1">
      <formula>$AA107=""</formula>
    </cfRule>
    <cfRule type="expression" dxfId="9984" priority="10222">
      <formula>(COUNTIFS($E$13:$E$512,$E107,$AA$13:$AA$512,"◎") + COUNTIFS($E$13:$E$512,$E107,$AA$13:$AA$512,"○"))&gt;1</formula>
    </cfRule>
  </conditionalFormatting>
  <conditionalFormatting sqref="AB107">
    <cfRule type="expression" dxfId="9983" priority="10209" stopIfTrue="1">
      <formula>$AB107=""</formula>
    </cfRule>
    <cfRule type="expression" dxfId="9982" priority="10221">
      <formula>(COUNTIFS($E$13:$E$512,$E107,$AB$13:$AB$512,"◎") + COUNTIFS($E$13:$E$512,$E107,$AB$13:$AB$512,"○"))&gt;1</formula>
    </cfRule>
  </conditionalFormatting>
  <conditionalFormatting sqref="AC107">
    <cfRule type="expression" dxfId="9981" priority="10208" stopIfTrue="1">
      <formula>$AC107=""</formula>
    </cfRule>
    <cfRule type="expression" dxfId="9980" priority="10220">
      <formula>(COUNTIFS($E$13:$E$512,$E107,$AC$13:$AC$512,"◎") + COUNTIFS($E$13:$E$512,$E107,$AC$13:$AC$512,"○"))&gt;1</formula>
    </cfRule>
  </conditionalFormatting>
  <conditionalFormatting sqref="AD107">
    <cfRule type="expression" dxfId="9979" priority="10207" stopIfTrue="1">
      <formula>$AD107=""</formula>
    </cfRule>
    <cfRule type="expression" dxfId="9978" priority="10219">
      <formula>(COUNTIFS($E$13:$E$512,$E107,$AD$13:$AD$512,"◎") + COUNTIFS($E$13:$E$512,$E107,$AD$13:$AD$512,"○"))&gt;1</formula>
    </cfRule>
  </conditionalFormatting>
  <conditionalFormatting sqref="AE107">
    <cfRule type="expression" dxfId="9977" priority="10206" stopIfTrue="1">
      <formula>$AE107=""</formula>
    </cfRule>
    <cfRule type="expression" dxfId="9976" priority="10218">
      <formula>(COUNTIFS($E$13:$E$512,$E107,$AE$13:$AE$512,"◎") + COUNTIFS($E$13:$E$512,$E107,$AE$13:$AE$512,"○"))&gt;1</formula>
    </cfRule>
  </conditionalFormatting>
  <conditionalFormatting sqref="AF107">
    <cfRule type="expression" dxfId="9975" priority="10205" stopIfTrue="1">
      <formula>$AF107=""</formula>
    </cfRule>
    <cfRule type="expression" dxfId="9974" priority="10217">
      <formula>(COUNTIFS($E$13:$E$512,$E107,$AF$13:$AF$512,"◎") + COUNTIFS($E$13:$E$512,$E107,$AF$13:$AF$512,"○"))&gt;1</formula>
    </cfRule>
  </conditionalFormatting>
  <conditionalFormatting sqref="AG107">
    <cfRule type="expression" dxfId="9973" priority="10204" stopIfTrue="1">
      <formula>$AG107=""</formula>
    </cfRule>
    <cfRule type="expression" dxfId="9972" priority="10216">
      <formula>(COUNTIFS($E$13:$E$512,$E107,$AG$13:$AG$512,"◎") + COUNTIFS($E$13:$E$512,$E107,$AG$13:$AG$512,"○"))&gt;1</formula>
    </cfRule>
  </conditionalFormatting>
  <conditionalFormatting sqref="AH107">
    <cfRule type="expression" dxfId="9971" priority="10203" stopIfTrue="1">
      <formula>$AH107=""</formula>
    </cfRule>
    <cfRule type="expression" dxfId="9970" priority="10215">
      <formula>(COUNTIFS($E$13:$E$512,$E107,$AH$13:$AH$512,"◎") + COUNTIFS($E$13:$E$512,$E107,$AH$13:$AH$512,"○"))&gt;1</formula>
    </cfRule>
  </conditionalFormatting>
  <conditionalFormatting sqref="AI107">
    <cfRule type="expression" dxfId="9969" priority="10202" stopIfTrue="1">
      <formula>$AI107=""</formula>
    </cfRule>
    <cfRule type="expression" dxfId="9968" priority="10214">
      <formula>(COUNTIFS($E$13:$E$512,$E107,$AI$13:$AI$512,"◎") + COUNTIFS($E$13:$E$512,$E107,$AI$13:$AI$512,"○"))&gt;1</formula>
    </cfRule>
  </conditionalFormatting>
  <conditionalFormatting sqref="AJ107">
    <cfRule type="expression" dxfId="9967" priority="10201" stopIfTrue="1">
      <formula>$AJ107=""</formula>
    </cfRule>
    <cfRule type="expression" dxfId="9966" priority="10213">
      <formula>(COUNTIFS($E$13:$E$512,$E107,$AJ$13:$AJ$512,"◎") + COUNTIFS($E$13:$E$512,$E107,$AJ$13:$AJ$512,"○"))&gt;1</formula>
    </cfRule>
  </conditionalFormatting>
  <conditionalFormatting sqref="Y108">
    <cfRule type="expression" dxfId="9965" priority="10188" stopIfTrue="1">
      <formula>$Y108=""</formula>
    </cfRule>
    <cfRule type="expression" dxfId="9964" priority="10200">
      <formula>(COUNTIFS($E$13:$E$512,$E108,$Y$13:$Y$512,"◎") + COUNTIFS($E$13:$E$512,$E108,$Y$13:$Y$512,"○"))&gt;1</formula>
    </cfRule>
  </conditionalFormatting>
  <conditionalFormatting sqref="Z108">
    <cfRule type="expression" dxfId="9963" priority="10187" stopIfTrue="1">
      <formula>$Z108=""</formula>
    </cfRule>
    <cfRule type="expression" dxfId="9962" priority="10199">
      <formula>(COUNTIFS($E$13:$E$512,$E108,$Z$13:$Z$512,"◎") + COUNTIFS($E$13:$E$512,$E108,$Z$13:$Z$512,"○"))&gt;1</formula>
    </cfRule>
  </conditionalFormatting>
  <conditionalFormatting sqref="AA108">
    <cfRule type="expression" dxfId="9961" priority="10186" stopIfTrue="1">
      <formula>$AA108=""</formula>
    </cfRule>
    <cfRule type="expression" dxfId="9960" priority="10198">
      <formula>(COUNTIFS($E$13:$E$512,$E108,$AA$13:$AA$512,"◎") + COUNTIFS($E$13:$E$512,$E108,$AA$13:$AA$512,"○"))&gt;1</formula>
    </cfRule>
  </conditionalFormatting>
  <conditionalFormatting sqref="AB108">
    <cfRule type="expression" dxfId="9959" priority="10185" stopIfTrue="1">
      <formula>$AB108=""</formula>
    </cfRule>
    <cfRule type="expression" dxfId="9958" priority="10197">
      <formula>(COUNTIFS($E$13:$E$512,$E108,$AB$13:$AB$512,"◎") + COUNTIFS($E$13:$E$512,$E108,$AB$13:$AB$512,"○"))&gt;1</formula>
    </cfRule>
  </conditionalFormatting>
  <conditionalFormatting sqref="AC108">
    <cfRule type="expression" dxfId="9957" priority="10184" stopIfTrue="1">
      <formula>$AC108=""</formula>
    </cfRule>
    <cfRule type="expression" dxfId="9956" priority="10196">
      <formula>(COUNTIFS($E$13:$E$512,$E108,$AC$13:$AC$512,"◎") + COUNTIFS($E$13:$E$512,$E108,$AC$13:$AC$512,"○"))&gt;1</formula>
    </cfRule>
  </conditionalFormatting>
  <conditionalFormatting sqref="AD108">
    <cfRule type="expression" dxfId="9955" priority="10183" stopIfTrue="1">
      <formula>$AD108=""</formula>
    </cfRule>
    <cfRule type="expression" dxfId="9954" priority="10195">
      <formula>(COUNTIFS($E$13:$E$512,$E108,$AD$13:$AD$512,"◎") + COUNTIFS($E$13:$E$512,$E108,$AD$13:$AD$512,"○"))&gt;1</formula>
    </cfRule>
  </conditionalFormatting>
  <conditionalFormatting sqref="AE108">
    <cfRule type="expression" dxfId="9953" priority="10182" stopIfTrue="1">
      <formula>$AE108=""</formula>
    </cfRule>
    <cfRule type="expression" dxfId="9952" priority="10194">
      <formula>(COUNTIFS($E$13:$E$512,$E108,$AE$13:$AE$512,"◎") + COUNTIFS($E$13:$E$512,$E108,$AE$13:$AE$512,"○"))&gt;1</formula>
    </cfRule>
  </conditionalFormatting>
  <conditionalFormatting sqref="AF108">
    <cfRule type="expression" dxfId="9951" priority="10181" stopIfTrue="1">
      <formula>$AF108=""</formula>
    </cfRule>
    <cfRule type="expression" dxfId="9950" priority="10193">
      <formula>(COUNTIFS($E$13:$E$512,$E108,$AF$13:$AF$512,"◎") + COUNTIFS($E$13:$E$512,$E108,$AF$13:$AF$512,"○"))&gt;1</formula>
    </cfRule>
  </conditionalFormatting>
  <conditionalFormatting sqref="AG108">
    <cfRule type="expression" dxfId="9949" priority="10180" stopIfTrue="1">
      <formula>$AG108=""</formula>
    </cfRule>
    <cfRule type="expression" dxfId="9948" priority="10192">
      <formula>(COUNTIFS($E$13:$E$512,$E108,$AG$13:$AG$512,"◎") + COUNTIFS($E$13:$E$512,$E108,$AG$13:$AG$512,"○"))&gt;1</formula>
    </cfRule>
  </conditionalFormatting>
  <conditionalFormatting sqref="AH108">
    <cfRule type="expression" dxfId="9947" priority="10179" stopIfTrue="1">
      <formula>$AH108=""</formula>
    </cfRule>
    <cfRule type="expression" dxfId="9946" priority="10191">
      <formula>(COUNTIFS($E$13:$E$512,$E108,$AH$13:$AH$512,"◎") + COUNTIFS($E$13:$E$512,$E108,$AH$13:$AH$512,"○"))&gt;1</formula>
    </cfRule>
  </conditionalFormatting>
  <conditionalFormatting sqref="AI108">
    <cfRule type="expression" dxfId="9945" priority="10178" stopIfTrue="1">
      <formula>$AI108=""</formula>
    </cfRule>
    <cfRule type="expression" dxfId="9944" priority="10190">
      <formula>(COUNTIFS($E$13:$E$512,$E108,$AI$13:$AI$512,"◎") + COUNTIFS($E$13:$E$512,$E108,$AI$13:$AI$512,"○"))&gt;1</formula>
    </cfRule>
  </conditionalFormatting>
  <conditionalFormatting sqref="AJ108">
    <cfRule type="expression" dxfId="9943" priority="10177" stopIfTrue="1">
      <formula>$AJ108=""</formula>
    </cfRule>
    <cfRule type="expression" dxfId="9942" priority="10189">
      <formula>(COUNTIFS($E$13:$E$512,$E108,$AJ$13:$AJ$512,"◎") + COUNTIFS($E$13:$E$512,$E108,$AJ$13:$AJ$512,"○"))&gt;1</formula>
    </cfRule>
  </conditionalFormatting>
  <conditionalFormatting sqref="Y109">
    <cfRule type="expression" dxfId="9941" priority="10164" stopIfTrue="1">
      <formula>$Y109=""</formula>
    </cfRule>
    <cfRule type="expression" dxfId="9940" priority="10176">
      <formula>(COUNTIFS($E$13:$E$512,$E109,$Y$13:$Y$512,"◎") + COUNTIFS($E$13:$E$512,$E109,$Y$13:$Y$512,"○"))&gt;1</formula>
    </cfRule>
  </conditionalFormatting>
  <conditionalFormatting sqref="Z109">
    <cfRule type="expression" dxfId="9939" priority="10163" stopIfTrue="1">
      <formula>$Z109=""</formula>
    </cfRule>
    <cfRule type="expression" dxfId="9938" priority="10175">
      <formula>(COUNTIFS($E$13:$E$512,$E109,$Z$13:$Z$512,"◎") + COUNTIFS($E$13:$E$512,$E109,$Z$13:$Z$512,"○"))&gt;1</formula>
    </cfRule>
  </conditionalFormatting>
  <conditionalFormatting sqref="AA109">
    <cfRule type="expression" dxfId="9937" priority="10162" stopIfTrue="1">
      <formula>$AA109=""</formula>
    </cfRule>
    <cfRule type="expression" dxfId="9936" priority="10174">
      <formula>(COUNTIFS($E$13:$E$512,$E109,$AA$13:$AA$512,"◎") + COUNTIFS($E$13:$E$512,$E109,$AA$13:$AA$512,"○"))&gt;1</formula>
    </cfRule>
  </conditionalFormatting>
  <conditionalFormatting sqref="AB109">
    <cfRule type="expression" dxfId="9935" priority="10161" stopIfTrue="1">
      <formula>$AB109=""</formula>
    </cfRule>
    <cfRule type="expression" dxfId="9934" priority="10173">
      <formula>(COUNTIFS($E$13:$E$512,$E109,$AB$13:$AB$512,"◎") + COUNTIFS($E$13:$E$512,$E109,$AB$13:$AB$512,"○"))&gt;1</formula>
    </cfRule>
  </conditionalFormatting>
  <conditionalFormatting sqref="AC109">
    <cfRule type="expression" dxfId="9933" priority="10160" stopIfTrue="1">
      <formula>$AC109=""</formula>
    </cfRule>
    <cfRule type="expression" dxfId="9932" priority="10172">
      <formula>(COUNTIFS($E$13:$E$512,$E109,$AC$13:$AC$512,"◎") + COUNTIFS($E$13:$E$512,$E109,$AC$13:$AC$512,"○"))&gt;1</formula>
    </cfRule>
  </conditionalFormatting>
  <conditionalFormatting sqref="AD109">
    <cfRule type="expression" dxfId="9931" priority="10159" stopIfTrue="1">
      <formula>$AD109=""</formula>
    </cfRule>
    <cfRule type="expression" dxfId="9930" priority="10171">
      <formula>(COUNTIFS($E$13:$E$512,$E109,$AD$13:$AD$512,"◎") + COUNTIFS($E$13:$E$512,$E109,$AD$13:$AD$512,"○"))&gt;1</formula>
    </cfRule>
  </conditionalFormatting>
  <conditionalFormatting sqref="AE109">
    <cfRule type="expression" dxfId="9929" priority="10158" stopIfTrue="1">
      <formula>$AE109=""</formula>
    </cfRule>
    <cfRule type="expression" dxfId="9928" priority="10170">
      <formula>(COUNTIFS($E$13:$E$512,$E109,$AE$13:$AE$512,"◎") + COUNTIFS($E$13:$E$512,$E109,$AE$13:$AE$512,"○"))&gt;1</formula>
    </cfRule>
  </conditionalFormatting>
  <conditionalFormatting sqref="AF109">
    <cfRule type="expression" dxfId="9927" priority="10157" stopIfTrue="1">
      <formula>$AF109=""</formula>
    </cfRule>
    <cfRule type="expression" dxfId="9926" priority="10169">
      <formula>(COUNTIFS($E$13:$E$512,$E109,$AF$13:$AF$512,"◎") + COUNTIFS($E$13:$E$512,$E109,$AF$13:$AF$512,"○"))&gt;1</formula>
    </cfRule>
  </conditionalFormatting>
  <conditionalFormatting sqref="AG109">
    <cfRule type="expression" dxfId="9925" priority="10156" stopIfTrue="1">
      <formula>$AG109=""</formula>
    </cfRule>
    <cfRule type="expression" dxfId="9924" priority="10168">
      <formula>(COUNTIFS($E$13:$E$512,$E109,$AG$13:$AG$512,"◎") + COUNTIFS($E$13:$E$512,$E109,$AG$13:$AG$512,"○"))&gt;1</formula>
    </cfRule>
  </conditionalFormatting>
  <conditionalFormatting sqref="AH109">
    <cfRule type="expression" dxfId="9923" priority="10155" stopIfTrue="1">
      <formula>$AH109=""</formula>
    </cfRule>
    <cfRule type="expression" dxfId="9922" priority="10167">
      <formula>(COUNTIFS($E$13:$E$512,$E109,$AH$13:$AH$512,"◎") + COUNTIFS($E$13:$E$512,$E109,$AH$13:$AH$512,"○"))&gt;1</formula>
    </cfRule>
  </conditionalFormatting>
  <conditionalFormatting sqref="AI109">
    <cfRule type="expression" dxfId="9921" priority="10154" stopIfTrue="1">
      <formula>$AI109=""</formula>
    </cfRule>
    <cfRule type="expression" dxfId="9920" priority="10166">
      <formula>(COUNTIFS($E$13:$E$512,$E109,$AI$13:$AI$512,"◎") + COUNTIFS($E$13:$E$512,$E109,$AI$13:$AI$512,"○"))&gt;1</formula>
    </cfRule>
  </conditionalFormatting>
  <conditionalFormatting sqref="AJ109">
    <cfRule type="expression" dxfId="9919" priority="10153" stopIfTrue="1">
      <formula>$AJ109=""</formula>
    </cfRule>
    <cfRule type="expression" dxfId="9918" priority="10165">
      <formula>(COUNTIFS($E$13:$E$512,$E109,$AJ$13:$AJ$512,"◎") + COUNTIFS($E$13:$E$512,$E109,$AJ$13:$AJ$512,"○"))&gt;1</formula>
    </cfRule>
  </conditionalFormatting>
  <conditionalFormatting sqref="Y110">
    <cfRule type="expression" dxfId="9917" priority="10140" stopIfTrue="1">
      <formula>$Y110=""</formula>
    </cfRule>
    <cfRule type="expression" dxfId="9916" priority="10152">
      <formula>(COUNTIFS($E$13:$E$512,$E110,$Y$13:$Y$512,"◎") + COUNTIFS($E$13:$E$512,$E110,$Y$13:$Y$512,"○"))&gt;1</formula>
    </cfRule>
  </conditionalFormatting>
  <conditionalFormatting sqref="Z110">
    <cfRule type="expression" dxfId="9915" priority="10139" stopIfTrue="1">
      <formula>$Z110=""</formula>
    </cfRule>
    <cfRule type="expression" dxfId="9914" priority="10151">
      <formula>(COUNTIFS($E$13:$E$512,$E110,$Z$13:$Z$512,"◎") + COUNTIFS($E$13:$E$512,$E110,$Z$13:$Z$512,"○"))&gt;1</formula>
    </cfRule>
  </conditionalFormatting>
  <conditionalFormatting sqref="AA110">
    <cfRule type="expression" dxfId="9913" priority="10138" stopIfTrue="1">
      <formula>$AA110=""</formula>
    </cfRule>
    <cfRule type="expression" dxfId="9912" priority="10150">
      <formula>(COUNTIFS($E$13:$E$512,$E110,$AA$13:$AA$512,"◎") + COUNTIFS($E$13:$E$512,$E110,$AA$13:$AA$512,"○"))&gt;1</formula>
    </cfRule>
  </conditionalFormatting>
  <conditionalFormatting sqref="AB110">
    <cfRule type="expression" dxfId="9911" priority="10137" stopIfTrue="1">
      <formula>$AB110=""</formula>
    </cfRule>
    <cfRule type="expression" dxfId="9910" priority="10149">
      <formula>(COUNTIFS($E$13:$E$512,$E110,$AB$13:$AB$512,"◎") + COUNTIFS($E$13:$E$512,$E110,$AB$13:$AB$512,"○"))&gt;1</formula>
    </cfRule>
  </conditionalFormatting>
  <conditionalFormatting sqref="AC110">
    <cfRule type="expression" dxfId="9909" priority="10136" stopIfTrue="1">
      <formula>$AC110=""</formula>
    </cfRule>
    <cfRule type="expression" dxfId="9908" priority="10148">
      <formula>(COUNTIFS($E$13:$E$512,$E110,$AC$13:$AC$512,"◎") + COUNTIFS($E$13:$E$512,$E110,$AC$13:$AC$512,"○"))&gt;1</formula>
    </cfRule>
  </conditionalFormatting>
  <conditionalFormatting sqref="AD110">
    <cfRule type="expression" dxfId="9907" priority="10135" stopIfTrue="1">
      <formula>$AD110=""</formula>
    </cfRule>
    <cfRule type="expression" dxfId="9906" priority="10147">
      <formula>(COUNTIFS($E$13:$E$512,$E110,$AD$13:$AD$512,"◎") + COUNTIFS($E$13:$E$512,$E110,$AD$13:$AD$512,"○"))&gt;1</formula>
    </cfRule>
  </conditionalFormatting>
  <conditionalFormatting sqref="AE110">
    <cfRule type="expression" dxfId="9905" priority="10134" stopIfTrue="1">
      <formula>$AE110=""</formula>
    </cfRule>
    <cfRule type="expression" dxfId="9904" priority="10146">
      <formula>(COUNTIFS($E$13:$E$512,$E110,$AE$13:$AE$512,"◎") + COUNTIFS($E$13:$E$512,$E110,$AE$13:$AE$512,"○"))&gt;1</formula>
    </cfRule>
  </conditionalFormatting>
  <conditionalFormatting sqref="AF110">
    <cfRule type="expression" dxfId="9903" priority="10133" stopIfTrue="1">
      <formula>$AF110=""</formula>
    </cfRule>
    <cfRule type="expression" dxfId="9902" priority="10145">
      <formula>(COUNTIFS($E$13:$E$512,$E110,$AF$13:$AF$512,"◎") + COUNTIFS($E$13:$E$512,$E110,$AF$13:$AF$512,"○"))&gt;1</formula>
    </cfRule>
  </conditionalFormatting>
  <conditionalFormatting sqref="AG110">
    <cfRule type="expression" dxfId="9901" priority="10132" stopIfTrue="1">
      <formula>$AG110=""</formula>
    </cfRule>
    <cfRule type="expression" dxfId="9900" priority="10144">
      <formula>(COUNTIFS($E$13:$E$512,$E110,$AG$13:$AG$512,"◎") + COUNTIFS($E$13:$E$512,$E110,$AG$13:$AG$512,"○"))&gt;1</formula>
    </cfRule>
  </conditionalFormatting>
  <conditionalFormatting sqref="AH110">
    <cfRule type="expression" dxfId="9899" priority="10131" stopIfTrue="1">
      <formula>$AH110=""</formula>
    </cfRule>
    <cfRule type="expression" dxfId="9898" priority="10143">
      <formula>(COUNTIFS($E$13:$E$512,$E110,$AH$13:$AH$512,"◎") + COUNTIFS($E$13:$E$512,$E110,$AH$13:$AH$512,"○"))&gt;1</formula>
    </cfRule>
  </conditionalFormatting>
  <conditionalFormatting sqref="AI110">
    <cfRule type="expression" dxfId="9897" priority="10130" stopIfTrue="1">
      <formula>$AI110=""</formula>
    </cfRule>
    <cfRule type="expression" dxfId="9896" priority="10142">
      <formula>(COUNTIFS($E$13:$E$512,$E110,$AI$13:$AI$512,"◎") + COUNTIFS($E$13:$E$512,$E110,$AI$13:$AI$512,"○"))&gt;1</formula>
    </cfRule>
  </conditionalFormatting>
  <conditionalFormatting sqref="AJ110">
    <cfRule type="expression" dxfId="9895" priority="10129" stopIfTrue="1">
      <formula>$AJ110=""</formula>
    </cfRule>
    <cfRule type="expression" dxfId="9894" priority="10141">
      <formula>(COUNTIFS($E$13:$E$512,$E110,$AJ$13:$AJ$512,"◎") + COUNTIFS($E$13:$E$512,$E110,$AJ$13:$AJ$512,"○"))&gt;1</formula>
    </cfRule>
  </conditionalFormatting>
  <conditionalFormatting sqref="Y111">
    <cfRule type="expression" dxfId="9893" priority="10116" stopIfTrue="1">
      <formula>$Y111=""</formula>
    </cfRule>
    <cfRule type="expression" dxfId="9892" priority="10128">
      <formula>(COUNTIFS($E$13:$E$512,$E111,$Y$13:$Y$512,"◎") + COUNTIFS($E$13:$E$512,$E111,$Y$13:$Y$512,"○"))&gt;1</formula>
    </cfRule>
  </conditionalFormatting>
  <conditionalFormatting sqref="Z111">
    <cfRule type="expression" dxfId="9891" priority="10115" stopIfTrue="1">
      <formula>$Z111=""</formula>
    </cfRule>
    <cfRule type="expression" dxfId="9890" priority="10127">
      <formula>(COUNTIFS($E$13:$E$512,$E111,$Z$13:$Z$512,"◎") + COUNTIFS($E$13:$E$512,$E111,$Z$13:$Z$512,"○"))&gt;1</formula>
    </cfRule>
  </conditionalFormatting>
  <conditionalFormatting sqref="AA111">
    <cfRule type="expression" dxfId="9889" priority="10114" stopIfTrue="1">
      <formula>$AA111=""</formula>
    </cfRule>
    <cfRule type="expression" dxfId="9888" priority="10126">
      <formula>(COUNTIFS($E$13:$E$512,$E111,$AA$13:$AA$512,"◎") + COUNTIFS($E$13:$E$512,$E111,$AA$13:$AA$512,"○"))&gt;1</formula>
    </cfRule>
  </conditionalFormatting>
  <conditionalFormatting sqref="AB111">
    <cfRule type="expression" dxfId="9887" priority="10113" stopIfTrue="1">
      <formula>$AB111=""</formula>
    </cfRule>
    <cfRule type="expression" dxfId="9886" priority="10125">
      <formula>(COUNTIFS($E$13:$E$512,$E111,$AB$13:$AB$512,"◎") + COUNTIFS($E$13:$E$512,$E111,$AB$13:$AB$512,"○"))&gt;1</formula>
    </cfRule>
  </conditionalFormatting>
  <conditionalFormatting sqref="AC111">
    <cfRule type="expression" dxfId="9885" priority="10112" stopIfTrue="1">
      <formula>$AC111=""</formula>
    </cfRule>
    <cfRule type="expression" dxfId="9884" priority="10124">
      <formula>(COUNTIFS($E$13:$E$512,$E111,$AC$13:$AC$512,"◎") + COUNTIFS($E$13:$E$512,$E111,$AC$13:$AC$512,"○"))&gt;1</formula>
    </cfRule>
  </conditionalFormatting>
  <conditionalFormatting sqref="AD111">
    <cfRule type="expression" dxfId="9883" priority="10111" stopIfTrue="1">
      <formula>$AD111=""</formula>
    </cfRule>
    <cfRule type="expression" dxfId="9882" priority="10123">
      <formula>(COUNTIFS($E$13:$E$512,$E111,$AD$13:$AD$512,"◎") + COUNTIFS($E$13:$E$512,$E111,$AD$13:$AD$512,"○"))&gt;1</formula>
    </cfRule>
  </conditionalFormatting>
  <conditionalFormatting sqref="AE111">
    <cfRule type="expression" dxfId="9881" priority="10110" stopIfTrue="1">
      <formula>$AE111=""</formula>
    </cfRule>
    <cfRule type="expression" dxfId="9880" priority="10122">
      <formula>(COUNTIFS($E$13:$E$512,$E111,$AE$13:$AE$512,"◎") + COUNTIFS($E$13:$E$512,$E111,$AE$13:$AE$512,"○"))&gt;1</formula>
    </cfRule>
  </conditionalFormatting>
  <conditionalFormatting sqref="AF111">
    <cfRule type="expression" dxfId="9879" priority="10109" stopIfTrue="1">
      <formula>$AF111=""</formula>
    </cfRule>
    <cfRule type="expression" dxfId="9878" priority="10121">
      <formula>(COUNTIFS($E$13:$E$512,$E111,$AF$13:$AF$512,"◎") + COUNTIFS($E$13:$E$512,$E111,$AF$13:$AF$512,"○"))&gt;1</formula>
    </cfRule>
  </conditionalFormatting>
  <conditionalFormatting sqref="AG111">
    <cfRule type="expression" dxfId="9877" priority="10108" stopIfTrue="1">
      <formula>$AG111=""</formula>
    </cfRule>
    <cfRule type="expression" dxfId="9876" priority="10120">
      <formula>(COUNTIFS($E$13:$E$512,$E111,$AG$13:$AG$512,"◎") + COUNTIFS($E$13:$E$512,$E111,$AG$13:$AG$512,"○"))&gt;1</formula>
    </cfRule>
  </conditionalFormatting>
  <conditionalFormatting sqref="AH111">
    <cfRule type="expression" dxfId="9875" priority="10107" stopIfTrue="1">
      <formula>$AH111=""</formula>
    </cfRule>
    <cfRule type="expression" dxfId="9874" priority="10119">
      <formula>(COUNTIFS($E$13:$E$512,$E111,$AH$13:$AH$512,"◎") + COUNTIFS($E$13:$E$512,$E111,$AH$13:$AH$512,"○"))&gt;1</formula>
    </cfRule>
  </conditionalFormatting>
  <conditionalFormatting sqref="AI111">
    <cfRule type="expression" dxfId="9873" priority="10106" stopIfTrue="1">
      <formula>$AI111=""</formula>
    </cfRule>
    <cfRule type="expression" dxfId="9872" priority="10118">
      <formula>(COUNTIFS($E$13:$E$512,$E111,$AI$13:$AI$512,"◎") + COUNTIFS($E$13:$E$512,$E111,$AI$13:$AI$512,"○"))&gt;1</formula>
    </cfRule>
  </conditionalFormatting>
  <conditionalFormatting sqref="AJ111">
    <cfRule type="expression" dxfId="9871" priority="10105" stopIfTrue="1">
      <formula>$AJ111=""</formula>
    </cfRule>
    <cfRule type="expression" dxfId="9870" priority="10117">
      <formula>(COUNTIFS($E$13:$E$512,$E111,$AJ$13:$AJ$512,"◎") + COUNTIFS($E$13:$E$512,$E111,$AJ$13:$AJ$512,"○"))&gt;1</formula>
    </cfRule>
  </conditionalFormatting>
  <conditionalFormatting sqref="Y112">
    <cfRule type="expression" dxfId="9869" priority="10092" stopIfTrue="1">
      <formula>$Y112=""</formula>
    </cfRule>
    <cfRule type="expression" dxfId="9868" priority="10104">
      <formula>(COUNTIFS($E$13:$E$512,$E112,$Y$13:$Y$512,"◎") + COUNTIFS($E$13:$E$512,$E112,$Y$13:$Y$512,"○"))&gt;1</formula>
    </cfRule>
  </conditionalFormatting>
  <conditionalFormatting sqref="Z112">
    <cfRule type="expression" dxfId="9867" priority="10091" stopIfTrue="1">
      <formula>$Z112=""</formula>
    </cfRule>
    <cfRule type="expression" dxfId="9866" priority="10103">
      <formula>(COUNTIFS($E$13:$E$512,$E112,$Z$13:$Z$512,"◎") + COUNTIFS($E$13:$E$512,$E112,$Z$13:$Z$512,"○"))&gt;1</formula>
    </cfRule>
  </conditionalFormatting>
  <conditionalFormatting sqref="AA112">
    <cfRule type="expression" dxfId="9865" priority="10090" stopIfTrue="1">
      <formula>$AA112=""</formula>
    </cfRule>
    <cfRule type="expression" dxfId="9864" priority="10102">
      <formula>(COUNTIFS($E$13:$E$512,$E112,$AA$13:$AA$512,"◎") + COUNTIFS($E$13:$E$512,$E112,$AA$13:$AA$512,"○"))&gt;1</formula>
    </cfRule>
  </conditionalFormatting>
  <conditionalFormatting sqref="AB112">
    <cfRule type="expression" dxfId="9863" priority="10089" stopIfTrue="1">
      <formula>$AB112=""</formula>
    </cfRule>
    <cfRule type="expression" dxfId="9862" priority="10101">
      <formula>(COUNTIFS($E$13:$E$512,$E112,$AB$13:$AB$512,"◎") + COUNTIFS($E$13:$E$512,$E112,$AB$13:$AB$512,"○"))&gt;1</formula>
    </cfRule>
  </conditionalFormatting>
  <conditionalFormatting sqref="AC112">
    <cfRule type="expression" dxfId="9861" priority="10088" stopIfTrue="1">
      <formula>$AC112=""</formula>
    </cfRule>
    <cfRule type="expression" dxfId="9860" priority="10100">
      <formula>(COUNTIFS($E$13:$E$512,$E112,$AC$13:$AC$512,"◎") + COUNTIFS($E$13:$E$512,$E112,$AC$13:$AC$512,"○"))&gt;1</formula>
    </cfRule>
  </conditionalFormatting>
  <conditionalFormatting sqref="AD112">
    <cfRule type="expression" dxfId="9859" priority="10087" stopIfTrue="1">
      <formula>$AD112=""</formula>
    </cfRule>
    <cfRule type="expression" dxfId="9858" priority="10099">
      <formula>(COUNTIFS($E$13:$E$512,$E112,$AD$13:$AD$512,"◎") + COUNTIFS($E$13:$E$512,$E112,$AD$13:$AD$512,"○"))&gt;1</formula>
    </cfRule>
  </conditionalFormatting>
  <conditionalFormatting sqref="AE112">
    <cfRule type="expression" dxfId="9857" priority="10086" stopIfTrue="1">
      <formula>$AE112=""</formula>
    </cfRule>
    <cfRule type="expression" dxfId="9856" priority="10098">
      <formula>(COUNTIFS($E$13:$E$512,$E112,$AE$13:$AE$512,"◎") + COUNTIFS($E$13:$E$512,$E112,$AE$13:$AE$512,"○"))&gt;1</formula>
    </cfRule>
  </conditionalFormatting>
  <conditionalFormatting sqref="AF112">
    <cfRule type="expression" dxfId="9855" priority="10085" stopIfTrue="1">
      <formula>$AF112=""</formula>
    </cfRule>
    <cfRule type="expression" dxfId="9854" priority="10097">
      <formula>(COUNTIFS($E$13:$E$512,$E112,$AF$13:$AF$512,"◎") + COUNTIFS($E$13:$E$512,$E112,$AF$13:$AF$512,"○"))&gt;1</formula>
    </cfRule>
  </conditionalFormatting>
  <conditionalFormatting sqref="AG112">
    <cfRule type="expression" dxfId="9853" priority="10084" stopIfTrue="1">
      <formula>$AG112=""</formula>
    </cfRule>
    <cfRule type="expression" dxfId="9852" priority="10096">
      <formula>(COUNTIFS($E$13:$E$512,$E112,$AG$13:$AG$512,"◎") + COUNTIFS($E$13:$E$512,$E112,$AG$13:$AG$512,"○"))&gt;1</formula>
    </cfRule>
  </conditionalFormatting>
  <conditionalFormatting sqref="AH112">
    <cfRule type="expression" dxfId="9851" priority="10083" stopIfTrue="1">
      <formula>$AH112=""</formula>
    </cfRule>
    <cfRule type="expression" dxfId="9850" priority="10095">
      <formula>(COUNTIFS($E$13:$E$512,$E112,$AH$13:$AH$512,"◎") + COUNTIFS($E$13:$E$512,$E112,$AH$13:$AH$512,"○"))&gt;1</formula>
    </cfRule>
  </conditionalFormatting>
  <conditionalFormatting sqref="AI112">
    <cfRule type="expression" dxfId="9849" priority="10082" stopIfTrue="1">
      <formula>$AI112=""</formula>
    </cfRule>
    <cfRule type="expression" dxfId="9848" priority="10094">
      <formula>(COUNTIFS($E$13:$E$512,$E112,$AI$13:$AI$512,"◎") + COUNTIFS($E$13:$E$512,$E112,$AI$13:$AI$512,"○"))&gt;1</formula>
    </cfRule>
  </conditionalFormatting>
  <conditionalFormatting sqref="AJ112">
    <cfRule type="expression" dxfId="9847" priority="10081" stopIfTrue="1">
      <formula>$AJ112=""</formula>
    </cfRule>
    <cfRule type="expression" dxfId="9846" priority="10093">
      <formula>(COUNTIFS($E$13:$E$512,$E112,$AJ$13:$AJ$512,"◎") + COUNTIFS($E$13:$E$512,$E112,$AJ$13:$AJ$512,"○"))&gt;1</formula>
    </cfRule>
  </conditionalFormatting>
  <conditionalFormatting sqref="Y113">
    <cfRule type="expression" dxfId="9845" priority="10068" stopIfTrue="1">
      <formula>$Y113=""</formula>
    </cfRule>
    <cfRule type="expression" dxfId="9844" priority="10080">
      <formula>(COUNTIFS($E$13:$E$512,$E113,$Y$13:$Y$512,"◎") + COUNTIFS($E$13:$E$512,$E113,$Y$13:$Y$512,"○"))&gt;1</formula>
    </cfRule>
  </conditionalFormatting>
  <conditionalFormatting sqref="Z113">
    <cfRule type="expression" dxfId="9843" priority="10067" stopIfTrue="1">
      <formula>$Z113=""</formula>
    </cfRule>
    <cfRule type="expression" dxfId="9842" priority="10079">
      <formula>(COUNTIFS($E$13:$E$512,$E113,$Z$13:$Z$512,"◎") + COUNTIFS($E$13:$E$512,$E113,$Z$13:$Z$512,"○"))&gt;1</formula>
    </cfRule>
  </conditionalFormatting>
  <conditionalFormatting sqref="AA113">
    <cfRule type="expression" dxfId="9841" priority="10066" stopIfTrue="1">
      <formula>$AA113=""</formula>
    </cfRule>
    <cfRule type="expression" dxfId="9840" priority="10078">
      <formula>(COUNTIFS($E$13:$E$512,$E113,$AA$13:$AA$512,"◎") + COUNTIFS($E$13:$E$512,$E113,$AA$13:$AA$512,"○"))&gt;1</formula>
    </cfRule>
  </conditionalFormatting>
  <conditionalFormatting sqref="AB113">
    <cfRule type="expression" dxfId="9839" priority="10065" stopIfTrue="1">
      <formula>$AB113=""</formula>
    </cfRule>
    <cfRule type="expression" dxfId="9838" priority="10077">
      <formula>(COUNTIFS($E$13:$E$512,$E113,$AB$13:$AB$512,"◎") + COUNTIFS($E$13:$E$512,$E113,$AB$13:$AB$512,"○"))&gt;1</formula>
    </cfRule>
  </conditionalFormatting>
  <conditionalFormatting sqref="AC113">
    <cfRule type="expression" dxfId="9837" priority="10064" stopIfTrue="1">
      <formula>$AC113=""</formula>
    </cfRule>
    <cfRule type="expression" dxfId="9836" priority="10076">
      <formula>(COUNTIFS($E$13:$E$512,$E113,$AC$13:$AC$512,"◎") + COUNTIFS($E$13:$E$512,$E113,$AC$13:$AC$512,"○"))&gt;1</formula>
    </cfRule>
  </conditionalFormatting>
  <conditionalFormatting sqref="AD113">
    <cfRule type="expression" dxfId="9835" priority="10063" stopIfTrue="1">
      <formula>$AD113=""</formula>
    </cfRule>
    <cfRule type="expression" dxfId="9834" priority="10075">
      <formula>(COUNTIFS($E$13:$E$512,$E113,$AD$13:$AD$512,"◎") + COUNTIFS($E$13:$E$512,$E113,$AD$13:$AD$512,"○"))&gt;1</formula>
    </cfRule>
  </conditionalFormatting>
  <conditionalFormatting sqref="AE113">
    <cfRule type="expression" dxfId="9833" priority="10062" stopIfTrue="1">
      <formula>$AE113=""</formula>
    </cfRule>
    <cfRule type="expression" dxfId="9832" priority="10074">
      <formula>(COUNTIFS($E$13:$E$512,$E113,$AE$13:$AE$512,"◎") + COUNTIFS($E$13:$E$512,$E113,$AE$13:$AE$512,"○"))&gt;1</formula>
    </cfRule>
  </conditionalFormatting>
  <conditionalFormatting sqref="AF113">
    <cfRule type="expression" dxfId="9831" priority="10061" stopIfTrue="1">
      <formula>$AF113=""</formula>
    </cfRule>
    <cfRule type="expression" dxfId="9830" priority="10073">
      <formula>(COUNTIFS($E$13:$E$512,$E113,$AF$13:$AF$512,"◎") + COUNTIFS($E$13:$E$512,$E113,$AF$13:$AF$512,"○"))&gt;1</formula>
    </cfRule>
  </conditionalFormatting>
  <conditionalFormatting sqref="AG113">
    <cfRule type="expression" dxfId="9829" priority="10060" stopIfTrue="1">
      <formula>$AG113=""</formula>
    </cfRule>
    <cfRule type="expression" dxfId="9828" priority="10072">
      <formula>(COUNTIFS($E$13:$E$512,$E113,$AG$13:$AG$512,"◎") + COUNTIFS($E$13:$E$512,$E113,$AG$13:$AG$512,"○"))&gt;1</formula>
    </cfRule>
  </conditionalFormatting>
  <conditionalFormatting sqref="AH113">
    <cfRule type="expression" dxfId="9827" priority="10059" stopIfTrue="1">
      <formula>$AH113=""</formula>
    </cfRule>
    <cfRule type="expression" dxfId="9826" priority="10071">
      <formula>(COUNTIFS($E$13:$E$512,$E113,$AH$13:$AH$512,"◎") + COUNTIFS($E$13:$E$512,$E113,$AH$13:$AH$512,"○"))&gt;1</formula>
    </cfRule>
  </conditionalFormatting>
  <conditionalFormatting sqref="AI113">
    <cfRule type="expression" dxfId="9825" priority="10058" stopIfTrue="1">
      <formula>$AI113=""</formula>
    </cfRule>
    <cfRule type="expression" dxfId="9824" priority="10070">
      <formula>(COUNTIFS($E$13:$E$512,$E113,$AI$13:$AI$512,"◎") + COUNTIFS($E$13:$E$512,$E113,$AI$13:$AI$512,"○"))&gt;1</formula>
    </cfRule>
  </conditionalFormatting>
  <conditionalFormatting sqref="AJ113">
    <cfRule type="expression" dxfId="9823" priority="10057" stopIfTrue="1">
      <formula>$AJ113=""</formula>
    </cfRule>
    <cfRule type="expression" dxfId="9822" priority="10069">
      <formula>(COUNTIFS($E$13:$E$512,$E113,$AJ$13:$AJ$512,"◎") + COUNTIFS($E$13:$E$512,$E113,$AJ$13:$AJ$512,"○"))&gt;1</formula>
    </cfRule>
  </conditionalFormatting>
  <conditionalFormatting sqref="Y114">
    <cfRule type="expression" dxfId="9821" priority="10044" stopIfTrue="1">
      <formula>$Y114=""</formula>
    </cfRule>
    <cfRule type="expression" dxfId="9820" priority="10056">
      <formula>(COUNTIFS($E$13:$E$512,$E114,$Y$13:$Y$512,"◎") + COUNTIFS($E$13:$E$512,$E114,$Y$13:$Y$512,"○"))&gt;1</formula>
    </cfRule>
  </conditionalFormatting>
  <conditionalFormatting sqref="Z114">
    <cfRule type="expression" dxfId="9819" priority="10043" stopIfTrue="1">
      <formula>$Z114=""</formula>
    </cfRule>
    <cfRule type="expression" dxfId="9818" priority="10055">
      <formula>(COUNTIFS($E$13:$E$512,$E114,$Z$13:$Z$512,"◎") + COUNTIFS($E$13:$E$512,$E114,$Z$13:$Z$512,"○"))&gt;1</formula>
    </cfRule>
  </conditionalFormatting>
  <conditionalFormatting sqref="AA114">
    <cfRule type="expression" dxfId="9817" priority="10042" stopIfTrue="1">
      <formula>$AA114=""</formula>
    </cfRule>
    <cfRule type="expression" dxfId="9816" priority="10054">
      <formula>(COUNTIFS($E$13:$E$512,$E114,$AA$13:$AA$512,"◎") + COUNTIFS($E$13:$E$512,$E114,$AA$13:$AA$512,"○"))&gt;1</formula>
    </cfRule>
  </conditionalFormatting>
  <conditionalFormatting sqref="AB114">
    <cfRule type="expression" dxfId="9815" priority="10041" stopIfTrue="1">
      <formula>$AB114=""</formula>
    </cfRule>
    <cfRule type="expression" dxfId="9814" priority="10053">
      <formula>(COUNTIFS($E$13:$E$512,$E114,$AB$13:$AB$512,"◎") + COUNTIFS($E$13:$E$512,$E114,$AB$13:$AB$512,"○"))&gt;1</formula>
    </cfRule>
  </conditionalFormatting>
  <conditionalFormatting sqref="AC114">
    <cfRule type="expression" dxfId="9813" priority="10040" stopIfTrue="1">
      <formula>$AC114=""</formula>
    </cfRule>
    <cfRule type="expression" dxfId="9812" priority="10052">
      <formula>(COUNTIFS($E$13:$E$512,$E114,$AC$13:$AC$512,"◎") + COUNTIFS($E$13:$E$512,$E114,$AC$13:$AC$512,"○"))&gt;1</formula>
    </cfRule>
  </conditionalFormatting>
  <conditionalFormatting sqref="AD114">
    <cfRule type="expression" dxfId="9811" priority="10039" stopIfTrue="1">
      <formula>$AD114=""</formula>
    </cfRule>
    <cfRule type="expression" dxfId="9810" priority="10051">
      <formula>(COUNTIFS($E$13:$E$512,$E114,$AD$13:$AD$512,"◎") + COUNTIFS($E$13:$E$512,$E114,$AD$13:$AD$512,"○"))&gt;1</formula>
    </cfRule>
  </conditionalFormatting>
  <conditionalFormatting sqref="AE114">
    <cfRule type="expression" dxfId="9809" priority="10038" stopIfTrue="1">
      <formula>$AE114=""</formula>
    </cfRule>
    <cfRule type="expression" dxfId="9808" priority="10050">
      <formula>(COUNTIFS($E$13:$E$512,$E114,$AE$13:$AE$512,"◎") + COUNTIFS($E$13:$E$512,$E114,$AE$13:$AE$512,"○"))&gt;1</formula>
    </cfRule>
  </conditionalFormatting>
  <conditionalFormatting sqref="AF114">
    <cfRule type="expression" dxfId="9807" priority="10037" stopIfTrue="1">
      <formula>$AF114=""</formula>
    </cfRule>
    <cfRule type="expression" dxfId="9806" priority="10049">
      <formula>(COUNTIFS($E$13:$E$512,$E114,$AF$13:$AF$512,"◎") + COUNTIFS($E$13:$E$512,$E114,$AF$13:$AF$512,"○"))&gt;1</formula>
    </cfRule>
  </conditionalFormatting>
  <conditionalFormatting sqref="AG114">
    <cfRule type="expression" dxfId="9805" priority="10036" stopIfTrue="1">
      <formula>$AG114=""</formula>
    </cfRule>
    <cfRule type="expression" dxfId="9804" priority="10048">
      <formula>(COUNTIFS($E$13:$E$512,$E114,$AG$13:$AG$512,"◎") + COUNTIFS($E$13:$E$512,$E114,$AG$13:$AG$512,"○"))&gt;1</formula>
    </cfRule>
  </conditionalFormatting>
  <conditionalFormatting sqref="AH114">
    <cfRule type="expression" dxfId="9803" priority="10035" stopIfTrue="1">
      <formula>$AH114=""</formula>
    </cfRule>
    <cfRule type="expression" dxfId="9802" priority="10047">
      <formula>(COUNTIFS($E$13:$E$512,$E114,$AH$13:$AH$512,"◎") + COUNTIFS($E$13:$E$512,$E114,$AH$13:$AH$512,"○"))&gt;1</formula>
    </cfRule>
  </conditionalFormatting>
  <conditionalFormatting sqref="AI114">
    <cfRule type="expression" dxfId="9801" priority="10034" stopIfTrue="1">
      <formula>$AI114=""</formula>
    </cfRule>
    <cfRule type="expression" dxfId="9800" priority="10046">
      <formula>(COUNTIFS($E$13:$E$512,$E114,$AI$13:$AI$512,"◎") + COUNTIFS($E$13:$E$512,$E114,$AI$13:$AI$512,"○"))&gt;1</formula>
    </cfRule>
  </conditionalFormatting>
  <conditionalFormatting sqref="AJ114">
    <cfRule type="expression" dxfId="9799" priority="10033" stopIfTrue="1">
      <formula>$AJ114=""</formula>
    </cfRule>
    <cfRule type="expression" dxfId="9798" priority="10045">
      <formula>(COUNTIFS($E$13:$E$512,$E114,$AJ$13:$AJ$512,"◎") + COUNTIFS($E$13:$E$512,$E114,$AJ$13:$AJ$512,"○"))&gt;1</formula>
    </cfRule>
  </conditionalFormatting>
  <conditionalFormatting sqref="Y115">
    <cfRule type="expression" dxfId="9797" priority="10020" stopIfTrue="1">
      <formula>$Y115=""</formula>
    </cfRule>
    <cfRule type="expression" dxfId="9796" priority="10032">
      <formula>(COUNTIFS($E$13:$E$512,$E115,$Y$13:$Y$512,"◎") + COUNTIFS($E$13:$E$512,$E115,$Y$13:$Y$512,"○"))&gt;1</formula>
    </cfRule>
  </conditionalFormatting>
  <conditionalFormatting sqref="Z115">
    <cfRule type="expression" dxfId="9795" priority="10019" stopIfTrue="1">
      <formula>$Z115=""</formula>
    </cfRule>
    <cfRule type="expression" dxfId="9794" priority="10031">
      <formula>(COUNTIFS($E$13:$E$512,$E115,$Z$13:$Z$512,"◎") + COUNTIFS($E$13:$E$512,$E115,$Z$13:$Z$512,"○"))&gt;1</formula>
    </cfRule>
  </conditionalFormatting>
  <conditionalFormatting sqref="AA115">
    <cfRule type="expression" dxfId="9793" priority="10018" stopIfTrue="1">
      <formula>$AA115=""</formula>
    </cfRule>
    <cfRule type="expression" dxfId="9792" priority="10030">
      <formula>(COUNTIFS($E$13:$E$512,$E115,$AA$13:$AA$512,"◎") + COUNTIFS($E$13:$E$512,$E115,$AA$13:$AA$512,"○"))&gt;1</formula>
    </cfRule>
  </conditionalFormatting>
  <conditionalFormatting sqref="AB115">
    <cfRule type="expression" dxfId="9791" priority="10017" stopIfTrue="1">
      <formula>$AB115=""</formula>
    </cfRule>
    <cfRule type="expression" dxfId="9790" priority="10029">
      <formula>(COUNTIFS($E$13:$E$512,$E115,$AB$13:$AB$512,"◎") + COUNTIFS($E$13:$E$512,$E115,$AB$13:$AB$512,"○"))&gt;1</formula>
    </cfRule>
  </conditionalFormatting>
  <conditionalFormatting sqref="AC115">
    <cfRule type="expression" dxfId="9789" priority="10016" stopIfTrue="1">
      <formula>$AC115=""</formula>
    </cfRule>
    <cfRule type="expression" dxfId="9788" priority="10028">
      <formula>(COUNTIFS($E$13:$E$512,$E115,$AC$13:$AC$512,"◎") + COUNTIFS($E$13:$E$512,$E115,$AC$13:$AC$512,"○"))&gt;1</formula>
    </cfRule>
  </conditionalFormatting>
  <conditionalFormatting sqref="AD115">
    <cfRule type="expression" dxfId="9787" priority="10015" stopIfTrue="1">
      <formula>$AD115=""</formula>
    </cfRule>
    <cfRule type="expression" dxfId="9786" priority="10027">
      <formula>(COUNTIFS($E$13:$E$512,$E115,$AD$13:$AD$512,"◎") + COUNTIFS($E$13:$E$512,$E115,$AD$13:$AD$512,"○"))&gt;1</formula>
    </cfRule>
  </conditionalFormatting>
  <conditionalFormatting sqref="AE115">
    <cfRule type="expression" dxfId="9785" priority="10014" stopIfTrue="1">
      <formula>$AE115=""</formula>
    </cfRule>
    <cfRule type="expression" dxfId="9784" priority="10026">
      <formula>(COUNTIFS($E$13:$E$512,$E115,$AE$13:$AE$512,"◎") + COUNTIFS($E$13:$E$512,$E115,$AE$13:$AE$512,"○"))&gt;1</formula>
    </cfRule>
  </conditionalFormatting>
  <conditionalFormatting sqref="AF115">
    <cfRule type="expression" dxfId="9783" priority="10013" stopIfTrue="1">
      <formula>$AF115=""</formula>
    </cfRule>
    <cfRule type="expression" dxfId="9782" priority="10025">
      <formula>(COUNTIFS($E$13:$E$512,$E115,$AF$13:$AF$512,"◎") + COUNTIFS($E$13:$E$512,$E115,$AF$13:$AF$512,"○"))&gt;1</formula>
    </cfRule>
  </conditionalFormatting>
  <conditionalFormatting sqref="AG115">
    <cfRule type="expression" dxfId="9781" priority="10012" stopIfTrue="1">
      <formula>$AG115=""</formula>
    </cfRule>
    <cfRule type="expression" dxfId="9780" priority="10024">
      <formula>(COUNTIFS($E$13:$E$512,$E115,$AG$13:$AG$512,"◎") + COUNTIFS($E$13:$E$512,$E115,$AG$13:$AG$512,"○"))&gt;1</formula>
    </cfRule>
  </conditionalFormatting>
  <conditionalFormatting sqref="AH115">
    <cfRule type="expression" dxfId="9779" priority="10011" stopIfTrue="1">
      <formula>$AH115=""</formula>
    </cfRule>
    <cfRule type="expression" dxfId="9778" priority="10023">
      <formula>(COUNTIFS($E$13:$E$512,$E115,$AH$13:$AH$512,"◎") + COUNTIFS($E$13:$E$512,$E115,$AH$13:$AH$512,"○"))&gt;1</formula>
    </cfRule>
  </conditionalFormatting>
  <conditionalFormatting sqref="AI115">
    <cfRule type="expression" dxfId="9777" priority="10010" stopIfTrue="1">
      <formula>$AI115=""</formula>
    </cfRule>
    <cfRule type="expression" dxfId="9776" priority="10022">
      <formula>(COUNTIFS($E$13:$E$512,$E115,$AI$13:$AI$512,"◎") + COUNTIFS($E$13:$E$512,$E115,$AI$13:$AI$512,"○"))&gt;1</formula>
    </cfRule>
  </conditionalFormatting>
  <conditionalFormatting sqref="AJ115">
    <cfRule type="expression" dxfId="9775" priority="10009" stopIfTrue="1">
      <formula>$AJ115=""</formula>
    </cfRule>
    <cfRule type="expression" dxfId="9774" priority="10021">
      <formula>(COUNTIFS($E$13:$E$512,$E115,$AJ$13:$AJ$512,"◎") + COUNTIFS($E$13:$E$512,$E115,$AJ$13:$AJ$512,"○"))&gt;1</formula>
    </cfRule>
  </conditionalFormatting>
  <conditionalFormatting sqref="Y116">
    <cfRule type="expression" dxfId="9773" priority="9996" stopIfTrue="1">
      <formula>$Y116=""</formula>
    </cfRule>
    <cfRule type="expression" dxfId="9772" priority="10008">
      <formula>(COUNTIFS($E$13:$E$512,$E116,$Y$13:$Y$512,"◎") + COUNTIFS($E$13:$E$512,$E116,$Y$13:$Y$512,"○"))&gt;1</formula>
    </cfRule>
  </conditionalFormatting>
  <conditionalFormatting sqref="Z116">
    <cfRule type="expression" dxfId="9771" priority="9995" stopIfTrue="1">
      <formula>$Z116=""</formula>
    </cfRule>
    <cfRule type="expression" dxfId="9770" priority="10007">
      <formula>(COUNTIFS($E$13:$E$512,$E116,$Z$13:$Z$512,"◎") + COUNTIFS($E$13:$E$512,$E116,$Z$13:$Z$512,"○"))&gt;1</formula>
    </cfRule>
  </conditionalFormatting>
  <conditionalFormatting sqref="AA116">
    <cfRule type="expression" dxfId="9769" priority="9994" stopIfTrue="1">
      <formula>$AA116=""</formula>
    </cfRule>
    <cfRule type="expression" dxfId="9768" priority="10006">
      <formula>(COUNTIFS($E$13:$E$512,$E116,$AA$13:$AA$512,"◎") + COUNTIFS($E$13:$E$512,$E116,$AA$13:$AA$512,"○"))&gt;1</formula>
    </cfRule>
  </conditionalFormatting>
  <conditionalFormatting sqref="AB116">
    <cfRule type="expression" dxfId="9767" priority="9993" stopIfTrue="1">
      <formula>$AB116=""</formula>
    </cfRule>
    <cfRule type="expression" dxfId="9766" priority="10005">
      <formula>(COUNTIFS($E$13:$E$512,$E116,$AB$13:$AB$512,"◎") + COUNTIFS($E$13:$E$512,$E116,$AB$13:$AB$512,"○"))&gt;1</formula>
    </cfRule>
  </conditionalFormatting>
  <conditionalFormatting sqref="AC116">
    <cfRule type="expression" dxfId="9765" priority="9992" stopIfTrue="1">
      <formula>$AC116=""</formula>
    </cfRule>
    <cfRule type="expression" dxfId="9764" priority="10004">
      <formula>(COUNTIFS($E$13:$E$512,$E116,$AC$13:$AC$512,"◎") + COUNTIFS($E$13:$E$512,$E116,$AC$13:$AC$512,"○"))&gt;1</formula>
    </cfRule>
  </conditionalFormatting>
  <conditionalFormatting sqref="AD116">
    <cfRule type="expression" dxfId="9763" priority="9991" stopIfTrue="1">
      <formula>$AD116=""</formula>
    </cfRule>
    <cfRule type="expression" dxfId="9762" priority="10003">
      <formula>(COUNTIFS($E$13:$E$512,$E116,$AD$13:$AD$512,"◎") + COUNTIFS($E$13:$E$512,$E116,$AD$13:$AD$512,"○"))&gt;1</formula>
    </cfRule>
  </conditionalFormatting>
  <conditionalFormatting sqref="AE116">
    <cfRule type="expression" dxfId="9761" priority="9990" stopIfTrue="1">
      <formula>$AE116=""</formula>
    </cfRule>
    <cfRule type="expression" dxfId="9760" priority="10002">
      <formula>(COUNTIFS($E$13:$E$512,$E116,$AE$13:$AE$512,"◎") + COUNTIFS($E$13:$E$512,$E116,$AE$13:$AE$512,"○"))&gt;1</formula>
    </cfRule>
  </conditionalFormatting>
  <conditionalFormatting sqref="AF116">
    <cfRule type="expression" dxfId="9759" priority="9989" stopIfTrue="1">
      <formula>$AF116=""</formula>
    </cfRule>
    <cfRule type="expression" dxfId="9758" priority="10001">
      <formula>(COUNTIFS($E$13:$E$512,$E116,$AF$13:$AF$512,"◎") + COUNTIFS($E$13:$E$512,$E116,$AF$13:$AF$512,"○"))&gt;1</formula>
    </cfRule>
  </conditionalFormatting>
  <conditionalFormatting sqref="AG116">
    <cfRule type="expression" dxfId="9757" priority="9988" stopIfTrue="1">
      <formula>$AG116=""</formula>
    </cfRule>
    <cfRule type="expression" dxfId="9756" priority="10000">
      <formula>(COUNTIFS($E$13:$E$512,$E116,$AG$13:$AG$512,"◎") + COUNTIFS($E$13:$E$512,$E116,$AG$13:$AG$512,"○"))&gt;1</formula>
    </cfRule>
  </conditionalFormatting>
  <conditionalFormatting sqref="AH116">
    <cfRule type="expression" dxfId="9755" priority="9987" stopIfTrue="1">
      <formula>$AH116=""</formula>
    </cfRule>
    <cfRule type="expression" dxfId="9754" priority="9999">
      <formula>(COUNTIFS($E$13:$E$512,$E116,$AH$13:$AH$512,"◎") + COUNTIFS($E$13:$E$512,$E116,$AH$13:$AH$512,"○"))&gt;1</formula>
    </cfRule>
  </conditionalFormatting>
  <conditionalFormatting sqref="AI116">
    <cfRule type="expression" dxfId="9753" priority="9986" stopIfTrue="1">
      <formula>$AI116=""</formula>
    </cfRule>
    <cfRule type="expression" dxfId="9752" priority="9998">
      <formula>(COUNTIFS($E$13:$E$512,$E116,$AI$13:$AI$512,"◎") + COUNTIFS($E$13:$E$512,$E116,$AI$13:$AI$512,"○"))&gt;1</formula>
    </cfRule>
  </conditionalFormatting>
  <conditionalFormatting sqref="AJ116">
    <cfRule type="expression" dxfId="9751" priority="9985" stopIfTrue="1">
      <formula>$AJ116=""</formula>
    </cfRule>
    <cfRule type="expression" dxfId="9750" priority="9997">
      <formula>(COUNTIFS($E$13:$E$512,$E116,$AJ$13:$AJ$512,"◎") + COUNTIFS($E$13:$E$512,$E116,$AJ$13:$AJ$512,"○"))&gt;1</formula>
    </cfRule>
  </conditionalFormatting>
  <conditionalFormatting sqref="Y117">
    <cfRule type="expression" dxfId="9749" priority="9972" stopIfTrue="1">
      <formula>$Y117=""</formula>
    </cfRule>
    <cfRule type="expression" dxfId="9748" priority="9984">
      <formula>(COUNTIFS($E$13:$E$512,$E117,$Y$13:$Y$512,"◎") + COUNTIFS($E$13:$E$512,$E117,$Y$13:$Y$512,"○"))&gt;1</formula>
    </cfRule>
  </conditionalFormatting>
  <conditionalFormatting sqref="Z117">
    <cfRule type="expression" dxfId="9747" priority="9971" stopIfTrue="1">
      <formula>$Z117=""</formula>
    </cfRule>
    <cfRule type="expression" dxfId="9746" priority="9983">
      <formula>(COUNTIFS($E$13:$E$512,$E117,$Z$13:$Z$512,"◎") + COUNTIFS($E$13:$E$512,$E117,$Z$13:$Z$512,"○"))&gt;1</formula>
    </cfRule>
  </conditionalFormatting>
  <conditionalFormatting sqref="AA117">
    <cfRule type="expression" dxfId="9745" priority="9970" stopIfTrue="1">
      <formula>$AA117=""</formula>
    </cfRule>
    <cfRule type="expression" dxfId="9744" priority="9982">
      <formula>(COUNTIFS($E$13:$E$512,$E117,$AA$13:$AA$512,"◎") + COUNTIFS($E$13:$E$512,$E117,$AA$13:$AA$512,"○"))&gt;1</formula>
    </cfRule>
  </conditionalFormatting>
  <conditionalFormatting sqref="AB117">
    <cfRule type="expression" dxfId="9743" priority="9969" stopIfTrue="1">
      <formula>$AB117=""</formula>
    </cfRule>
    <cfRule type="expression" dxfId="9742" priority="9981">
      <formula>(COUNTIFS($E$13:$E$512,$E117,$AB$13:$AB$512,"◎") + COUNTIFS($E$13:$E$512,$E117,$AB$13:$AB$512,"○"))&gt;1</formula>
    </cfRule>
  </conditionalFormatting>
  <conditionalFormatting sqref="AC117">
    <cfRule type="expression" dxfId="9741" priority="9968" stopIfTrue="1">
      <formula>$AC117=""</formula>
    </cfRule>
    <cfRule type="expression" dxfId="9740" priority="9980">
      <formula>(COUNTIFS($E$13:$E$512,$E117,$AC$13:$AC$512,"◎") + COUNTIFS($E$13:$E$512,$E117,$AC$13:$AC$512,"○"))&gt;1</formula>
    </cfRule>
  </conditionalFormatting>
  <conditionalFormatting sqref="AD117">
    <cfRule type="expression" dxfId="9739" priority="9967" stopIfTrue="1">
      <formula>$AD117=""</formula>
    </cfRule>
    <cfRule type="expression" dxfId="9738" priority="9979">
      <formula>(COUNTIFS($E$13:$E$512,$E117,$AD$13:$AD$512,"◎") + COUNTIFS($E$13:$E$512,$E117,$AD$13:$AD$512,"○"))&gt;1</formula>
    </cfRule>
  </conditionalFormatting>
  <conditionalFormatting sqref="AE117">
    <cfRule type="expression" dxfId="9737" priority="9966" stopIfTrue="1">
      <formula>$AE117=""</formula>
    </cfRule>
    <cfRule type="expression" dxfId="9736" priority="9978">
      <formula>(COUNTIFS($E$13:$E$512,$E117,$AE$13:$AE$512,"◎") + COUNTIFS($E$13:$E$512,$E117,$AE$13:$AE$512,"○"))&gt;1</formula>
    </cfRule>
  </conditionalFormatting>
  <conditionalFormatting sqref="AF117">
    <cfRule type="expression" dxfId="9735" priority="9965" stopIfTrue="1">
      <formula>$AF117=""</formula>
    </cfRule>
    <cfRule type="expression" dxfId="9734" priority="9977">
      <formula>(COUNTIFS($E$13:$E$512,$E117,$AF$13:$AF$512,"◎") + COUNTIFS($E$13:$E$512,$E117,$AF$13:$AF$512,"○"))&gt;1</formula>
    </cfRule>
  </conditionalFormatting>
  <conditionalFormatting sqref="AG117">
    <cfRule type="expression" dxfId="9733" priority="9964" stopIfTrue="1">
      <formula>$AG117=""</formula>
    </cfRule>
    <cfRule type="expression" dxfId="9732" priority="9976">
      <formula>(COUNTIFS($E$13:$E$512,$E117,$AG$13:$AG$512,"◎") + COUNTIFS($E$13:$E$512,$E117,$AG$13:$AG$512,"○"))&gt;1</formula>
    </cfRule>
  </conditionalFormatting>
  <conditionalFormatting sqref="AH117">
    <cfRule type="expression" dxfId="9731" priority="9963" stopIfTrue="1">
      <formula>$AH117=""</formula>
    </cfRule>
    <cfRule type="expression" dxfId="9730" priority="9975">
      <formula>(COUNTIFS($E$13:$E$512,$E117,$AH$13:$AH$512,"◎") + COUNTIFS($E$13:$E$512,$E117,$AH$13:$AH$512,"○"))&gt;1</formula>
    </cfRule>
  </conditionalFormatting>
  <conditionalFormatting sqref="AI117">
    <cfRule type="expression" dxfId="9729" priority="9962" stopIfTrue="1">
      <formula>$AI117=""</formula>
    </cfRule>
    <cfRule type="expression" dxfId="9728" priority="9974">
      <formula>(COUNTIFS($E$13:$E$512,$E117,$AI$13:$AI$512,"◎") + COUNTIFS($E$13:$E$512,$E117,$AI$13:$AI$512,"○"))&gt;1</formula>
    </cfRule>
  </conditionalFormatting>
  <conditionalFormatting sqref="AJ117">
    <cfRule type="expression" dxfId="9727" priority="9961" stopIfTrue="1">
      <formula>$AJ117=""</formula>
    </cfRule>
    <cfRule type="expression" dxfId="9726" priority="9973">
      <formula>(COUNTIFS($E$13:$E$512,$E117,$AJ$13:$AJ$512,"◎") + COUNTIFS($E$13:$E$512,$E117,$AJ$13:$AJ$512,"○"))&gt;1</formula>
    </cfRule>
  </conditionalFormatting>
  <conditionalFormatting sqref="Y118">
    <cfRule type="expression" dxfId="9725" priority="9948" stopIfTrue="1">
      <formula>$Y118=""</formula>
    </cfRule>
    <cfRule type="expression" dxfId="9724" priority="9960">
      <formula>(COUNTIFS($E$13:$E$512,$E118,$Y$13:$Y$512,"◎") + COUNTIFS($E$13:$E$512,$E118,$Y$13:$Y$512,"○"))&gt;1</formula>
    </cfRule>
  </conditionalFormatting>
  <conditionalFormatting sqref="Z118">
    <cfRule type="expression" dxfId="9723" priority="9947" stopIfTrue="1">
      <formula>$Z118=""</formula>
    </cfRule>
    <cfRule type="expression" dxfId="9722" priority="9959">
      <formula>(COUNTIFS($E$13:$E$512,$E118,$Z$13:$Z$512,"◎") + COUNTIFS($E$13:$E$512,$E118,$Z$13:$Z$512,"○"))&gt;1</formula>
    </cfRule>
  </conditionalFormatting>
  <conditionalFormatting sqref="AA118">
    <cfRule type="expression" dxfId="9721" priority="9946" stopIfTrue="1">
      <formula>$AA118=""</formula>
    </cfRule>
    <cfRule type="expression" dxfId="9720" priority="9958">
      <formula>(COUNTIFS($E$13:$E$512,$E118,$AA$13:$AA$512,"◎") + COUNTIFS($E$13:$E$512,$E118,$AA$13:$AA$512,"○"))&gt;1</formula>
    </cfRule>
  </conditionalFormatting>
  <conditionalFormatting sqref="AB118">
    <cfRule type="expression" dxfId="9719" priority="9945" stopIfTrue="1">
      <formula>$AB118=""</formula>
    </cfRule>
    <cfRule type="expression" dxfId="9718" priority="9957">
      <formula>(COUNTIFS($E$13:$E$512,$E118,$AB$13:$AB$512,"◎") + COUNTIFS($E$13:$E$512,$E118,$AB$13:$AB$512,"○"))&gt;1</formula>
    </cfRule>
  </conditionalFormatting>
  <conditionalFormatting sqref="AC118">
    <cfRule type="expression" dxfId="9717" priority="9944" stopIfTrue="1">
      <formula>$AC118=""</formula>
    </cfRule>
    <cfRule type="expression" dxfId="9716" priority="9956">
      <formula>(COUNTIFS($E$13:$E$512,$E118,$AC$13:$AC$512,"◎") + COUNTIFS($E$13:$E$512,$E118,$AC$13:$AC$512,"○"))&gt;1</formula>
    </cfRule>
  </conditionalFormatting>
  <conditionalFormatting sqref="AD118">
    <cfRule type="expression" dxfId="9715" priority="9943" stopIfTrue="1">
      <formula>$AD118=""</formula>
    </cfRule>
    <cfRule type="expression" dxfId="9714" priority="9955">
      <formula>(COUNTIFS($E$13:$E$512,$E118,$AD$13:$AD$512,"◎") + COUNTIFS($E$13:$E$512,$E118,$AD$13:$AD$512,"○"))&gt;1</formula>
    </cfRule>
  </conditionalFormatting>
  <conditionalFormatting sqref="AE118">
    <cfRule type="expression" dxfId="9713" priority="9942" stopIfTrue="1">
      <formula>$AE118=""</formula>
    </cfRule>
    <cfRule type="expression" dxfId="9712" priority="9954">
      <formula>(COUNTIFS($E$13:$E$512,$E118,$AE$13:$AE$512,"◎") + COUNTIFS($E$13:$E$512,$E118,$AE$13:$AE$512,"○"))&gt;1</formula>
    </cfRule>
  </conditionalFormatting>
  <conditionalFormatting sqref="AF118">
    <cfRule type="expression" dxfId="9711" priority="9941" stopIfTrue="1">
      <formula>$AF118=""</formula>
    </cfRule>
    <cfRule type="expression" dxfId="9710" priority="9953">
      <formula>(COUNTIFS($E$13:$E$512,$E118,$AF$13:$AF$512,"◎") + COUNTIFS($E$13:$E$512,$E118,$AF$13:$AF$512,"○"))&gt;1</formula>
    </cfRule>
  </conditionalFormatting>
  <conditionalFormatting sqref="AG118">
    <cfRule type="expression" dxfId="9709" priority="9940" stopIfTrue="1">
      <formula>$AG118=""</formula>
    </cfRule>
    <cfRule type="expression" dxfId="9708" priority="9952">
      <formula>(COUNTIFS($E$13:$E$512,$E118,$AG$13:$AG$512,"◎") + COUNTIFS($E$13:$E$512,$E118,$AG$13:$AG$512,"○"))&gt;1</formula>
    </cfRule>
  </conditionalFormatting>
  <conditionalFormatting sqref="AH118">
    <cfRule type="expression" dxfId="9707" priority="9939" stopIfTrue="1">
      <formula>$AH118=""</formula>
    </cfRule>
    <cfRule type="expression" dxfId="9706" priority="9951">
      <formula>(COUNTIFS($E$13:$E$512,$E118,$AH$13:$AH$512,"◎") + COUNTIFS($E$13:$E$512,$E118,$AH$13:$AH$512,"○"))&gt;1</formula>
    </cfRule>
  </conditionalFormatting>
  <conditionalFormatting sqref="AI118">
    <cfRule type="expression" dxfId="9705" priority="9938" stopIfTrue="1">
      <formula>$AI118=""</formula>
    </cfRule>
    <cfRule type="expression" dxfId="9704" priority="9950">
      <formula>(COUNTIFS($E$13:$E$512,$E118,$AI$13:$AI$512,"◎") + COUNTIFS($E$13:$E$512,$E118,$AI$13:$AI$512,"○"))&gt;1</formula>
    </cfRule>
  </conditionalFormatting>
  <conditionalFormatting sqref="AJ118">
    <cfRule type="expression" dxfId="9703" priority="9937" stopIfTrue="1">
      <formula>$AJ118=""</formula>
    </cfRule>
    <cfRule type="expression" dxfId="9702" priority="9949">
      <formula>(COUNTIFS($E$13:$E$512,$E118,$AJ$13:$AJ$512,"◎") + COUNTIFS($E$13:$E$512,$E118,$AJ$13:$AJ$512,"○"))&gt;1</formula>
    </cfRule>
  </conditionalFormatting>
  <conditionalFormatting sqref="Y119">
    <cfRule type="expression" dxfId="9701" priority="9924" stopIfTrue="1">
      <formula>$Y119=""</formula>
    </cfRule>
    <cfRule type="expression" dxfId="9700" priority="9936">
      <formula>(COUNTIFS($E$13:$E$512,$E119,$Y$13:$Y$512,"◎") + COUNTIFS($E$13:$E$512,$E119,$Y$13:$Y$512,"○"))&gt;1</formula>
    </cfRule>
  </conditionalFormatting>
  <conditionalFormatting sqref="Z119">
    <cfRule type="expression" dxfId="9699" priority="9923" stopIfTrue="1">
      <formula>$Z119=""</formula>
    </cfRule>
    <cfRule type="expression" dxfId="9698" priority="9935">
      <formula>(COUNTIFS($E$13:$E$512,$E119,$Z$13:$Z$512,"◎") + COUNTIFS($E$13:$E$512,$E119,$Z$13:$Z$512,"○"))&gt;1</formula>
    </cfRule>
  </conditionalFormatting>
  <conditionalFormatting sqref="AA119">
    <cfRule type="expression" dxfId="9697" priority="9922" stopIfTrue="1">
      <formula>$AA119=""</formula>
    </cfRule>
    <cfRule type="expression" dxfId="9696" priority="9934">
      <formula>(COUNTIFS($E$13:$E$512,$E119,$AA$13:$AA$512,"◎") + COUNTIFS($E$13:$E$512,$E119,$AA$13:$AA$512,"○"))&gt;1</formula>
    </cfRule>
  </conditionalFormatting>
  <conditionalFormatting sqref="AB119">
    <cfRule type="expression" dxfId="9695" priority="9921" stopIfTrue="1">
      <formula>$AB119=""</formula>
    </cfRule>
    <cfRule type="expression" dxfId="9694" priority="9933">
      <formula>(COUNTIFS($E$13:$E$512,$E119,$AB$13:$AB$512,"◎") + COUNTIFS($E$13:$E$512,$E119,$AB$13:$AB$512,"○"))&gt;1</formula>
    </cfRule>
  </conditionalFormatting>
  <conditionalFormatting sqref="AC119">
    <cfRule type="expression" dxfId="9693" priority="9920" stopIfTrue="1">
      <formula>$AC119=""</formula>
    </cfRule>
    <cfRule type="expression" dxfId="9692" priority="9932">
      <formula>(COUNTIFS($E$13:$E$512,$E119,$AC$13:$AC$512,"◎") + COUNTIFS($E$13:$E$512,$E119,$AC$13:$AC$512,"○"))&gt;1</formula>
    </cfRule>
  </conditionalFormatting>
  <conditionalFormatting sqref="AD119">
    <cfRule type="expression" dxfId="9691" priority="9919" stopIfTrue="1">
      <formula>$AD119=""</formula>
    </cfRule>
    <cfRule type="expression" dxfId="9690" priority="9931">
      <formula>(COUNTIFS($E$13:$E$512,$E119,$AD$13:$AD$512,"◎") + COUNTIFS($E$13:$E$512,$E119,$AD$13:$AD$512,"○"))&gt;1</formula>
    </cfRule>
  </conditionalFormatting>
  <conditionalFormatting sqref="AE119">
    <cfRule type="expression" dxfId="9689" priority="9918" stopIfTrue="1">
      <formula>$AE119=""</formula>
    </cfRule>
    <cfRule type="expression" dxfId="9688" priority="9930">
      <formula>(COUNTIFS($E$13:$E$512,$E119,$AE$13:$AE$512,"◎") + COUNTIFS($E$13:$E$512,$E119,$AE$13:$AE$512,"○"))&gt;1</formula>
    </cfRule>
  </conditionalFormatting>
  <conditionalFormatting sqref="AF119">
    <cfRule type="expression" dxfId="9687" priority="9917" stopIfTrue="1">
      <formula>$AF119=""</formula>
    </cfRule>
    <cfRule type="expression" dxfId="9686" priority="9929">
      <formula>(COUNTIFS($E$13:$E$512,$E119,$AF$13:$AF$512,"◎") + COUNTIFS($E$13:$E$512,$E119,$AF$13:$AF$512,"○"))&gt;1</formula>
    </cfRule>
  </conditionalFormatting>
  <conditionalFormatting sqref="AG119">
    <cfRule type="expression" dxfId="9685" priority="9916" stopIfTrue="1">
      <formula>$AG119=""</formula>
    </cfRule>
    <cfRule type="expression" dxfId="9684" priority="9928">
      <formula>(COUNTIFS($E$13:$E$512,$E119,$AG$13:$AG$512,"◎") + COUNTIFS($E$13:$E$512,$E119,$AG$13:$AG$512,"○"))&gt;1</formula>
    </cfRule>
  </conditionalFormatting>
  <conditionalFormatting sqref="AH119">
    <cfRule type="expression" dxfId="9683" priority="9915" stopIfTrue="1">
      <formula>$AH119=""</formula>
    </cfRule>
    <cfRule type="expression" dxfId="9682" priority="9927">
      <formula>(COUNTIFS($E$13:$E$512,$E119,$AH$13:$AH$512,"◎") + COUNTIFS($E$13:$E$512,$E119,$AH$13:$AH$512,"○"))&gt;1</formula>
    </cfRule>
  </conditionalFormatting>
  <conditionalFormatting sqref="AI119">
    <cfRule type="expression" dxfId="9681" priority="9914" stopIfTrue="1">
      <formula>$AI119=""</formula>
    </cfRule>
    <cfRule type="expression" dxfId="9680" priority="9926">
      <formula>(COUNTIFS($E$13:$E$512,$E119,$AI$13:$AI$512,"◎") + COUNTIFS($E$13:$E$512,$E119,$AI$13:$AI$512,"○"))&gt;1</formula>
    </cfRule>
  </conditionalFormatting>
  <conditionalFormatting sqref="AJ119">
    <cfRule type="expression" dxfId="9679" priority="9913" stopIfTrue="1">
      <formula>$AJ119=""</formula>
    </cfRule>
    <cfRule type="expression" dxfId="9678" priority="9925">
      <formula>(COUNTIFS($E$13:$E$512,$E119,$AJ$13:$AJ$512,"◎") + COUNTIFS($E$13:$E$512,$E119,$AJ$13:$AJ$512,"○"))&gt;1</formula>
    </cfRule>
  </conditionalFormatting>
  <conditionalFormatting sqref="Y120">
    <cfRule type="expression" dxfId="9677" priority="9900" stopIfTrue="1">
      <formula>$Y120=""</formula>
    </cfRule>
    <cfRule type="expression" dxfId="9676" priority="9912">
      <formula>(COUNTIFS($E$13:$E$512,$E120,$Y$13:$Y$512,"◎") + COUNTIFS($E$13:$E$512,$E120,$Y$13:$Y$512,"○"))&gt;1</formula>
    </cfRule>
  </conditionalFormatting>
  <conditionalFormatting sqref="Z120">
    <cfRule type="expression" dxfId="9675" priority="9899" stopIfTrue="1">
      <formula>$Z120=""</formula>
    </cfRule>
    <cfRule type="expression" dxfId="9674" priority="9911">
      <formula>(COUNTIFS($E$13:$E$512,$E120,$Z$13:$Z$512,"◎") + COUNTIFS($E$13:$E$512,$E120,$Z$13:$Z$512,"○"))&gt;1</formula>
    </cfRule>
  </conditionalFormatting>
  <conditionalFormatting sqref="AA120">
    <cfRule type="expression" dxfId="9673" priority="9898" stopIfTrue="1">
      <formula>$AA120=""</formula>
    </cfRule>
    <cfRule type="expression" dxfId="9672" priority="9910">
      <formula>(COUNTIFS($E$13:$E$512,$E120,$AA$13:$AA$512,"◎") + COUNTIFS($E$13:$E$512,$E120,$AA$13:$AA$512,"○"))&gt;1</formula>
    </cfRule>
  </conditionalFormatting>
  <conditionalFormatting sqref="AB120">
    <cfRule type="expression" dxfId="9671" priority="9897" stopIfTrue="1">
      <formula>$AB120=""</formula>
    </cfRule>
    <cfRule type="expression" dxfId="9670" priority="9909">
      <formula>(COUNTIFS($E$13:$E$512,$E120,$AB$13:$AB$512,"◎") + COUNTIFS($E$13:$E$512,$E120,$AB$13:$AB$512,"○"))&gt;1</formula>
    </cfRule>
  </conditionalFormatting>
  <conditionalFormatting sqref="AC120">
    <cfRule type="expression" dxfId="9669" priority="9896" stopIfTrue="1">
      <formula>$AC120=""</formula>
    </cfRule>
    <cfRule type="expression" dxfId="9668" priority="9908">
      <formula>(COUNTIFS($E$13:$E$512,$E120,$AC$13:$AC$512,"◎") + COUNTIFS($E$13:$E$512,$E120,$AC$13:$AC$512,"○"))&gt;1</formula>
    </cfRule>
  </conditionalFormatting>
  <conditionalFormatting sqref="AD120">
    <cfRule type="expression" dxfId="9667" priority="9895" stopIfTrue="1">
      <formula>$AD120=""</formula>
    </cfRule>
    <cfRule type="expression" dxfId="9666" priority="9907">
      <formula>(COUNTIFS($E$13:$E$512,$E120,$AD$13:$AD$512,"◎") + COUNTIFS($E$13:$E$512,$E120,$AD$13:$AD$512,"○"))&gt;1</formula>
    </cfRule>
  </conditionalFormatting>
  <conditionalFormatting sqref="AE120">
    <cfRule type="expression" dxfId="9665" priority="9894" stopIfTrue="1">
      <formula>$AE120=""</formula>
    </cfRule>
    <cfRule type="expression" dxfId="9664" priority="9906">
      <formula>(COUNTIFS($E$13:$E$512,$E120,$AE$13:$AE$512,"◎") + COUNTIFS($E$13:$E$512,$E120,$AE$13:$AE$512,"○"))&gt;1</formula>
    </cfRule>
  </conditionalFormatting>
  <conditionalFormatting sqref="AF120">
    <cfRule type="expression" dxfId="9663" priority="9893" stopIfTrue="1">
      <formula>$AF120=""</formula>
    </cfRule>
    <cfRule type="expression" dxfId="9662" priority="9905">
      <formula>(COUNTIFS($E$13:$E$512,$E120,$AF$13:$AF$512,"◎") + COUNTIFS($E$13:$E$512,$E120,$AF$13:$AF$512,"○"))&gt;1</formula>
    </cfRule>
  </conditionalFormatting>
  <conditionalFormatting sqref="AG120">
    <cfRule type="expression" dxfId="9661" priority="9892" stopIfTrue="1">
      <formula>$AG120=""</formula>
    </cfRule>
    <cfRule type="expression" dxfId="9660" priority="9904">
      <formula>(COUNTIFS($E$13:$E$512,$E120,$AG$13:$AG$512,"◎") + COUNTIFS($E$13:$E$512,$E120,$AG$13:$AG$512,"○"))&gt;1</formula>
    </cfRule>
  </conditionalFormatting>
  <conditionalFormatting sqref="AH120">
    <cfRule type="expression" dxfId="9659" priority="9891" stopIfTrue="1">
      <formula>$AH120=""</formula>
    </cfRule>
    <cfRule type="expression" dxfId="9658" priority="9903">
      <formula>(COUNTIFS($E$13:$E$512,$E120,$AH$13:$AH$512,"◎") + COUNTIFS($E$13:$E$512,$E120,$AH$13:$AH$512,"○"))&gt;1</formula>
    </cfRule>
  </conditionalFormatting>
  <conditionalFormatting sqref="AI120">
    <cfRule type="expression" dxfId="9657" priority="9890" stopIfTrue="1">
      <formula>$AI120=""</formula>
    </cfRule>
    <cfRule type="expression" dxfId="9656" priority="9902">
      <formula>(COUNTIFS($E$13:$E$512,$E120,$AI$13:$AI$512,"◎") + COUNTIFS($E$13:$E$512,$E120,$AI$13:$AI$512,"○"))&gt;1</formula>
    </cfRule>
  </conditionalFormatting>
  <conditionalFormatting sqref="AJ120">
    <cfRule type="expression" dxfId="9655" priority="9889" stopIfTrue="1">
      <formula>$AJ120=""</formula>
    </cfRule>
    <cfRule type="expression" dxfId="9654" priority="9901">
      <formula>(COUNTIFS($E$13:$E$512,$E120,$AJ$13:$AJ$512,"◎") + COUNTIFS($E$13:$E$512,$E120,$AJ$13:$AJ$512,"○"))&gt;1</formula>
    </cfRule>
  </conditionalFormatting>
  <conditionalFormatting sqref="Y121">
    <cfRule type="expression" dxfId="9653" priority="9876" stopIfTrue="1">
      <formula>$Y121=""</formula>
    </cfRule>
    <cfRule type="expression" dxfId="9652" priority="9888">
      <formula>(COUNTIFS($E$13:$E$512,$E121,$Y$13:$Y$512,"◎") + COUNTIFS($E$13:$E$512,$E121,$Y$13:$Y$512,"○"))&gt;1</formula>
    </cfRule>
  </conditionalFormatting>
  <conditionalFormatting sqref="Z121">
    <cfRule type="expression" dxfId="9651" priority="9875" stopIfTrue="1">
      <formula>$Z121=""</formula>
    </cfRule>
    <cfRule type="expression" dxfId="9650" priority="9887">
      <formula>(COUNTIFS($E$13:$E$512,$E121,$Z$13:$Z$512,"◎") + COUNTIFS($E$13:$E$512,$E121,$Z$13:$Z$512,"○"))&gt;1</formula>
    </cfRule>
  </conditionalFormatting>
  <conditionalFormatting sqref="AA121">
    <cfRule type="expression" dxfId="9649" priority="9874" stopIfTrue="1">
      <formula>$AA121=""</formula>
    </cfRule>
    <cfRule type="expression" dxfId="9648" priority="9886">
      <formula>(COUNTIFS($E$13:$E$512,$E121,$AA$13:$AA$512,"◎") + COUNTIFS($E$13:$E$512,$E121,$AA$13:$AA$512,"○"))&gt;1</formula>
    </cfRule>
  </conditionalFormatting>
  <conditionalFormatting sqref="AB121">
    <cfRule type="expression" dxfId="9647" priority="9873" stopIfTrue="1">
      <formula>$AB121=""</formula>
    </cfRule>
    <cfRule type="expression" dxfId="9646" priority="9885">
      <formula>(COUNTIFS($E$13:$E$512,$E121,$AB$13:$AB$512,"◎") + COUNTIFS($E$13:$E$512,$E121,$AB$13:$AB$512,"○"))&gt;1</formula>
    </cfRule>
  </conditionalFormatting>
  <conditionalFormatting sqref="AC121">
    <cfRule type="expression" dxfId="9645" priority="9872" stopIfTrue="1">
      <formula>$AC121=""</formula>
    </cfRule>
    <cfRule type="expression" dxfId="9644" priority="9884">
      <formula>(COUNTIFS($E$13:$E$512,$E121,$AC$13:$AC$512,"◎") + COUNTIFS($E$13:$E$512,$E121,$AC$13:$AC$512,"○"))&gt;1</formula>
    </cfRule>
  </conditionalFormatting>
  <conditionalFormatting sqref="AD121">
    <cfRule type="expression" dxfId="9643" priority="9871" stopIfTrue="1">
      <formula>$AD121=""</formula>
    </cfRule>
    <cfRule type="expression" dxfId="9642" priority="9883">
      <formula>(COUNTIFS($E$13:$E$512,$E121,$AD$13:$AD$512,"◎") + COUNTIFS($E$13:$E$512,$E121,$AD$13:$AD$512,"○"))&gt;1</formula>
    </cfRule>
  </conditionalFormatting>
  <conditionalFormatting sqref="AE121">
    <cfRule type="expression" dxfId="9641" priority="9870" stopIfTrue="1">
      <formula>$AE121=""</formula>
    </cfRule>
    <cfRule type="expression" dxfId="9640" priority="9882">
      <formula>(COUNTIFS($E$13:$E$512,$E121,$AE$13:$AE$512,"◎") + COUNTIFS($E$13:$E$512,$E121,$AE$13:$AE$512,"○"))&gt;1</formula>
    </cfRule>
  </conditionalFormatting>
  <conditionalFormatting sqref="AF121">
    <cfRule type="expression" dxfId="9639" priority="9869" stopIfTrue="1">
      <formula>$AF121=""</formula>
    </cfRule>
    <cfRule type="expression" dxfId="9638" priority="9881">
      <formula>(COUNTIFS($E$13:$E$512,$E121,$AF$13:$AF$512,"◎") + COUNTIFS($E$13:$E$512,$E121,$AF$13:$AF$512,"○"))&gt;1</formula>
    </cfRule>
  </conditionalFormatting>
  <conditionalFormatting sqref="AG121">
    <cfRule type="expression" dxfId="9637" priority="9868" stopIfTrue="1">
      <formula>$AG121=""</formula>
    </cfRule>
    <cfRule type="expression" dxfId="9636" priority="9880">
      <formula>(COUNTIFS($E$13:$E$512,$E121,$AG$13:$AG$512,"◎") + COUNTIFS($E$13:$E$512,$E121,$AG$13:$AG$512,"○"))&gt;1</formula>
    </cfRule>
  </conditionalFormatting>
  <conditionalFormatting sqref="AH121">
    <cfRule type="expression" dxfId="9635" priority="9867" stopIfTrue="1">
      <formula>$AH121=""</formula>
    </cfRule>
    <cfRule type="expression" dxfId="9634" priority="9879">
      <formula>(COUNTIFS($E$13:$E$512,$E121,$AH$13:$AH$512,"◎") + COUNTIFS($E$13:$E$512,$E121,$AH$13:$AH$512,"○"))&gt;1</formula>
    </cfRule>
  </conditionalFormatting>
  <conditionalFormatting sqref="AI121">
    <cfRule type="expression" dxfId="9633" priority="9866" stopIfTrue="1">
      <formula>$AI121=""</formula>
    </cfRule>
    <cfRule type="expression" dxfId="9632" priority="9878">
      <formula>(COUNTIFS($E$13:$E$512,$E121,$AI$13:$AI$512,"◎") + COUNTIFS($E$13:$E$512,$E121,$AI$13:$AI$512,"○"))&gt;1</formula>
    </cfRule>
  </conditionalFormatting>
  <conditionalFormatting sqref="AJ121">
    <cfRule type="expression" dxfId="9631" priority="9865" stopIfTrue="1">
      <formula>$AJ121=""</formula>
    </cfRule>
    <cfRule type="expression" dxfId="9630" priority="9877">
      <formula>(COUNTIFS($E$13:$E$512,$E121,$AJ$13:$AJ$512,"◎") + COUNTIFS($E$13:$E$512,$E121,$AJ$13:$AJ$512,"○"))&gt;1</formula>
    </cfRule>
  </conditionalFormatting>
  <conditionalFormatting sqref="Y122">
    <cfRule type="expression" dxfId="9629" priority="9852" stopIfTrue="1">
      <formula>$Y122=""</formula>
    </cfRule>
    <cfRule type="expression" dxfId="9628" priority="9864">
      <formula>(COUNTIFS($E$13:$E$512,$E122,$Y$13:$Y$512,"◎") + COUNTIFS($E$13:$E$512,$E122,$Y$13:$Y$512,"○"))&gt;1</formula>
    </cfRule>
  </conditionalFormatting>
  <conditionalFormatting sqref="Z122">
    <cfRule type="expression" dxfId="9627" priority="9851" stopIfTrue="1">
      <formula>$Z122=""</formula>
    </cfRule>
    <cfRule type="expression" dxfId="9626" priority="9863">
      <formula>(COUNTIFS($E$13:$E$512,$E122,$Z$13:$Z$512,"◎") + COUNTIFS($E$13:$E$512,$E122,$Z$13:$Z$512,"○"))&gt;1</formula>
    </cfRule>
  </conditionalFormatting>
  <conditionalFormatting sqref="AA122">
    <cfRule type="expression" dxfId="9625" priority="9850" stopIfTrue="1">
      <formula>$AA122=""</formula>
    </cfRule>
    <cfRule type="expression" dxfId="9624" priority="9862">
      <formula>(COUNTIFS($E$13:$E$512,$E122,$AA$13:$AA$512,"◎") + COUNTIFS($E$13:$E$512,$E122,$AA$13:$AA$512,"○"))&gt;1</formula>
    </cfRule>
  </conditionalFormatting>
  <conditionalFormatting sqref="AB122">
    <cfRule type="expression" dxfId="9623" priority="9849" stopIfTrue="1">
      <formula>$AB122=""</formula>
    </cfRule>
    <cfRule type="expression" dxfId="9622" priority="9861">
      <formula>(COUNTIFS($E$13:$E$512,$E122,$AB$13:$AB$512,"◎") + COUNTIFS($E$13:$E$512,$E122,$AB$13:$AB$512,"○"))&gt;1</formula>
    </cfRule>
  </conditionalFormatting>
  <conditionalFormatting sqref="AC122">
    <cfRule type="expression" dxfId="9621" priority="9848" stopIfTrue="1">
      <formula>$AC122=""</formula>
    </cfRule>
    <cfRule type="expression" dxfId="9620" priority="9860">
      <formula>(COUNTIFS($E$13:$E$512,$E122,$AC$13:$AC$512,"◎") + COUNTIFS($E$13:$E$512,$E122,$AC$13:$AC$512,"○"))&gt;1</formula>
    </cfRule>
  </conditionalFormatting>
  <conditionalFormatting sqref="AD122">
    <cfRule type="expression" dxfId="9619" priority="9847" stopIfTrue="1">
      <formula>$AD122=""</formula>
    </cfRule>
    <cfRule type="expression" dxfId="9618" priority="9859">
      <formula>(COUNTIFS($E$13:$E$512,$E122,$AD$13:$AD$512,"◎") + COUNTIFS($E$13:$E$512,$E122,$AD$13:$AD$512,"○"))&gt;1</formula>
    </cfRule>
  </conditionalFormatting>
  <conditionalFormatting sqref="AE122">
    <cfRule type="expression" dxfId="9617" priority="9846" stopIfTrue="1">
      <formula>$AE122=""</formula>
    </cfRule>
    <cfRule type="expression" dxfId="9616" priority="9858">
      <formula>(COUNTIFS($E$13:$E$512,$E122,$AE$13:$AE$512,"◎") + COUNTIFS($E$13:$E$512,$E122,$AE$13:$AE$512,"○"))&gt;1</formula>
    </cfRule>
  </conditionalFormatting>
  <conditionalFormatting sqref="AF122">
    <cfRule type="expression" dxfId="9615" priority="9845" stopIfTrue="1">
      <formula>$AF122=""</formula>
    </cfRule>
    <cfRule type="expression" dxfId="9614" priority="9857">
      <formula>(COUNTIFS($E$13:$E$512,$E122,$AF$13:$AF$512,"◎") + COUNTIFS($E$13:$E$512,$E122,$AF$13:$AF$512,"○"))&gt;1</formula>
    </cfRule>
  </conditionalFormatting>
  <conditionalFormatting sqref="AG122">
    <cfRule type="expression" dxfId="9613" priority="9844" stopIfTrue="1">
      <formula>$AG122=""</formula>
    </cfRule>
    <cfRule type="expression" dxfId="9612" priority="9856">
      <formula>(COUNTIFS($E$13:$E$512,$E122,$AG$13:$AG$512,"◎") + COUNTIFS($E$13:$E$512,$E122,$AG$13:$AG$512,"○"))&gt;1</formula>
    </cfRule>
  </conditionalFormatting>
  <conditionalFormatting sqref="AH122">
    <cfRule type="expression" dxfId="9611" priority="9843" stopIfTrue="1">
      <formula>$AH122=""</formula>
    </cfRule>
    <cfRule type="expression" dxfId="9610" priority="9855">
      <formula>(COUNTIFS($E$13:$E$512,$E122,$AH$13:$AH$512,"◎") + COUNTIFS($E$13:$E$512,$E122,$AH$13:$AH$512,"○"))&gt;1</formula>
    </cfRule>
  </conditionalFormatting>
  <conditionalFormatting sqref="AI122">
    <cfRule type="expression" dxfId="9609" priority="9842" stopIfTrue="1">
      <formula>$AI122=""</formula>
    </cfRule>
    <cfRule type="expression" dxfId="9608" priority="9854">
      <formula>(COUNTIFS($E$13:$E$512,$E122,$AI$13:$AI$512,"◎") + COUNTIFS($E$13:$E$512,$E122,$AI$13:$AI$512,"○"))&gt;1</formula>
    </cfRule>
  </conditionalFormatting>
  <conditionalFormatting sqref="AJ122">
    <cfRule type="expression" dxfId="9607" priority="9841" stopIfTrue="1">
      <formula>$AJ122=""</formula>
    </cfRule>
    <cfRule type="expression" dxfId="9606" priority="9853">
      <formula>(COUNTIFS($E$13:$E$512,$E122,$AJ$13:$AJ$512,"◎") + COUNTIFS($E$13:$E$512,$E122,$AJ$13:$AJ$512,"○"))&gt;1</formula>
    </cfRule>
  </conditionalFormatting>
  <conditionalFormatting sqref="Y123">
    <cfRule type="expression" dxfId="9605" priority="9828" stopIfTrue="1">
      <formula>$Y123=""</formula>
    </cfRule>
    <cfRule type="expression" dxfId="9604" priority="9840">
      <formula>(COUNTIFS($E$13:$E$512,$E123,$Y$13:$Y$512,"◎") + COUNTIFS($E$13:$E$512,$E123,$Y$13:$Y$512,"○"))&gt;1</formula>
    </cfRule>
  </conditionalFormatting>
  <conditionalFormatting sqref="Z123">
    <cfRule type="expression" dxfId="9603" priority="9827" stopIfTrue="1">
      <formula>$Z123=""</formula>
    </cfRule>
    <cfRule type="expression" dxfId="9602" priority="9839">
      <formula>(COUNTIFS($E$13:$E$512,$E123,$Z$13:$Z$512,"◎") + COUNTIFS($E$13:$E$512,$E123,$Z$13:$Z$512,"○"))&gt;1</formula>
    </cfRule>
  </conditionalFormatting>
  <conditionalFormatting sqref="AA123">
    <cfRule type="expression" dxfId="9601" priority="9826" stopIfTrue="1">
      <formula>$AA123=""</formula>
    </cfRule>
    <cfRule type="expression" dxfId="9600" priority="9838">
      <formula>(COUNTIFS($E$13:$E$512,$E123,$AA$13:$AA$512,"◎") + COUNTIFS($E$13:$E$512,$E123,$AA$13:$AA$512,"○"))&gt;1</formula>
    </cfRule>
  </conditionalFormatting>
  <conditionalFormatting sqref="AB123">
    <cfRule type="expression" dxfId="9599" priority="9825" stopIfTrue="1">
      <formula>$AB123=""</formula>
    </cfRule>
    <cfRule type="expression" dxfId="9598" priority="9837">
      <formula>(COUNTIFS($E$13:$E$512,$E123,$AB$13:$AB$512,"◎") + COUNTIFS($E$13:$E$512,$E123,$AB$13:$AB$512,"○"))&gt;1</formula>
    </cfRule>
  </conditionalFormatting>
  <conditionalFormatting sqref="AC123">
    <cfRule type="expression" dxfId="9597" priority="9824" stopIfTrue="1">
      <formula>$AC123=""</formula>
    </cfRule>
    <cfRule type="expression" dxfId="9596" priority="9836">
      <formula>(COUNTIFS($E$13:$E$512,$E123,$AC$13:$AC$512,"◎") + COUNTIFS($E$13:$E$512,$E123,$AC$13:$AC$512,"○"))&gt;1</formula>
    </cfRule>
  </conditionalFormatting>
  <conditionalFormatting sqref="AD123">
    <cfRule type="expression" dxfId="9595" priority="9823" stopIfTrue="1">
      <formula>$AD123=""</formula>
    </cfRule>
    <cfRule type="expression" dxfId="9594" priority="9835">
      <formula>(COUNTIFS($E$13:$E$512,$E123,$AD$13:$AD$512,"◎") + COUNTIFS($E$13:$E$512,$E123,$AD$13:$AD$512,"○"))&gt;1</formula>
    </cfRule>
  </conditionalFormatting>
  <conditionalFormatting sqref="AE123">
    <cfRule type="expression" dxfId="9593" priority="9822" stopIfTrue="1">
      <formula>$AE123=""</formula>
    </cfRule>
    <cfRule type="expression" dxfId="9592" priority="9834">
      <formula>(COUNTIFS($E$13:$E$512,$E123,$AE$13:$AE$512,"◎") + COUNTIFS($E$13:$E$512,$E123,$AE$13:$AE$512,"○"))&gt;1</formula>
    </cfRule>
  </conditionalFormatting>
  <conditionalFormatting sqref="AF123">
    <cfRule type="expression" dxfId="9591" priority="9821" stopIfTrue="1">
      <formula>$AF123=""</formula>
    </cfRule>
    <cfRule type="expression" dxfId="9590" priority="9833">
      <formula>(COUNTIFS($E$13:$E$512,$E123,$AF$13:$AF$512,"◎") + COUNTIFS($E$13:$E$512,$E123,$AF$13:$AF$512,"○"))&gt;1</formula>
    </cfRule>
  </conditionalFormatting>
  <conditionalFormatting sqref="AG123">
    <cfRule type="expression" dxfId="9589" priority="9820" stopIfTrue="1">
      <formula>$AG123=""</formula>
    </cfRule>
    <cfRule type="expression" dxfId="9588" priority="9832">
      <formula>(COUNTIFS($E$13:$E$512,$E123,$AG$13:$AG$512,"◎") + COUNTIFS($E$13:$E$512,$E123,$AG$13:$AG$512,"○"))&gt;1</formula>
    </cfRule>
  </conditionalFormatting>
  <conditionalFormatting sqref="AH123">
    <cfRule type="expression" dxfId="9587" priority="9819" stopIfTrue="1">
      <formula>$AH123=""</formula>
    </cfRule>
    <cfRule type="expression" dxfId="9586" priority="9831">
      <formula>(COUNTIFS($E$13:$E$512,$E123,$AH$13:$AH$512,"◎") + COUNTIFS($E$13:$E$512,$E123,$AH$13:$AH$512,"○"))&gt;1</formula>
    </cfRule>
  </conditionalFormatting>
  <conditionalFormatting sqref="AI123">
    <cfRule type="expression" dxfId="9585" priority="9818" stopIfTrue="1">
      <formula>$AI123=""</formula>
    </cfRule>
    <cfRule type="expression" dxfId="9584" priority="9830">
      <formula>(COUNTIFS($E$13:$E$512,$E123,$AI$13:$AI$512,"◎") + COUNTIFS($E$13:$E$512,$E123,$AI$13:$AI$512,"○"))&gt;1</formula>
    </cfRule>
  </conditionalFormatting>
  <conditionalFormatting sqref="AJ123">
    <cfRule type="expression" dxfId="9583" priority="9817" stopIfTrue="1">
      <formula>$AJ123=""</formula>
    </cfRule>
    <cfRule type="expression" dxfId="9582" priority="9829">
      <formula>(COUNTIFS($E$13:$E$512,$E123,$AJ$13:$AJ$512,"◎") + COUNTIFS($E$13:$E$512,$E123,$AJ$13:$AJ$512,"○"))&gt;1</formula>
    </cfRule>
  </conditionalFormatting>
  <conditionalFormatting sqref="Y124">
    <cfRule type="expression" dxfId="9581" priority="9804" stopIfTrue="1">
      <formula>$Y124=""</formula>
    </cfRule>
    <cfRule type="expression" dxfId="9580" priority="9816">
      <formula>(COUNTIFS($E$13:$E$512,$E124,$Y$13:$Y$512,"◎") + COUNTIFS($E$13:$E$512,$E124,$Y$13:$Y$512,"○"))&gt;1</formula>
    </cfRule>
  </conditionalFormatting>
  <conditionalFormatting sqref="Z124">
    <cfRule type="expression" dxfId="9579" priority="9803" stopIfTrue="1">
      <formula>$Z124=""</formula>
    </cfRule>
    <cfRule type="expression" dxfId="9578" priority="9815">
      <formula>(COUNTIFS($E$13:$E$512,$E124,$Z$13:$Z$512,"◎") + COUNTIFS($E$13:$E$512,$E124,$Z$13:$Z$512,"○"))&gt;1</formula>
    </cfRule>
  </conditionalFormatting>
  <conditionalFormatting sqref="AA124">
    <cfRule type="expression" dxfId="9577" priority="9802" stopIfTrue="1">
      <formula>$AA124=""</formula>
    </cfRule>
    <cfRule type="expression" dxfId="9576" priority="9814">
      <formula>(COUNTIFS($E$13:$E$512,$E124,$AA$13:$AA$512,"◎") + COUNTIFS($E$13:$E$512,$E124,$AA$13:$AA$512,"○"))&gt;1</formula>
    </cfRule>
  </conditionalFormatting>
  <conditionalFormatting sqref="AB124">
    <cfRule type="expression" dxfId="9575" priority="9801" stopIfTrue="1">
      <formula>$AB124=""</formula>
    </cfRule>
    <cfRule type="expression" dxfId="9574" priority="9813">
      <formula>(COUNTIFS($E$13:$E$512,$E124,$AB$13:$AB$512,"◎") + COUNTIFS($E$13:$E$512,$E124,$AB$13:$AB$512,"○"))&gt;1</formula>
    </cfRule>
  </conditionalFormatting>
  <conditionalFormatting sqref="AC124">
    <cfRule type="expression" dxfId="9573" priority="9800" stopIfTrue="1">
      <formula>$AC124=""</formula>
    </cfRule>
    <cfRule type="expression" dxfId="9572" priority="9812">
      <formula>(COUNTIFS($E$13:$E$512,$E124,$AC$13:$AC$512,"◎") + COUNTIFS($E$13:$E$512,$E124,$AC$13:$AC$512,"○"))&gt;1</formula>
    </cfRule>
  </conditionalFormatting>
  <conditionalFormatting sqref="AD124">
    <cfRule type="expression" dxfId="9571" priority="9799" stopIfTrue="1">
      <formula>$AD124=""</formula>
    </cfRule>
    <cfRule type="expression" dxfId="9570" priority="9811">
      <formula>(COUNTIFS($E$13:$E$512,$E124,$AD$13:$AD$512,"◎") + COUNTIFS($E$13:$E$512,$E124,$AD$13:$AD$512,"○"))&gt;1</formula>
    </cfRule>
  </conditionalFormatting>
  <conditionalFormatting sqref="AE124">
    <cfRule type="expression" dxfId="9569" priority="9798" stopIfTrue="1">
      <formula>$AE124=""</formula>
    </cfRule>
    <cfRule type="expression" dxfId="9568" priority="9810">
      <formula>(COUNTIFS($E$13:$E$512,$E124,$AE$13:$AE$512,"◎") + COUNTIFS($E$13:$E$512,$E124,$AE$13:$AE$512,"○"))&gt;1</formula>
    </cfRule>
  </conditionalFormatting>
  <conditionalFormatting sqref="AF124">
    <cfRule type="expression" dxfId="9567" priority="9797" stopIfTrue="1">
      <formula>$AF124=""</formula>
    </cfRule>
    <cfRule type="expression" dxfId="9566" priority="9809">
      <formula>(COUNTIFS($E$13:$E$512,$E124,$AF$13:$AF$512,"◎") + COUNTIFS($E$13:$E$512,$E124,$AF$13:$AF$512,"○"))&gt;1</formula>
    </cfRule>
  </conditionalFormatting>
  <conditionalFormatting sqref="AG124">
    <cfRule type="expression" dxfId="9565" priority="9796" stopIfTrue="1">
      <formula>$AG124=""</formula>
    </cfRule>
    <cfRule type="expression" dxfId="9564" priority="9808">
      <formula>(COUNTIFS($E$13:$E$512,$E124,$AG$13:$AG$512,"◎") + COUNTIFS($E$13:$E$512,$E124,$AG$13:$AG$512,"○"))&gt;1</formula>
    </cfRule>
  </conditionalFormatting>
  <conditionalFormatting sqref="AH124">
    <cfRule type="expression" dxfId="9563" priority="9795" stopIfTrue="1">
      <formula>$AH124=""</formula>
    </cfRule>
    <cfRule type="expression" dxfId="9562" priority="9807">
      <formula>(COUNTIFS($E$13:$E$512,$E124,$AH$13:$AH$512,"◎") + COUNTIFS($E$13:$E$512,$E124,$AH$13:$AH$512,"○"))&gt;1</formula>
    </cfRule>
  </conditionalFormatting>
  <conditionalFormatting sqref="AI124">
    <cfRule type="expression" dxfId="9561" priority="9794" stopIfTrue="1">
      <formula>$AI124=""</formula>
    </cfRule>
    <cfRule type="expression" dxfId="9560" priority="9806">
      <formula>(COUNTIFS($E$13:$E$512,$E124,$AI$13:$AI$512,"◎") + COUNTIFS($E$13:$E$512,$E124,$AI$13:$AI$512,"○"))&gt;1</formula>
    </cfRule>
  </conditionalFormatting>
  <conditionalFormatting sqref="AJ124">
    <cfRule type="expression" dxfId="9559" priority="9793" stopIfTrue="1">
      <formula>$AJ124=""</formula>
    </cfRule>
    <cfRule type="expression" dxfId="9558" priority="9805">
      <formula>(COUNTIFS($E$13:$E$512,$E124,$AJ$13:$AJ$512,"◎") + COUNTIFS($E$13:$E$512,$E124,$AJ$13:$AJ$512,"○"))&gt;1</formula>
    </cfRule>
  </conditionalFormatting>
  <conditionalFormatting sqref="Y125">
    <cfRule type="expression" dxfId="9557" priority="9780" stopIfTrue="1">
      <formula>$Y125=""</formula>
    </cfRule>
    <cfRule type="expression" dxfId="9556" priority="9792">
      <formula>(COUNTIFS($E$13:$E$512,$E125,$Y$13:$Y$512,"◎") + COUNTIFS($E$13:$E$512,$E125,$Y$13:$Y$512,"○"))&gt;1</formula>
    </cfRule>
  </conditionalFormatting>
  <conditionalFormatting sqref="Z125">
    <cfRule type="expression" dxfId="9555" priority="9779" stopIfTrue="1">
      <formula>$Z125=""</formula>
    </cfRule>
    <cfRule type="expression" dxfId="9554" priority="9791">
      <formula>(COUNTIFS($E$13:$E$512,$E125,$Z$13:$Z$512,"◎") + COUNTIFS($E$13:$E$512,$E125,$Z$13:$Z$512,"○"))&gt;1</formula>
    </cfRule>
  </conditionalFormatting>
  <conditionalFormatting sqref="AA125">
    <cfRule type="expression" dxfId="9553" priority="9778" stopIfTrue="1">
      <formula>$AA125=""</formula>
    </cfRule>
    <cfRule type="expression" dxfId="9552" priority="9790">
      <formula>(COUNTIFS($E$13:$E$512,$E125,$AA$13:$AA$512,"◎") + COUNTIFS($E$13:$E$512,$E125,$AA$13:$AA$512,"○"))&gt;1</formula>
    </cfRule>
  </conditionalFormatting>
  <conditionalFormatting sqref="AB125">
    <cfRule type="expression" dxfId="9551" priority="9777" stopIfTrue="1">
      <formula>$AB125=""</formula>
    </cfRule>
    <cfRule type="expression" dxfId="9550" priority="9789">
      <formula>(COUNTIFS($E$13:$E$512,$E125,$AB$13:$AB$512,"◎") + COUNTIFS($E$13:$E$512,$E125,$AB$13:$AB$512,"○"))&gt;1</formula>
    </cfRule>
  </conditionalFormatting>
  <conditionalFormatting sqref="AC125">
    <cfRule type="expression" dxfId="9549" priority="9776" stopIfTrue="1">
      <formula>$AC125=""</formula>
    </cfRule>
    <cfRule type="expression" dxfId="9548" priority="9788">
      <formula>(COUNTIFS($E$13:$E$512,$E125,$AC$13:$AC$512,"◎") + COUNTIFS($E$13:$E$512,$E125,$AC$13:$AC$512,"○"))&gt;1</formula>
    </cfRule>
  </conditionalFormatting>
  <conditionalFormatting sqref="AD125">
    <cfRule type="expression" dxfId="9547" priority="9775" stopIfTrue="1">
      <formula>$AD125=""</formula>
    </cfRule>
    <cfRule type="expression" dxfId="9546" priority="9787">
      <formula>(COUNTIFS($E$13:$E$512,$E125,$AD$13:$AD$512,"◎") + COUNTIFS($E$13:$E$512,$E125,$AD$13:$AD$512,"○"))&gt;1</formula>
    </cfRule>
  </conditionalFormatting>
  <conditionalFormatting sqref="AE125">
    <cfRule type="expression" dxfId="9545" priority="9774" stopIfTrue="1">
      <formula>$AE125=""</formula>
    </cfRule>
    <cfRule type="expression" dxfId="9544" priority="9786">
      <formula>(COUNTIFS($E$13:$E$512,$E125,$AE$13:$AE$512,"◎") + COUNTIFS($E$13:$E$512,$E125,$AE$13:$AE$512,"○"))&gt;1</formula>
    </cfRule>
  </conditionalFormatting>
  <conditionalFormatting sqref="AF125">
    <cfRule type="expression" dxfId="9543" priority="9773" stopIfTrue="1">
      <formula>$AF125=""</formula>
    </cfRule>
    <cfRule type="expression" dxfId="9542" priority="9785">
      <formula>(COUNTIFS($E$13:$E$512,$E125,$AF$13:$AF$512,"◎") + COUNTIFS($E$13:$E$512,$E125,$AF$13:$AF$512,"○"))&gt;1</formula>
    </cfRule>
  </conditionalFormatting>
  <conditionalFormatting sqref="AG125">
    <cfRule type="expression" dxfId="9541" priority="9772" stopIfTrue="1">
      <formula>$AG125=""</formula>
    </cfRule>
    <cfRule type="expression" dxfId="9540" priority="9784">
      <formula>(COUNTIFS($E$13:$E$512,$E125,$AG$13:$AG$512,"◎") + COUNTIFS($E$13:$E$512,$E125,$AG$13:$AG$512,"○"))&gt;1</formula>
    </cfRule>
  </conditionalFormatting>
  <conditionalFormatting sqref="AH125">
    <cfRule type="expression" dxfId="9539" priority="9771" stopIfTrue="1">
      <formula>$AH125=""</formula>
    </cfRule>
    <cfRule type="expression" dxfId="9538" priority="9783">
      <formula>(COUNTIFS($E$13:$E$512,$E125,$AH$13:$AH$512,"◎") + COUNTIFS($E$13:$E$512,$E125,$AH$13:$AH$512,"○"))&gt;1</formula>
    </cfRule>
  </conditionalFormatting>
  <conditionalFormatting sqref="AI125">
    <cfRule type="expression" dxfId="9537" priority="9770" stopIfTrue="1">
      <formula>$AI125=""</formula>
    </cfRule>
    <cfRule type="expression" dxfId="9536" priority="9782">
      <formula>(COUNTIFS($E$13:$E$512,$E125,$AI$13:$AI$512,"◎") + COUNTIFS($E$13:$E$512,$E125,$AI$13:$AI$512,"○"))&gt;1</formula>
    </cfRule>
  </conditionalFormatting>
  <conditionalFormatting sqref="AJ125">
    <cfRule type="expression" dxfId="9535" priority="9769" stopIfTrue="1">
      <formula>$AJ125=""</formula>
    </cfRule>
    <cfRule type="expression" dxfId="9534" priority="9781">
      <formula>(COUNTIFS($E$13:$E$512,$E125,$AJ$13:$AJ$512,"◎") + COUNTIFS($E$13:$E$512,$E125,$AJ$13:$AJ$512,"○"))&gt;1</formula>
    </cfRule>
  </conditionalFormatting>
  <conditionalFormatting sqref="Y126">
    <cfRule type="expression" dxfId="9533" priority="9756" stopIfTrue="1">
      <formula>$Y126=""</formula>
    </cfRule>
    <cfRule type="expression" dxfId="9532" priority="9768">
      <formula>(COUNTIFS($E$13:$E$512,$E126,$Y$13:$Y$512,"◎") + COUNTIFS($E$13:$E$512,$E126,$Y$13:$Y$512,"○"))&gt;1</formula>
    </cfRule>
  </conditionalFormatting>
  <conditionalFormatting sqref="Z126">
    <cfRule type="expression" dxfId="9531" priority="9755" stopIfTrue="1">
      <formula>$Z126=""</formula>
    </cfRule>
    <cfRule type="expression" dxfId="9530" priority="9767">
      <formula>(COUNTIFS($E$13:$E$512,$E126,$Z$13:$Z$512,"◎") + COUNTIFS($E$13:$E$512,$E126,$Z$13:$Z$512,"○"))&gt;1</formula>
    </cfRule>
  </conditionalFormatting>
  <conditionalFormatting sqref="AA126">
    <cfRule type="expression" dxfId="9529" priority="9754" stopIfTrue="1">
      <formula>$AA126=""</formula>
    </cfRule>
    <cfRule type="expression" dxfId="9528" priority="9766">
      <formula>(COUNTIFS($E$13:$E$512,$E126,$AA$13:$AA$512,"◎") + COUNTIFS($E$13:$E$512,$E126,$AA$13:$AA$512,"○"))&gt;1</formula>
    </cfRule>
  </conditionalFormatting>
  <conditionalFormatting sqref="AB126">
    <cfRule type="expression" dxfId="9527" priority="9753" stopIfTrue="1">
      <formula>$AB126=""</formula>
    </cfRule>
    <cfRule type="expression" dxfId="9526" priority="9765">
      <formula>(COUNTIFS($E$13:$E$512,$E126,$AB$13:$AB$512,"◎") + COUNTIFS($E$13:$E$512,$E126,$AB$13:$AB$512,"○"))&gt;1</formula>
    </cfRule>
  </conditionalFormatting>
  <conditionalFormatting sqref="AC126">
    <cfRule type="expression" dxfId="9525" priority="9752" stopIfTrue="1">
      <formula>$AC126=""</formula>
    </cfRule>
    <cfRule type="expression" dxfId="9524" priority="9764">
      <formula>(COUNTIFS($E$13:$E$512,$E126,$AC$13:$AC$512,"◎") + COUNTIFS($E$13:$E$512,$E126,$AC$13:$AC$512,"○"))&gt;1</formula>
    </cfRule>
  </conditionalFormatting>
  <conditionalFormatting sqref="AD126">
    <cfRule type="expression" dxfId="9523" priority="9751" stopIfTrue="1">
      <formula>$AD126=""</formula>
    </cfRule>
    <cfRule type="expression" dxfId="9522" priority="9763">
      <formula>(COUNTIFS($E$13:$E$512,$E126,$AD$13:$AD$512,"◎") + COUNTIFS($E$13:$E$512,$E126,$AD$13:$AD$512,"○"))&gt;1</formula>
    </cfRule>
  </conditionalFormatting>
  <conditionalFormatting sqref="AE126">
    <cfRule type="expression" dxfId="9521" priority="9750" stopIfTrue="1">
      <formula>$AE126=""</formula>
    </cfRule>
    <cfRule type="expression" dxfId="9520" priority="9762">
      <formula>(COUNTIFS($E$13:$E$512,$E126,$AE$13:$AE$512,"◎") + COUNTIFS($E$13:$E$512,$E126,$AE$13:$AE$512,"○"))&gt;1</formula>
    </cfRule>
  </conditionalFormatting>
  <conditionalFormatting sqref="AF126">
    <cfRule type="expression" dxfId="9519" priority="9749" stopIfTrue="1">
      <formula>$AF126=""</formula>
    </cfRule>
    <cfRule type="expression" dxfId="9518" priority="9761">
      <formula>(COUNTIFS($E$13:$E$512,$E126,$AF$13:$AF$512,"◎") + COUNTIFS($E$13:$E$512,$E126,$AF$13:$AF$512,"○"))&gt;1</formula>
    </cfRule>
  </conditionalFormatting>
  <conditionalFormatting sqref="AG126">
    <cfRule type="expression" dxfId="9517" priority="9748" stopIfTrue="1">
      <formula>$AG126=""</formula>
    </cfRule>
    <cfRule type="expression" dxfId="9516" priority="9760">
      <formula>(COUNTIFS($E$13:$E$512,$E126,$AG$13:$AG$512,"◎") + COUNTIFS($E$13:$E$512,$E126,$AG$13:$AG$512,"○"))&gt;1</formula>
    </cfRule>
  </conditionalFormatting>
  <conditionalFormatting sqref="AH126">
    <cfRule type="expression" dxfId="9515" priority="9747" stopIfTrue="1">
      <formula>$AH126=""</formula>
    </cfRule>
    <cfRule type="expression" dxfId="9514" priority="9759">
      <formula>(COUNTIFS($E$13:$E$512,$E126,$AH$13:$AH$512,"◎") + COUNTIFS($E$13:$E$512,$E126,$AH$13:$AH$512,"○"))&gt;1</formula>
    </cfRule>
  </conditionalFormatting>
  <conditionalFormatting sqref="AI126">
    <cfRule type="expression" dxfId="9513" priority="9746" stopIfTrue="1">
      <formula>$AI126=""</formula>
    </cfRule>
    <cfRule type="expression" dxfId="9512" priority="9758">
      <formula>(COUNTIFS($E$13:$E$512,$E126,$AI$13:$AI$512,"◎") + COUNTIFS($E$13:$E$512,$E126,$AI$13:$AI$512,"○"))&gt;1</formula>
    </cfRule>
  </conditionalFormatting>
  <conditionalFormatting sqref="AJ126">
    <cfRule type="expression" dxfId="9511" priority="9745" stopIfTrue="1">
      <formula>$AJ126=""</formula>
    </cfRule>
    <cfRule type="expression" dxfId="9510" priority="9757">
      <formula>(COUNTIFS($E$13:$E$512,$E126,$AJ$13:$AJ$512,"◎") + COUNTIFS($E$13:$E$512,$E126,$AJ$13:$AJ$512,"○"))&gt;1</formula>
    </cfRule>
  </conditionalFormatting>
  <conditionalFormatting sqref="Y127">
    <cfRule type="expression" dxfId="9509" priority="9732" stopIfTrue="1">
      <formula>$Y127=""</formula>
    </cfRule>
    <cfRule type="expression" dxfId="9508" priority="9744">
      <formula>(COUNTIFS($E$13:$E$512,$E127,$Y$13:$Y$512,"◎") + COUNTIFS($E$13:$E$512,$E127,$Y$13:$Y$512,"○"))&gt;1</formula>
    </cfRule>
  </conditionalFormatting>
  <conditionalFormatting sqref="Z127">
    <cfRule type="expression" dxfId="9507" priority="9731" stopIfTrue="1">
      <formula>$Z127=""</formula>
    </cfRule>
    <cfRule type="expression" dxfId="9506" priority="9743">
      <formula>(COUNTIFS($E$13:$E$512,$E127,$Z$13:$Z$512,"◎") + COUNTIFS($E$13:$E$512,$E127,$Z$13:$Z$512,"○"))&gt;1</formula>
    </cfRule>
  </conditionalFormatting>
  <conditionalFormatting sqref="AA127">
    <cfRule type="expression" dxfId="9505" priority="9730" stopIfTrue="1">
      <formula>$AA127=""</formula>
    </cfRule>
    <cfRule type="expression" dxfId="9504" priority="9742">
      <formula>(COUNTIFS($E$13:$E$512,$E127,$AA$13:$AA$512,"◎") + COUNTIFS($E$13:$E$512,$E127,$AA$13:$AA$512,"○"))&gt;1</formula>
    </cfRule>
  </conditionalFormatting>
  <conditionalFormatting sqref="AB127">
    <cfRule type="expression" dxfId="9503" priority="9729" stopIfTrue="1">
      <formula>$AB127=""</formula>
    </cfRule>
    <cfRule type="expression" dxfId="9502" priority="9741">
      <formula>(COUNTIFS($E$13:$E$512,$E127,$AB$13:$AB$512,"◎") + COUNTIFS($E$13:$E$512,$E127,$AB$13:$AB$512,"○"))&gt;1</formula>
    </cfRule>
  </conditionalFormatting>
  <conditionalFormatting sqref="AC127">
    <cfRule type="expression" dxfId="9501" priority="9728" stopIfTrue="1">
      <formula>$AC127=""</formula>
    </cfRule>
    <cfRule type="expression" dxfId="9500" priority="9740">
      <formula>(COUNTIFS($E$13:$E$512,$E127,$AC$13:$AC$512,"◎") + COUNTIFS($E$13:$E$512,$E127,$AC$13:$AC$512,"○"))&gt;1</formula>
    </cfRule>
  </conditionalFormatting>
  <conditionalFormatting sqref="AD127">
    <cfRule type="expression" dxfId="9499" priority="9727" stopIfTrue="1">
      <formula>$AD127=""</formula>
    </cfRule>
    <cfRule type="expression" dxfId="9498" priority="9739">
      <formula>(COUNTIFS($E$13:$E$512,$E127,$AD$13:$AD$512,"◎") + COUNTIFS($E$13:$E$512,$E127,$AD$13:$AD$512,"○"))&gt;1</formula>
    </cfRule>
  </conditionalFormatting>
  <conditionalFormatting sqref="AE127">
    <cfRule type="expression" dxfId="9497" priority="9726" stopIfTrue="1">
      <formula>$AE127=""</formula>
    </cfRule>
    <cfRule type="expression" dxfId="9496" priority="9738">
      <formula>(COUNTIFS($E$13:$E$512,$E127,$AE$13:$AE$512,"◎") + COUNTIFS($E$13:$E$512,$E127,$AE$13:$AE$512,"○"))&gt;1</formula>
    </cfRule>
  </conditionalFormatting>
  <conditionalFormatting sqref="AF127">
    <cfRule type="expression" dxfId="9495" priority="9725" stopIfTrue="1">
      <formula>$AF127=""</formula>
    </cfRule>
    <cfRule type="expression" dxfId="9494" priority="9737">
      <formula>(COUNTIFS($E$13:$E$512,$E127,$AF$13:$AF$512,"◎") + COUNTIFS($E$13:$E$512,$E127,$AF$13:$AF$512,"○"))&gt;1</formula>
    </cfRule>
  </conditionalFormatting>
  <conditionalFormatting sqref="AG127">
    <cfRule type="expression" dxfId="9493" priority="9724" stopIfTrue="1">
      <formula>$AG127=""</formula>
    </cfRule>
    <cfRule type="expression" dxfId="9492" priority="9736">
      <formula>(COUNTIFS($E$13:$E$512,$E127,$AG$13:$AG$512,"◎") + COUNTIFS($E$13:$E$512,$E127,$AG$13:$AG$512,"○"))&gt;1</formula>
    </cfRule>
  </conditionalFormatting>
  <conditionalFormatting sqref="AH127">
    <cfRule type="expression" dxfId="9491" priority="9723" stopIfTrue="1">
      <formula>$AH127=""</formula>
    </cfRule>
    <cfRule type="expression" dxfId="9490" priority="9735">
      <formula>(COUNTIFS($E$13:$E$512,$E127,$AH$13:$AH$512,"◎") + COUNTIFS($E$13:$E$512,$E127,$AH$13:$AH$512,"○"))&gt;1</formula>
    </cfRule>
  </conditionalFormatting>
  <conditionalFormatting sqref="AI127">
    <cfRule type="expression" dxfId="9489" priority="9722" stopIfTrue="1">
      <formula>$AI127=""</formula>
    </cfRule>
    <cfRule type="expression" dxfId="9488" priority="9734">
      <formula>(COUNTIFS($E$13:$E$512,$E127,$AI$13:$AI$512,"◎") + COUNTIFS($E$13:$E$512,$E127,$AI$13:$AI$512,"○"))&gt;1</formula>
    </cfRule>
  </conditionalFormatting>
  <conditionalFormatting sqref="AJ127">
    <cfRule type="expression" dxfId="9487" priority="9721" stopIfTrue="1">
      <formula>$AJ127=""</formula>
    </cfRule>
    <cfRule type="expression" dxfId="9486" priority="9733">
      <formula>(COUNTIFS($E$13:$E$512,$E127,$AJ$13:$AJ$512,"◎") + COUNTIFS($E$13:$E$512,$E127,$AJ$13:$AJ$512,"○"))&gt;1</formula>
    </cfRule>
  </conditionalFormatting>
  <conditionalFormatting sqref="Y128">
    <cfRule type="expression" dxfId="9485" priority="9708" stopIfTrue="1">
      <formula>$Y128=""</formula>
    </cfRule>
    <cfRule type="expression" dxfId="9484" priority="9720">
      <formula>(COUNTIFS($E$13:$E$512,$E128,$Y$13:$Y$512,"◎") + COUNTIFS($E$13:$E$512,$E128,$Y$13:$Y$512,"○"))&gt;1</formula>
    </cfRule>
  </conditionalFormatting>
  <conditionalFormatting sqref="Z128">
    <cfRule type="expression" dxfId="9483" priority="9707" stopIfTrue="1">
      <formula>$Z128=""</formula>
    </cfRule>
    <cfRule type="expression" dxfId="9482" priority="9719">
      <formula>(COUNTIFS($E$13:$E$512,$E128,$Z$13:$Z$512,"◎") + COUNTIFS($E$13:$E$512,$E128,$Z$13:$Z$512,"○"))&gt;1</formula>
    </cfRule>
  </conditionalFormatting>
  <conditionalFormatting sqref="AA128">
    <cfRule type="expression" dxfId="9481" priority="9706" stopIfTrue="1">
      <formula>$AA128=""</formula>
    </cfRule>
    <cfRule type="expression" dxfId="9480" priority="9718">
      <formula>(COUNTIFS($E$13:$E$512,$E128,$AA$13:$AA$512,"◎") + COUNTIFS($E$13:$E$512,$E128,$AA$13:$AA$512,"○"))&gt;1</formula>
    </cfRule>
  </conditionalFormatting>
  <conditionalFormatting sqref="AB128">
    <cfRule type="expression" dxfId="9479" priority="9705" stopIfTrue="1">
      <formula>$AB128=""</formula>
    </cfRule>
    <cfRule type="expression" dxfId="9478" priority="9717">
      <formula>(COUNTIFS($E$13:$E$512,$E128,$AB$13:$AB$512,"◎") + COUNTIFS($E$13:$E$512,$E128,$AB$13:$AB$512,"○"))&gt;1</formula>
    </cfRule>
  </conditionalFormatting>
  <conditionalFormatting sqref="AC128">
    <cfRule type="expression" dxfId="9477" priority="9704" stopIfTrue="1">
      <formula>$AC128=""</formula>
    </cfRule>
    <cfRule type="expression" dxfId="9476" priority="9716">
      <formula>(COUNTIFS($E$13:$E$512,$E128,$AC$13:$AC$512,"◎") + COUNTIFS($E$13:$E$512,$E128,$AC$13:$AC$512,"○"))&gt;1</formula>
    </cfRule>
  </conditionalFormatting>
  <conditionalFormatting sqref="AD128">
    <cfRule type="expression" dxfId="9475" priority="9703" stopIfTrue="1">
      <formula>$AD128=""</formula>
    </cfRule>
    <cfRule type="expression" dxfId="9474" priority="9715">
      <formula>(COUNTIFS($E$13:$E$512,$E128,$AD$13:$AD$512,"◎") + COUNTIFS($E$13:$E$512,$E128,$AD$13:$AD$512,"○"))&gt;1</formula>
    </cfRule>
  </conditionalFormatting>
  <conditionalFormatting sqref="AE128">
    <cfRule type="expression" dxfId="9473" priority="9702" stopIfTrue="1">
      <formula>$AE128=""</formula>
    </cfRule>
    <cfRule type="expression" dxfId="9472" priority="9714">
      <formula>(COUNTIFS($E$13:$E$512,$E128,$AE$13:$AE$512,"◎") + COUNTIFS($E$13:$E$512,$E128,$AE$13:$AE$512,"○"))&gt;1</formula>
    </cfRule>
  </conditionalFormatting>
  <conditionalFormatting sqref="AF128">
    <cfRule type="expression" dxfId="9471" priority="9701" stopIfTrue="1">
      <formula>$AF128=""</formula>
    </cfRule>
    <cfRule type="expression" dxfId="9470" priority="9713">
      <formula>(COUNTIFS($E$13:$E$512,$E128,$AF$13:$AF$512,"◎") + COUNTIFS($E$13:$E$512,$E128,$AF$13:$AF$512,"○"))&gt;1</formula>
    </cfRule>
  </conditionalFormatting>
  <conditionalFormatting sqref="AG128">
    <cfRule type="expression" dxfId="9469" priority="9700" stopIfTrue="1">
      <formula>$AG128=""</formula>
    </cfRule>
    <cfRule type="expression" dxfId="9468" priority="9712">
      <formula>(COUNTIFS($E$13:$E$512,$E128,$AG$13:$AG$512,"◎") + COUNTIFS($E$13:$E$512,$E128,$AG$13:$AG$512,"○"))&gt;1</formula>
    </cfRule>
  </conditionalFormatting>
  <conditionalFormatting sqref="AH128">
    <cfRule type="expression" dxfId="9467" priority="9699" stopIfTrue="1">
      <formula>$AH128=""</formula>
    </cfRule>
    <cfRule type="expression" dxfId="9466" priority="9711">
      <formula>(COUNTIFS($E$13:$E$512,$E128,$AH$13:$AH$512,"◎") + COUNTIFS($E$13:$E$512,$E128,$AH$13:$AH$512,"○"))&gt;1</formula>
    </cfRule>
  </conditionalFormatting>
  <conditionalFormatting sqref="AI128">
    <cfRule type="expression" dxfId="9465" priority="9698" stopIfTrue="1">
      <formula>$AI128=""</formula>
    </cfRule>
    <cfRule type="expression" dxfId="9464" priority="9710">
      <formula>(COUNTIFS($E$13:$E$512,$E128,$AI$13:$AI$512,"◎") + COUNTIFS($E$13:$E$512,$E128,$AI$13:$AI$512,"○"))&gt;1</formula>
    </cfRule>
  </conditionalFormatting>
  <conditionalFormatting sqref="AJ128">
    <cfRule type="expression" dxfId="9463" priority="9697" stopIfTrue="1">
      <formula>$AJ128=""</formula>
    </cfRule>
    <cfRule type="expression" dxfId="9462" priority="9709">
      <formula>(COUNTIFS($E$13:$E$512,$E128,$AJ$13:$AJ$512,"◎") + COUNTIFS($E$13:$E$512,$E128,$AJ$13:$AJ$512,"○"))&gt;1</formula>
    </cfRule>
  </conditionalFormatting>
  <conditionalFormatting sqref="Y129">
    <cfRule type="expression" dxfId="9461" priority="9684" stopIfTrue="1">
      <formula>$Y129=""</formula>
    </cfRule>
    <cfRule type="expression" dxfId="9460" priority="9696">
      <formula>(COUNTIFS($E$13:$E$512,$E129,$Y$13:$Y$512,"◎") + COUNTIFS($E$13:$E$512,$E129,$Y$13:$Y$512,"○"))&gt;1</formula>
    </cfRule>
  </conditionalFormatting>
  <conditionalFormatting sqref="Z129">
    <cfRule type="expression" dxfId="9459" priority="9683" stopIfTrue="1">
      <formula>$Z129=""</formula>
    </cfRule>
    <cfRule type="expression" dxfId="9458" priority="9695">
      <formula>(COUNTIFS($E$13:$E$512,$E129,$Z$13:$Z$512,"◎") + COUNTIFS($E$13:$E$512,$E129,$Z$13:$Z$512,"○"))&gt;1</formula>
    </cfRule>
  </conditionalFormatting>
  <conditionalFormatting sqref="AA129">
    <cfRule type="expression" dxfId="9457" priority="9682" stopIfTrue="1">
      <formula>$AA129=""</formula>
    </cfRule>
    <cfRule type="expression" dxfId="9456" priority="9694">
      <formula>(COUNTIFS($E$13:$E$512,$E129,$AA$13:$AA$512,"◎") + COUNTIFS($E$13:$E$512,$E129,$AA$13:$AA$512,"○"))&gt;1</formula>
    </cfRule>
  </conditionalFormatting>
  <conditionalFormatting sqref="AB129">
    <cfRule type="expression" dxfId="9455" priority="9681" stopIfTrue="1">
      <formula>$AB129=""</formula>
    </cfRule>
    <cfRule type="expression" dxfId="9454" priority="9693">
      <formula>(COUNTIFS($E$13:$E$512,$E129,$AB$13:$AB$512,"◎") + COUNTIFS($E$13:$E$512,$E129,$AB$13:$AB$512,"○"))&gt;1</formula>
    </cfRule>
  </conditionalFormatting>
  <conditionalFormatting sqref="AC129">
    <cfRule type="expression" dxfId="9453" priority="9680" stopIfTrue="1">
      <formula>$AC129=""</formula>
    </cfRule>
    <cfRule type="expression" dxfId="9452" priority="9692">
      <formula>(COUNTIFS($E$13:$E$512,$E129,$AC$13:$AC$512,"◎") + COUNTIFS($E$13:$E$512,$E129,$AC$13:$AC$512,"○"))&gt;1</formula>
    </cfRule>
  </conditionalFormatting>
  <conditionalFormatting sqref="AD129">
    <cfRule type="expression" dxfId="9451" priority="9679" stopIfTrue="1">
      <formula>$AD129=""</formula>
    </cfRule>
    <cfRule type="expression" dxfId="9450" priority="9691">
      <formula>(COUNTIFS($E$13:$E$512,$E129,$AD$13:$AD$512,"◎") + COUNTIFS($E$13:$E$512,$E129,$AD$13:$AD$512,"○"))&gt;1</formula>
    </cfRule>
  </conditionalFormatting>
  <conditionalFormatting sqref="AE129">
    <cfRule type="expression" dxfId="9449" priority="9678" stopIfTrue="1">
      <formula>$AE129=""</formula>
    </cfRule>
    <cfRule type="expression" dxfId="9448" priority="9690">
      <formula>(COUNTIFS($E$13:$E$512,$E129,$AE$13:$AE$512,"◎") + COUNTIFS($E$13:$E$512,$E129,$AE$13:$AE$512,"○"))&gt;1</formula>
    </cfRule>
  </conditionalFormatting>
  <conditionalFormatting sqref="AF129">
    <cfRule type="expression" dxfId="9447" priority="9677" stopIfTrue="1">
      <formula>$AF129=""</formula>
    </cfRule>
    <cfRule type="expression" dxfId="9446" priority="9689">
      <formula>(COUNTIFS($E$13:$E$512,$E129,$AF$13:$AF$512,"◎") + COUNTIFS($E$13:$E$512,$E129,$AF$13:$AF$512,"○"))&gt;1</formula>
    </cfRule>
  </conditionalFormatting>
  <conditionalFormatting sqref="AG129">
    <cfRule type="expression" dxfId="9445" priority="9676" stopIfTrue="1">
      <formula>$AG129=""</formula>
    </cfRule>
    <cfRule type="expression" dxfId="9444" priority="9688">
      <formula>(COUNTIFS($E$13:$E$512,$E129,$AG$13:$AG$512,"◎") + COUNTIFS($E$13:$E$512,$E129,$AG$13:$AG$512,"○"))&gt;1</formula>
    </cfRule>
  </conditionalFormatting>
  <conditionalFormatting sqref="AH129">
    <cfRule type="expression" dxfId="9443" priority="9675" stopIfTrue="1">
      <formula>$AH129=""</formula>
    </cfRule>
    <cfRule type="expression" dxfId="9442" priority="9687">
      <formula>(COUNTIFS($E$13:$E$512,$E129,$AH$13:$AH$512,"◎") + COUNTIFS($E$13:$E$512,$E129,$AH$13:$AH$512,"○"))&gt;1</formula>
    </cfRule>
  </conditionalFormatting>
  <conditionalFormatting sqref="AI129">
    <cfRule type="expression" dxfId="9441" priority="9674" stopIfTrue="1">
      <formula>$AI129=""</formula>
    </cfRule>
    <cfRule type="expression" dxfId="9440" priority="9686">
      <formula>(COUNTIFS($E$13:$E$512,$E129,$AI$13:$AI$512,"◎") + COUNTIFS($E$13:$E$512,$E129,$AI$13:$AI$512,"○"))&gt;1</formula>
    </cfRule>
  </conditionalFormatting>
  <conditionalFormatting sqref="AJ129">
    <cfRule type="expression" dxfId="9439" priority="9673" stopIfTrue="1">
      <formula>$AJ129=""</formula>
    </cfRule>
    <cfRule type="expression" dxfId="9438" priority="9685">
      <formula>(COUNTIFS($E$13:$E$512,$E129,$AJ$13:$AJ$512,"◎") + COUNTIFS($E$13:$E$512,$E129,$AJ$13:$AJ$512,"○"))&gt;1</formula>
    </cfRule>
  </conditionalFormatting>
  <conditionalFormatting sqref="Y130">
    <cfRule type="expression" dxfId="9437" priority="9660" stopIfTrue="1">
      <formula>$Y130=""</formula>
    </cfRule>
    <cfRule type="expression" dxfId="9436" priority="9672">
      <formula>(COUNTIFS($E$13:$E$512,$E130,$Y$13:$Y$512,"◎") + COUNTIFS($E$13:$E$512,$E130,$Y$13:$Y$512,"○"))&gt;1</formula>
    </cfRule>
  </conditionalFormatting>
  <conditionalFormatting sqref="Z130">
    <cfRule type="expression" dxfId="9435" priority="9659" stopIfTrue="1">
      <formula>$Z130=""</formula>
    </cfRule>
    <cfRule type="expression" dxfId="9434" priority="9671">
      <formula>(COUNTIFS($E$13:$E$512,$E130,$Z$13:$Z$512,"◎") + COUNTIFS($E$13:$E$512,$E130,$Z$13:$Z$512,"○"))&gt;1</formula>
    </cfRule>
  </conditionalFormatting>
  <conditionalFormatting sqref="AA130">
    <cfRule type="expression" dxfId="9433" priority="9658" stopIfTrue="1">
      <formula>$AA130=""</formula>
    </cfRule>
    <cfRule type="expression" dxfId="9432" priority="9670">
      <formula>(COUNTIFS($E$13:$E$512,$E130,$AA$13:$AA$512,"◎") + COUNTIFS($E$13:$E$512,$E130,$AA$13:$AA$512,"○"))&gt;1</formula>
    </cfRule>
  </conditionalFormatting>
  <conditionalFormatting sqref="AB130">
    <cfRule type="expression" dxfId="9431" priority="9657" stopIfTrue="1">
      <formula>$AB130=""</formula>
    </cfRule>
    <cfRule type="expression" dxfId="9430" priority="9669">
      <formula>(COUNTIFS($E$13:$E$512,$E130,$AB$13:$AB$512,"◎") + COUNTIFS($E$13:$E$512,$E130,$AB$13:$AB$512,"○"))&gt;1</formula>
    </cfRule>
  </conditionalFormatting>
  <conditionalFormatting sqref="AC130">
    <cfRule type="expression" dxfId="9429" priority="9656" stopIfTrue="1">
      <formula>$AC130=""</formula>
    </cfRule>
    <cfRule type="expression" dxfId="9428" priority="9668">
      <formula>(COUNTIFS($E$13:$E$512,$E130,$AC$13:$AC$512,"◎") + COUNTIFS($E$13:$E$512,$E130,$AC$13:$AC$512,"○"))&gt;1</formula>
    </cfRule>
  </conditionalFormatting>
  <conditionalFormatting sqref="AD130">
    <cfRule type="expression" dxfId="9427" priority="9655" stopIfTrue="1">
      <formula>$AD130=""</formula>
    </cfRule>
    <cfRule type="expression" dxfId="9426" priority="9667">
      <formula>(COUNTIFS($E$13:$E$512,$E130,$AD$13:$AD$512,"◎") + COUNTIFS($E$13:$E$512,$E130,$AD$13:$AD$512,"○"))&gt;1</formula>
    </cfRule>
  </conditionalFormatting>
  <conditionalFormatting sqref="AE130">
    <cfRule type="expression" dxfId="9425" priority="9654" stopIfTrue="1">
      <formula>$AE130=""</formula>
    </cfRule>
    <cfRule type="expression" dxfId="9424" priority="9666">
      <formula>(COUNTIFS($E$13:$E$512,$E130,$AE$13:$AE$512,"◎") + COUNTIFS($E$13:$E$512,$E130,$AE$13:$AE$512,"○"))&gt;1</formula>
    </cfRule>
  </conditionalFormatting>
  <conditionalFormatting sqref="AF130">
    <cfRule type="expression" dxfId="9423" priority="9653" stopIfTrue="1">
      <formula>$AF130=""</formula>
    </cfRule>
    <cfRule type="expression" dxfId="9422" priority="9665">
      <formula>(COUNTIFS($E$13:$E$512,$E130,$AF$13:$AF$512,"◎") + COUNTIFS($E$13:$E$512,$E130,$AF$13:$AF$512,"○"))&gt;1</formula>
    </cfRule>
  </conditionalFormatting>
  <conditionalFormatting sqref="AG130">
    <cfRule type="expression" dxfId="9421" priority="9652" stopIfTrue="1">
      <formula>$AG130=""</formula>
    </cfRule>
    <cfRule type="expression" dxfId="9420" priority="9664">
      <formula>(COUNTIFS($E$13:$E$512,$E130,$AG$13:$AG$512,"◎") + COUNTIFS($E$13:$E$512,$E130,$AG$13:$AG$512,"○"))&gt;1</formula>
    </cfRule>
  </conditionalFormatting>
  <conditionalFormatting sqref="AH130">
    <cfRule type="expression" dxfId="9419" priority="9651" stopIfTrue="1">
      <formula>$AH130=""</formula>
    </cfRule>
    <cfRule type="expression" dxfId="9418" priority="9663">
      <formula>(COUNTIFS($E$13:$E$512,$E130,$AH$13:$AH$512,"◎") + COUNTIFS($E$13:$E$512,$E130,$AH$13:$AH$512,"○"))&gt;1</formula>
    </cfRule>
  </conditionalFormatting>
  <conditionalFormatting sqref="AI130">
    <cfRule type="expression" dxfId="9417" priority="9650" stopIfTrue="1">
      <formula>$AI130=""</formula>
    </cfRule>
    <cfRule type="expression" dxfId="9416" priority="9662">
      <formula>(COUNTIFS($E$13:$E$512,$E130,$AI$13:$AI$512,"◎") + COUNTIFS($E$13:$E$512,$E130,$AI$13:$AI$512,"○"))&gt;1</formula>
    </cfRule>
  </conditionalFormatting>
  <conditionalFormatting sqref="AJ130">
    <cfRule type="expression" dxfId="9415" priority="9649" stopIfTrue="1">
      <formula>$AJ130=""</formula>
    </cfRule>
    <cfRule type="expression" dxfId="9414" priority="9661">
      <formula>(COUNTIFS($E$13:$E$512,$E130,$AJ$13:$AJ$512,"◎") + COUNTIFS($E$13:$E$512,$E130,$AJ$13:$AJ$512,"○"))&gt;1</formula>
    </cfRule>
  </conditionalFormatting>
  <conditionalFormatting sqref="Y131">
    <cfRule type="expression" dxfId="9413" priority="9636" stopIfTrue="1">
      <formula>$Y131=""</formula>
    </cfRule>
    <cfRule type="expression" dxfId="9412" priority="9648">
      <formula>(COUNTIFS($E$13:$E$512,$E131,$Y$13:$Y$512,"◎") + COUNTIFS($E$13:$E$512,$E131,$Y$13:$Y$512,"○"))&gt;1</formula>
    </cfRule>
  </conditionalFormatting>
  <conditionalFormatting sqref="Z131">
    <cfRule type="expression" dxfId="9411" priority="9635" stopIfTrue="1">
      <formula>$Z131=""</formula>
    </cfRule>
    <cfRule type="expression" dxfId="9410" priority="9647">
      <formula>(COUNTIFS($E$13:$E$512,$E131,$Z$13:$Z$512,"◎") + COUNTIFS($E$13:$E$512,$E131,$Z$13:$Z$512,"○"))&gt;1</formula>
    </cfRule>
  </conditionalFormatting>
  <conditionalFormatting sqref="AA131">
    <cfRule type="expression" dxfId="9409" priority="9634" stopIfTrue="1">
      <formula>$AA131=""</formula>
    </cfRule>
    <cfRule type="expression" dxfId="9408" priority="9646">
      <formula>(COUNTIFS($E$13:$E$512,$E131,$AA$13:$AA$512,"◎") + COUNTIFS($E$13:$E$512,$E131,$AA$13:$AA$512,"○"))&gt;1</formula>
    </cfRule>
  </conditionalFormatting>
  <conditionalFormatting sqref="AB131">
    <cfRule type="expression" dxfId="9407" priority="9633" stopIfTrue="1">
      <formula>$AB131=""</formula>
    </cfRule>
    <cfRule type="expression" dxfId="9406" priority="9645">
      <formula>(COUNTIFS($E$13:$E$512,$E131,$AB$13:$AB$512,"◎") + COUNTIFS($E$13:$E$512,$E131,$AB$13:$AB$512,"○"))&gt;1</formula>
    </cfRule>
  </conditionalFormatting>
  <conditionalFormatting sqref="AC131">
    <cfRule type="expression" dxfId="9405" priority="9632" stopIfTrue="1">
      <formula>$AC131=""</formula>
    </cfRule>
    <cfRule type="expression" dxfId="9404" priority="9644">
      <formula>(COUNTIFS($E$13:$E$512,$E131,$AC$13:$AC$512,"◎") + COUNTIFS($E$13:$E$512,$E131,$AC$13:$AC$512,"○"))&gt;1</formula>
    </cfRule>
  </conditionalFormatting>
  <conditionalFormatting sqref="AD131">
    <cfRule type="expression" dxfId="9403" priority="9631" stopIfTrue="1">
      <formula>$AD131=""</formula>
    </cfRule>
    <cfRule type="expression" dxfId="9402" priority="9643">
      <formula>(COUNTIFS($E$13:$E$512,$E131,$AD$13:$AD$512,"◎") + COUNTIFS($E$13:$E$512,$E131,$AD$13:$AD$512,"○"))&gt;1</formula>
    </cfRule>
  </conditionalFormatting>
  <conditionalFormatting sqref="AE131">
    <cfRule type="expression" dxfId="9401" priority="9630" stopIfTrue="1">
      <formula>$AE131=""</formula>
    </cfRule>
    <cfRule type="expression" dxfId="9400" priority="9642">
      <formula>(COUNTIFS($E$13:$E$512,$E131,$AE$13:$AE$512,"◎") + COUNTIFS($E$13:$E$512,$E131,$AE$13:$AE$512,"○"))&gt;1</formula>
    </cfRule>
  </conditionalFormatting>
  <conditionalFormatting sqref="AF131">
    <cfRule type="expression" dxfId="9399" priority="9629" stopIfTrue="1">
      <formula>$AF131=""</formula>
    </cfRule>
    <cfRule type="expression" dxfId="9398" priority="9641">
      <formula>(COUNTIFS($E$13:$E$512,$E131,$AF$13:$AF$512,"◎") + COUNTIFS($E$13:$E$512,$E131,$AF$13:$AF$512,"○"))&gt;1</formula>
    </cfRule>
  </conditionalFormatting>
  <conditionalFormatting sqref="AG131">
    <cfRule type="expression" dxfId="9397" priority="9628" stopIfTrue="1">
      <formula>$AG131=""</formula>
    </cfRule>
    <cfRule type="expression" dxfId="9396" priority="9640">
      <formula>(COUNTIFS($E$13:$E$512,$E131,$AG$13:$AG$512,"◎") + COUNTIFS($E$13:$E$512,$E131,$AG$13:$AG$512,"○"))&gt;1</formula>
    </cfRule>
  </conditionalFormatting>
  <conditionalFormatting sqref="AH131">
    <cfRule type="expression" dxfId="9395" priority="9627" stopIfTrue="1">
      <formula>$AH131=""</formula>
    </cfRule>
    <cfRule type="expression" dxfId="9394" priority="9639">
      <formula>(COUNTIFS($E$13:$E$512,$E131,$AH$13:$AH$512,"◎") + COUNTIFS($E$13:$E$512,$E131,$AH$13:$AH$512,"○"))&gt;1</formula>
    </cfRule>
  </conditionalFormatting>
  <conditionalFormatting sqref="AI131">
    <cfRule type="expression" dxfId="9393" priority="9626" stopIfTrue="1">
      <formula>$AI131=""</formula>
    </cfRule>
    <cfRule type="expression" dxfId="9392" priority="9638">
      <formula>(COUNTIFS($E$13:$E$512,$E131,$AI$13:$AI$512,"◎") + COUNTIFS($E$13:$E$512,$E131,$AI$13:$AI$512,"○"))&gt;1</formula>
    </cfRule>
  </conditionalFormatting>
  <conditionalFormatting sqref="AJ131">
    <cfRule type="expression" dxfId="9391" priority="9625" stopIfTrue="1">
      <formula>$AJ131=""</formula>
    </cfRule>
    <cfRule type="expression" dxfId="9390" priority="9637">
      <formula>(COUNTIFS($E$13:$E$512,$E131,$AJ$13:$AJ$512,"◎") + COUNTIFS($E$13:$E$512,$E131,$AJ$13:$AJ$512,"○"))&gt;1</formula>
    </cfRule>
  </conditionalFormatting>
  <conditionalFormatting sqref="Y132">
    <cfRule type="expression" dxfId="9389" priority="9612" stopIfTrue="1">
      <formula>$Y132=""</formula>
    </cfRule>
    <cfRule type="expression" dxfId="9388" priority="9624">
      <formula>(COUNTIFS($E$13:$E$512,$E132,$Y$13:$Y$512,"◎") + COUNTIFS($E$13:$E$512,$E132,$Y$13:$Y$512,"○"))&gt;1</formula>
    </cfRule>
  </conditionalFormatting>
  <conditionalFormatting sqref="Z132">
    <cfRule type="expression" dxfId="9387" priority="9611" stopIfTrue="1">
      <formula>$Z132=""</formula>
    </cfRule>
    <cfRule type="expression" dxfId="9386" priority="9623">
      <formula>(COUNTIFS($E$13:$E$512,$E132,$Z$13:$Z$512,"◎") + COUNTIFS($E$13:$E$512,$E132,$Z$13:$Z$512,"○"))&gt;1</formula>
    </cfRule>
  </conditionalFormatting>
  <conditionalFormatting sqref="AA132">
    <cfRule type="expression" dxfId="9385" priority="9610" stopIfTrue="1">
      <formula>$AA132=""</formula>
    </cfRule>
    <cfRule type="expression" dxfId="9384" priority="9622">
      <formula>(COUNTIFS($E$13:$E$512,$E132,$AA$13:$AA$512,"◎") + COUNTIFS($E$13:$E$512,$E132,$AA$13:$AA$512,"○"))&gt;1</formula>
    </cfRule>
  </conditionalFormatting>
  <conditionalFormatting sqref="AB132">
    <cfRule type="expression" dxfId="9383" priority="9609" stopIfTrue="1">
      <formula>$AB132=""</formula>
    </cfRule>
    <cfRule type="expression" dxfId="9382" priority="9621">
      <formula>(COUNTIFS($E$13:$E$512,$E132,$AB$13:$AB$512,"◎") + COUNTIFS($E$13:$E$512,$E132,$AB$13:$AB$512,"○"))&gt;1</formula>
    </cfRule>
  </conditionalFormatting>
  <conditionalFormatting sqref="AC132">
    <cfRule type="expression" dxfId="9381" priority="9608" stopIfTrue="1">
      <formula>$AC132=""</formula>
    </cfRule>
    <cfRule type="expression" dxfId="9380" priority="9620">
      <formula>(COUNTIFS($E$13:$E$512,$E132,$AC$13:$AC$512,"◎") + COUNTIFS($E$13:$E$512,$E132,$AC$13:$AC$512,"○"))&gt;1</formula>
    </cfRule>
  </conditionalFormatting>
  <conditionalFormatting sqref="AD132">
    <cfRule type="expression" dxfId="9379" priority="9607" stopIfTrue="1">
      <formula>$AD132=""</formula>
    </cfRule>
    <cfRule type="expression" dxfId="9378" priority="9619">
      <formula>(COUNTIFS($E$13:$E$512,$E132,$AD$13:$AD$512,"◎") + COUNTIFS($E$13:$E$512,$E132,$AD$13:$AD$512,"○"))&gt;1</formula>
    </cfRule>
  </conditionalFormatting>
  <conditionalFormatting sqref="AE132">
    <cfRule type="expression" dxfId="9377" priority="9606" stopIfTrue="1">
      <formula>$AE132=""</formula>
    </cfRule>
    <cfRule type="expression" dxfId="9376" priority="9618">
      <formula>(COUNTIFS($E$13:$E$512,$E132,$AE$13:$AE$512,"◎") + COUNTIFS($E$13:$E$512,$E132,$AE$13:$AE$512,"○"))&gt;1</formula>
    </cfRule>
  </conditionalFormatting>
  <conditionalFormatting sqref="AF132">
    <cfRule type="expression" dxfId="9375" priority="9605" stopIfTrue="1">
      <formula>$AF132=""</formula>
    </cfRule>
    <cfRule type="expression" dxfId="9374" priority="9617">
      <formula>(COUNTIFS($E$13:$E$512,$E132,$AF$13:$AF$512,"◎") + COUNTIFS($E$13:$E$512,$E132,$AF$13:$AF$512,"○"))&gt;1</formula>
    </cfRule>
  </conditionalFormatting>
  <conditionalFormatting sqref="AG132">
    <cfRule type="expression" dxfId="9373" priority="9604" stopIfTrue="1">
      <formula>$AG132=""</formula>
    </cfRule>
    <cfRule type="expression" dxfId="9372" priority="9616">
      <formula>(COUNTIFS($E$13:$E$512,$E132,$AG$13:$AG$512,"◎") + COUNTIFS($E$13:$E$512,$E132,$AG$13:$AG$512,"○"))&gt;1</formula>
    </cfRule>
  </conditionalFormatting>
  <conditionalFormatting sqref="AH132">
    <cfRule type="expression" dxfId="9371" priority="9603" stopIfTrue="1">
      <formula>$AH132=""</formula>
    </cfRule>
    <cfRule type="expression" dxfId="9370" priority="9615">
      <formula>(COUNTIFS($E$13:$E$512,$E132,$AH$13:$AH$512,"◎") + COUNTIFS($E$13:$E$512,$E132,$AH$13:$AH$512,"○"))&gt;1</formula>
    </cfRule>
  </conditionalFormatting>
  <conditionalFormatting sqref="AI132">
    <cfRule type="expression" dxfId="9369" priority="9602" stopIfTrue="1">
      <formula>$AI132=""</formula>
    </cfRule>
    <cfRule type="expression" dxfId="9368" priority="9614">
      <formula>(COUNTIFS($E$13:$E$512,$E132,$AI$13:$AI$512,"◎") + COUNTIFS($E$13:$E$512,$E132,$AI$13:$AI$512,"○"))&gt;1</formula>
    </cfRule>
  </conditionalFormatting>
  <conditionalFormatting sqref="AJ132">
    <cfRule type="expression" dxfId="9367" priority="9601" stopIfTrue="1">
      <formula>$AJ132=""</formula>
    </cfRule>
    <cfRule type="expression" dxfId="9366" priority="9613">
      <formula>(COUNTIFS($E$13:$E$512,$E132,$AJ$13:$AJ$512,"◎") + COUNTIFS($E$13:$E$512,$E132,$AJ$13:$AJ$512,"○"))&gt;1</formula>
    </cfRule>
  </conditionalFormatting>
  <conditionalFormatting sqref="Y133">
    <cfRule type="expression" dxfId="9365" priority="9588" stopIfTrue="1">
      <formula>$Y133=""</formula>
    </cfRule>
    <cfRule type="expression" dxfId="9364" priority="9600">
      <formula>(COUNTIFS($E$13:$E$512,$E133,$Y$13:$Y$512,"◎") + COUNTIFS($E$13:$E$512,$E133,$Y$13:$Y$512,"○"))&gt;1</formula>
    </cfRule>
  </conditionalFormatting>
  <conditionalFormatting sqref="Z133">
    <cfRule type="expression" dxfId="9363" priority="9587" stopIfTrue="1">
      <formula>$Z133=""</formula>
    </cfRule>
    <cfRule type="expression" dxfId="9362" priority="9599">
      <formula>(COUNTIFS($E$13:$E$512,$E133,$Z$13:$Z$512,"◎") + COUNTIFS($E$13:$E$512,$E133,$Z$13:$Z$512,"○"))&gt;1</formula>
    </cfRule>
  </conditionalFormatting>
  <conditionalFormatting sqref="AA133">
    <cfRule type="expression" dxfId="9361" priority="9586" stopIfTrue="1">
      <formula>$AA133=""</formula>
    </cfRule>
    <cfRule type="expression" dxfId="9360" priority="9598">
      <formula>(COUNTIFS($E$13:$E$512,$E133,$AA$13:$AA$512,"◎") + COUNTIFS($E$13:$E$512,$E133,$AA$13:$AA$512,"○"))&gt;1</formula>
    </cfRule>
  </conditionalFormatting>
  <conditionalFormatting sqref="AB133">
    <cfRule type="expression" dxfId="9359" priority="9585" stopIfTrue="1">
      <formula>$AB133=""</formula>
    </cfRule>
    <cfRule type="expression" dxfId="9358" priority="9597">
      <formula>(COUNTIFS($E$13:$E$512,$E133,$AB$13:$AB$512,"◎") + COUNTIFS($E$13:$E$512,$E133,$AB$13:$AB$512,"○"))&gt;1</formula>
    </cfRule>
  </conditionalFormatting>
  <conditionalFormatting sqref="AC133">
    <cfRule type="expression" dxfId="9357" priority="9584" stopIfTrue="1">
      <formula>$AC133=""</formula>
    </cfRule>
    <cfRule type="expression" dxfId="9356" priority="9596">
      <formula>(COUNTIFS($E$13:$E$512,$E133,$AC$13:$AC$512,"◎") + COUNTIFS($E$13:$E$512,$E133,$AC$13:$AC$512,"○"))&gt;1</formula>
    </cfRule>
  </conditionalFormatting>
  <conditionalFormatting sqref="AD133">
    <cfRule type="expression" dxfId="9355" priority="9583" stopIfTrue="1">
      <formula>$AD133=""</formula>
    </cfRule>
    <cfRule type="expression" dxfId="9354" priority="9595">
      <formula>(COUNTIFS($E$13:$E$512,$E133,$AD$13:$AD$512,"◎") + COUNTIFS($E$13:$E$512,$E133,$AD$13:$AD$512,"○"))&gt;1</formula>
    </cfRule>
  </conditionalFormatting>
  <conditionalFormatting sqref="AE133">
    <cfRule type="expression" dxfId="9353" priority="9582" stopIfTrue="1">
      <formula>$AE133=""</formula>
    </cfRule>
    <cfRule type="expression" dxfId="9352" priority="9594">
      <formula>(COUNTIFS($E$13:$E$512,$E133,$AE$13:$AE$512,"◎") + COUNTIFS($E$13:$E$512,$E133,$AE$13:$AE$512,"○"))&gt;1</formula>
    </cfRule>
  </conditionalFormatting>
  <conditionalFormatting sqref="AF133">
    <cfRule type="expression" dxfId="9351" priority="9581" stopIfTrue="1">
      <formula>$AF133=""</formula>
    </cfRule>
    <cfRule type="expression" dxfId="9350" priority="9593">
      <formula>(COUNTIFS($E$13:$E$512,$E133,$AF$13:$AF$512,"◎") + COUNTIFS($E$13:$E$512,$E133,$AF$13:$AF$512,"○"))&gt;1</formula>
    </cfRule>
  </conditionalFormatting>
  <conditionalFormatting sqref="AG133">
    <cfRule type="expression" dxfId="9349" priority="9580" stopIfTrue="1">
      <formula>$AG133=""</formula>
    </cfRule>
    <cfRule type="expression" dxfId="9348" priority="9592">
      <formula>(COUNTIFS($E$13:$E$512,$E133,$AG$13:$AG$512,"◎") + COUNTIFS($E$13:$E$512,$E133,$AG$13:$AG$512,"○"))&gt;1</formula>
    </cfRule>
  </conditionalFormatting>
  <conditionalFormatting sqref="AH133">
    <cfRule type="expression" dxfId="9347" priority="9579" stopIfTrue="1">
      <formula>$AH133=""</formula>
    </cfRule>
    <cfRule type="expression" dxfId="9346" priority="9591">
      <formula>(COUNTIFS($E$13:$E$512,$E133,$AH$13:$AH$512,"◎") + COUNTIFS($E$13:$E$512,$E133,$AH$13:$AH$512,"○"))&gt;1</formula>
    </cfRule>
  </conditionalFormatting>
  <conditionalFormatting sqref="AI133">
    <cfRule type="expression" dxfId="9345" priority="9578" stopIfTrue="1">
      <formula>$AI133=""</formula>
    </cfRule>
    <cfRule type="expression" dxfId="9344" priority="9590">
      <formula>(COUNTIFS($E$13:$E$512,$E133,$AI$13:$AI$512,"◎") + COUNTIFS($E$13:$E$512,$E133,$AI$13:$AI$512,"○"))&gt;1</formula>
    </cfRule>
  </conditionalFormatting>
  <conditionalFormatting sqref="AJ133">
    <cfRule type="expression" dxfId="9343" priority="9577" stopIfTrue="1">
      <formula>$AJ133=""</formula>
    </cfRule>
    <cfRule type="expression" dxfId="9342" priority="9589">
      <formula>(COUNTIFS($E$13:$E$512,$E133,$AJ$13:$AJ$512,"◎") + COUNTIFS($E$13:$E$512,$E133,$AJ$13:$AJ$512,"○"))&gt;1</formula>
    </cfRule>
  </conditionalFormatting>
  <conditionalFormatting sqref="Y134">
    <cfRule type="expression" dxfId="9341" priority="9564" stopIfTrue="1">
      <formula>$Y134=""</formula>
    </cfRule>
    <cfRule type="expression" dxfId="9340" priority="9576">
      <formula>(COUNTIFS($E$13:$E$512,$E134,$Y$13:$Y$512,"◎") + COUNTIFS($E$13:$E$512,$E134,$Y$13:$Y$512,"○"))&gt;1</formula>
    </cfRule>
  </conditionalFormatting>
  <conditionalFormatting sqref="Z134">
    <cfRule type="expression" dxfId="9339" priority="9563" stopIfTrue="1">
      <formula>$Z134=""</formula>
    </cfRule>
    <cfRule type="expression" dxfId="9338" priority="9575">
      <formula>(COUNTIFS($E$13:$E$512,$E134,$Z$13:$Z$512,"◎") + COUNTIFS($E$13:$E$512,$E134,$Z$13:$Z$512,"○"))&gt;1</formula>
    </cfRule>
  </conditionalFormatting>
  <conditionalFormatting sqref="AA134">
    <cfRule type="expression" dxfId="9337" priority="9562" stopIfTrue="1">
      <formula>$AA134=""</formula>
    </cfRule>
    <cfRule type="expression" dxfId="9336" priority="9574">
      <formula>(COUNTIFS($E$13:$E$512,$E134,$AA$13:$AA$512,"◎") + COUNTIFS($E$13:$E$512,$E134,$AA$13:$AA$512,"○"))&gt;1</formula>
    </cfRule>
  </conditionalFormatting>
  <conditionalFormatting sqref="AB134">
    <cfRule type="expression" dxfId="9335" priority="9561" stopIfTrue="1">
      <formula>$AB134=""</formula>
    </cfRule>
    <cfRule type="expression" dxfId="9334" priority="9573">
      <formula>(COUNTIFS($E$13:$E$512,$E134,$AB$13:$AB$512,"◎") + COUNTIFS($E$13:$E$512,$E134,$AB$13:$AB$512,"○"))&gt;1</formula>
    </cfRule>
  </conditionalFormatting>
  <conditionalFormatting sqref="AC134">
    <cfRule type="expression" dxfId="9333" priority="9560" stopIfTrue="1">
      <formula>$AC134=""</formula>
    </cfRule>
    <cfRule type="expression" dxfId="9332" priority="9572">
      <formula>(COUNTIFS($E$13:$E$512,$E134,$AC$13:$AC$512,"◎") + COUNTIFS($E$13:$E$512,$E134,$AC$13:$AC$512,"○"))&gt;1</formula>
    </cfRule>
  </conditionalFormatting>
  <conditionalFormatting sqref="AD134">
    <cfRule type="expression" dxfId="9331" priority="9559" stopIfTrue="1">
      <formula>$AD134=""</formula>
    </cfRule>
    <cfRule type="expression" dxfId="9330" priority="9571">
      <formula>(COUNTIFS($E$13:$E$512,$E134,$AD$13:$AD$512,"◎") + COUNTIFS($E$13:$E$512,$E134,$AD$13:$AD$512,"○"))&gt;1</formula>
    </cfRule>
  </conditionalFormatting>
  <conditionalFormatting sqref="AE134">
    <cfRule type="expression" dxfId="9329" priority="9558" stopIfTrue="1">
      <formula>$AE134=""</formula>
    </cfRule>
    <cfRule type="expression" dxfId="9328" priority="9570">
      <formula>(COUNTIFS($E$13:$E$512,$E134,$AE$13:$AE$512,"◎") + COUNTIFS($E$13:$E$512,$E134,$AE$13:$AE$512,"○"))&gt;1</formula>
    </cfRule>
  </conditionalFormatting>
  <conditionalFormatting sqref="AF134">
    <cfRule type="expression" dxfId="9327" priority="9557" stopIfTrue="1">
      <formula>$AF134=""</formula>
    </cfRule>
    <cfRule type="expression" dxfId="9326" priority="9569">
      <formula>(COUNTIFS($E$13:$E$512,$E134,$AF$13:$AF$512,"◎") + COUNTIFS($E$13:$E$512,$E134,$AF$13:$AF$512,"○"))&gt;1</formula>
    </cfRule>
  </conditionalFormatting>
  <conditionalFormatting sqref="AG134">
    <cfRule type="expression" dxfId="9325" priority="9556" stopIfTrue="1">
      <formula>$AG134=""</formula>
    </cfRule>
    <cfRule type="expression" dxfId="9324" priority="9568">
      <formula>(COUNTIFS($E$13:$E$512,$E134,$AG$13:$AG$512,"◎") + COUNTIFS($E$13:$E$512,$E134,$AG$13:$AG$512,"○"))&gt;1</formula>
    </cfRule>
  </conditionalFormatting>
  <conditionalFormatting sqref="AH134">
    <cfRule type="expression" dxfId="9323" priority="9555" stopIfTrue="1">
      <formula>$AH134=""</formula>
    </cfRule>
    <cfRule type="expression" dxfId="9322" priority="9567">
      <formula>(COUNTIFS($E$13:$E$512,$E134,$AH$13:$AH$512,"◎") + COUNTIFS($E$13:$E$512,$E134,$AH$13:$AH$512,"○"))&gt;1</formula>
    </cfRule>
  </conditionalFormatting>
  <conditionalFormatting sqref="AI134">
    <cfRule type="expression" dxfId="9321" priority="9554" stopIfTrue="1">
      <formula>$AI134=""</formula>
    </cfRule>
    <cfRule type="expression" dxfId="9320" priority="9566">
      <formula>(COUNTIFS($E$13:$E$512,$E134,$AI$13:$AI$512,"◎") + COUNTIFS($E$13:$E$512,$E134,$AI$13:$AI$512,"○"))&gt;1</formula>
    </cfRule>
  </conditionalFormatting>
  <conditionalFormatting sqref="AJ134">
    <cfRule type="expression" dxfId="9319" priority="9553" stopIfTrue="1">
      <formula>$AJ134=""</formula>
    </cfRule>
    <cfRule type="expression" dxfId="9318" priority="9565">
      <formula>(COUNTIFS($E$13:$E$512,$E134,$AJ$13:$AJ$512,"◎") + COUNTIFS($E$13:$E$512,$E134,$AJ$13:$AJ$512,"○"))&gt;1</formula>
    </cfRule>
  </conditionalFormatting>
  <conditionalFormatting sqref="Y135">
    <cfRule type="expression" dxfId="9317" priority="9540" stopIfTrue="1">
      <formula>$Y135=""</formula>
    </cfRule>
    <cfRule type="expression" dxfId="9316" priority="9552">
      <formula>(COUNTIFS($E$13:$E$512,$E135,$Y$13:$Y$512,"◎") + COUNTIFS($E$13:$E$512,$E135,$Y$13:$Y$512,"○"))&gt;1</formula>
    </cfRule>
  </conditionalFormatting>
  <conditionalFormatting sqref="Z135">
    <cfRule type="expression" dxfId="9315" priority="9539" stopIfTrue="1">
      <formula>$Z135=""</formula>
    </cfRule>
    <cfRule type="expression" dxfId="9314" priority="9551">
      <formula>(COUNTIFS($E$13:$E$512,$E135,$Z$13:$Z$512,"◎") + COUNTIFS($E$13:$E$512,$E135,$Z$13:$Z$512,"○"))&gt;1</formula>
    </cfRule>
  </conditionalFormatting>
  <conditionalFormatting sqref="AA135">
    <cfRule type="expression" dxfId="9313" priority="9538" stopIfTrue="1">
      <formula>$AA135=""</formula>
    </cfRule>
    <cfRule type="expression" dxfId="9312" priority="9550">
      <formula>(COUNTIFS($E$13:$E$512,$E135,$AA$13:$AA$512,"◎") + COUNTIFS($E$13:$E$512,$E135,$AA$13:$AA$512,"○"))&gt;1</formula>
    </cfRule>
  </conditionalFormatting>
  <conditionalFormatting sqref="AB135">
    <cfRule type="expression" dxfId="9311" priority="9537" stopIfTrue="1">
      <formula>$AB135=""</formula>
    </cfRule>
    <cfRule type="expression" dxfId="9310" priority="9549">
      <formula>(COUNTIFS($E$13:$E$512,$E135,$AB$13:$AB$512,"◎") + COUNTIFS($E$13:$E$512,$E135,$AB$13:$AB$512,"○"))&gt;1</formula>
    </cfRule>
  </conditionalFormatting>
  <conditionalFormatting sqref="AC135">
    <cfRule type="expression" dxfId="9309" priority="9536" stopIfTrue="1">
      <formula>$AC135=""</formula>
    </cfRule>
    <cfRule type="expression" dxfId="9308" priority="9548">
      <formula>(COUNTIFS($E$13:$E$512,$E135,$AC$13:$AC$512,"◎") + COUNTIFS($E$13:$E$512,$E135,$AC$13:$AC$512,"○"))&gt;1</formula>
    </cfRule>
  </conditionalFormatting>
  <conditionalFormatting sqref="AD135">
    <cfRule type="expression" dxfId="9307" priority="9535" stopIfTrue="1">
      <formula>$AD135=""</formula>
    </cfRule>
    <cfRule type="expression" dxfId="9306" priority="9547">
      <formula>(COUNTIFS($E$13:$E$512,$E135,$AD$13:$AD$512,"◎") + COUNTIFS($E$13:$E$512,$E135,$AD$13:$AD$512,"○"))&gt;1</formula>
    </cfRule>
  </conditionalFormatting>
  <conditionalFormatting sqref="AE135">
    <cfRule type="expression" dxfId="9305" priority="9534" stopIfTrue="1">
      <formula>$AE135=""</formula>
    </cfRule>
    <cfRule type="expression" dxfId="9304" priority="9546">
      <formula>(COUNTIFS($E$13:$E$512,$E135,$AE$13:$AE$512,"◎") + COUNTIFS($E$13:$E$512,$E135,$AE$13:$AE$512,"○"))&gt;1</formula>
    </cfRule>
  </conditionalFormatting>
  <conditionalFormatting sqref="AF135">
    <cfRule type="expression" dxfId="9303" priority="9533" stopIfTrue="1">
      <formula>$AF135=""</formula>
    </cfRule>
    <cfRule type="expression" dxfId="9302" priority="9545">
      <formula>(COUNTIFS($E$13:$E$512,$E135,$AF$13:$AF$512,"◎") + COUNTIFS($E$13:$E$512,$E135,$AF$13:$AF$512,"○"))&gt;1</formula>
    </cfRule>
  </conditionalFormatting>
  <conditionalFormatting sqref="AG135">
    <cfRule type="expression" dxfId="9301" priority="9532" stopIfTrue="1">
      <formula>$AG135=""</formula>
    </cfRule>
    <cfRule type="expression" dxfId="9300" priority="9544">
      <formula>(COUNTIFS($E$13:$E$512,$E135,$AG$13:$AG$512,"◎") + COUNTIFS($E$13:$E$512,$E135,$AG$13:$AG$512,"○"))&gt;1</formula>
    </cfRule>
  </conditionalFormatting>
  <conditionalFormatting sqref="AH135">
    <cfRule type="expression" dxfId="9299" priority="9531" stopIfTrue="1">
      <formula>$AH135=""</formula>
    </cfRule>
    <cfRule type="expression" dxfId="9298" priority="9543">
      <formula>(COUNTIFS($E$13:$E$512,$E135,$AH$13:$AH$512,"◎") + COUNTIFS($E$13:$E$512,$E135,$AH$13:$AH$512,"○"))&gt;1</formula>
    </cfRule>
  </conditionalFormatting>
  <conditionalFormatting sqref="AI135">
    <cfRule type="expression" dxfId="9297" priority="9530" stopIfTrue="1">
      <formula>$AI135=""</formula>
    </cfRule>
    <cfRule type="expression" dxfId="9296" priority="9542">
      <formula>(COUNTIFS($E$13:$E$512,$E135,$AI$13:$AI$512,"◎") + COUNTIFS($E$13:$E$512,$E135,$AI$13:$AI$512,"○"))&gt;1</formula>
    </cfRule>
  </conditionalFormatting>
  <conditionalFormatting sqref="AJ135">
    <cfRule type="expression" dxfId="9295" priority="9529" stopIfTrue="1">
      <formula>$AJ135=""</formula>
    </cfRule>
    <cfRule type="expression" dxfId="9294" priority="9541">
      <formula>(COUNTIFS($E$13:$E$512,$E135,$AJ$13:$AJ$512,"◎") + COUNTIFS($E$13:$E$512,$E135,$AJ$13:$AJ$512,"○"))&gt;1</formula>
    </cfRule>
  </conditionalFormatting>
  <conditionalFormatting sqref="Y136">
    <cfRule type="expression" dxfId="9293" priority="9516" stopIfTrue="1">
      <formula>$Y136=""</formula>
    </cfRule>
    <cfRule type="expression" dxfId="9292" priority="9528">
      <formula>(COUNTIFS($E$13:$E$512,$E136,$Y$13:$Y$512,"◎") + COUNTIFS($E$13:$E$512,$E136,$Y$13:$Y$512,"○"))&gt;1</formula>
    </cfRule>
  </conditionalFormatting>
  <conditionalFormatting sqref="Z136">
    <cfRule type="expression" dxfId="9291" priority="9515" stopIfTrue="1">
      <formula>$Z136=""</formula>
    </cfRule>
    <cfRule type="expression" dxfId="9290" priority="9527">
      <formula>(COUNTIFS($E$13:$E$512,$E136,$Z$13:$Z$512,"◎") + COUNTIFS($E$13:$E$512,$E136,$Z$13:$Z$512,"○"))&gt;1</formula>
    </cfRule>
  </conditionalFormatting>
  <conditionalFormatting sqref="AA136">
    <cfRule type="expression" dxfId="9289" priority="9514" stopIfTrue="1">
      <formula>$AA136=""</formula>
    </cfRule>
    <cfRule type="expression" dxfId="9288" priority="9526">
      <formula>(COUNTIFS($E$13:$E$512,$E136,$AA$13:$AA$512,"◎") + COUNTIFS($E$13:$E$512,$E136,$AA$13:$AA$512,"○"))&gt;1</formula>
    </cfRule>
  </conditionalFormatting>
  <conditionalFormatting sqref="AB136">
    <cfRule type="expression" dxfId="9287" priority="9513" stopIfTrue="1">
      <formula>$AB136=""</formula>
    </cfRule>
    <cfRule type="expression" dxfId="9286" priority="9525">
      <formula>(COUNTIFS($E$13:$E$512,$E136,$AB$13:$AB$512,"◎") + COUNTIFS($E$13:$E$512,$E136,$AB$13:$AB$512,"○"))&gt;1</formula>
    </cfRule>
  </conditionalFormatting>
  <conditionalFormatting sqref="AC136">
    <cfRule type="expression" dxfId="9285" priority="9512" stopIfTrue="1">
      <formula>$AC136=""</formula>
    </cfRule>
    <cfRule type="expression" dxfId="9284" priority="9524">
      <formula>(COUNTIFS($E$13:$E$512,$E136,$AC$13:$AC$512,"◎") + COUNTIFS($E$13:$E$512,$E136,$AC$13:$AC$512,"○"))&gt;1</formula>
    </cfRule>
  </conditionalFormatting>
  <conditionalFormatting sqref="AD136">
    <cfRule type="expression" dxfId="9283" priority="9511" stopIfTrue="1">
      <formula>$AD136=""</formula>
    </cfRule>
    <cfRule type="expression" dxfId="9282" priority="9523">
      <formula>(COUNTIFS($E$13:$E$512,$E136,$AD$13:$AD$512,"◎") + COUNTIFS($E$13:$E$512,$E136,$AD$13:$AD$512,"○"))&gt;1</formula>
    </cfRule>
  </conditionalFormatting>
  <conditionalFormatting sqref="AE136">
    <cfRule type="expression" dxfId="9281" priority="9510" stopIfTrue="1">
      <formula>$AE136=""</formula>
    </cfRule>
    <cfRule type="expression" dxfId="9280" priority="9522">
      <formula>(COUNTIFS($E$13:$E$512,$E136,$AE$13:$AE$512,"◎") + COUNTIFS($E$13:$E$512,$E136,$AE$13:$AE$512,"○"))&gt;1</formula>
    </cfRule>
  </conditionalFormatting>
  <conditionalFormatting sqref="AF136">
    <cfRule type="expression" dxfId="9279" priority="9509" stopIfTrue="1">
      <formula>$AF136=""</formula>
    </cfRule>
    <cfRule type="expression" dxfId="9278" priority="9521">
      <formula>(COUNTIFS($E$13:$E$512,$E136,$AF$13:$AF$512,"◎") + COUNTIFS($E$13:$E$512,$E136,$AF$13:$AF$512,"○"))&gt;1</formula>
    </cfRule>
  </conditionalFormatting>
  <conditionalFormatting sqref="AG136">
    <cfRule type="expression" dxfId="9277" priority="9508" stopIfTrue="1">
      <formula>$AG136=""</formula>
    </cfRule>
    <cfRule type="expression" dxfId="9276" priority="9520">
      <formula>(COUNTIFS($E$13:$E$512,$E136,$AG$13:$AG$512,"◎") + COUNTIFS($E$13:$E$512,$E136,$AG$13:$AG$512,"○"))&gt;1</formula>
    </cfRule>
  </conditionalFormatting>
  <conditionalFormatting sqref="AH136">
    <cfRule type="expression" dxfId="9275" priority="9507" stopIfTrue="1">
      <formula>$AH136=""</formula>
    </cfRule>
    <cfRule type="expression" dxfId="9274" priority="9519">
      <formula>(COUNTIFS($E$13:$E$512,$E136,$AH$13:$AH$512,"◎") + COUNTIFS($E$13:$E$512,$E136,$AH$13:$AH$512,"○"))&gt;1</formula>
    </cfRule>
  </conditionalFormatting>
  <conditionalFormatting sqref="AI136">
    <cfRule type="expression" dxfId="9273" priority="9506" stopIfTrue="1">
      <formula>$AI136=""</formula>
    </cfRule>
    <cfRule type="expression" dxfId="9272" priority="9518">
      <formula>(COUNTIFS($E$13:$E$512,$E136,$AI$13:$AI$512,"◎") + COUNTIFS($E$13:$E$512,$E136,$AI$13:$AI$512,"○"))&gt;1</formula>
    </cfRule>
  </conditionalFormatting>
  <conditionalFormatting sqref="AJ136">
    <cfRule type="expression" dxfId="9271" priority="9505" stopIfTrue="1">
      <formula>$AJ136=""</formula>
    </cfRule>
    <cfRule type="expression" dxfId="9270" priority="9517">
      <formula>(COUNTIFS($E$13:$E$512,$E136,$AJ$13:$AJ$512,"◎") + COUNTIFS($E$13:$E$512,$E136,$AJ$13:$AJ$512,"○"))&gt;1</formula>
    </cfRule>
  </conditionalFormatting>
  <conditionalFormatting sqref="Y137">
    <cfRule type="expression" dxfId="9269" priority="9492" stopIfTrue="1">
      <formula>$Y137=""</formula>
    </cfRule>
    <cfRule type="expression" dxfId="9268" priority="9504">
      <formula>(COUNTIFS($E$13:$E$512,$E137,$Y$13:$Y$512,"◎") + COUNTIFS($E$13:$E$512,$E137,$Y$13:$Y$512,"○"))&gt;1</formula>
    </cfRule>
  </conditionalFormatting>
  <conditionalFormatting sqref="Z137">
    <cfRule type="expression" dxfId="9267" priority="9491" stopIfTrue="1">
      <formula>$Z137=""</formula>
    </cfRule>
    <cfRule type="expression" dxfId="9266" priority="9503">
      <formula>(COUNTIFS($E$13:$E$512,$E137,$Z$13:$Z$512,"◎") + COUNTIFS($E$13:$E$512,$E137,$Z$13:$Z$512,"○"))&gt;1</formula>
    </cfRule>
  </conditionalFormatting>
  <conditionalFormatting sqref="AA137">
    <cfRule type="expression" dxfId="9265" priority="9490" stopIfTrue="1">
      <formula>$AA137=""</formula>
    </cfRule>
    <cfRule type="expression" dxfId="9264" priority="9502">
      <formula>(COUNTIFS($E$13:$E$512,$E137,$AA$13:$AA$512,"◎") + COUNTIFS($E$13:$E$512,$E137,$AA$13:$AA$512,"○"))&gt;1</formula>
    </cfRule>
  </conditionalFormatting>
  <conditionalFormatting sqref="AB137">
    <cfRule type="expression" dxfId="9263" priority="9489" stopIfTrue="1">
      <formula>$AB137=""</formula>
    </cfRule>
    <cfRule type="expression" dxfId="9262" priority="9501">
      <formula>(COUNTIFS($E$13:$E$512,$E137,$AB$13:$AB$512,"◎") + COUNTIFS($E$13:$E$512,$E137,$AB$13:$AB$512,"○"))&gt;1</formula>
    </cfRule>
  </conditionalFormatting>
  <conditionalFormatting sqref="AC137">
    <cfRule type="expression" dxfId="9261" priority="9488" stopIfTrue="1">
      <formula>$AC137=""</formula>
    </cfRule>
    <cfRule type="expression" dxfId="9260" priority="9500">
      <formula>(COUNTIFS($E$13:$E$512,$E137,$AC$13:$AC$512,"◎") + COUNTIFS($E$13:$E$512,$E137,$AC$13:$AC$512,"○"))&gt;1</formula>
    </cfRule>
  </conditionalFormatting>
  <conditionalFormatting sqref="AD137">
    <cfRule type="expression" dxfId="9259" priority="9487" stopIfTrue="1">
      <formula>$AD137=""</formula>
    </cfRule>
    <cfRule type="expression" dxfId="9258" priority="9499">
      <formula>(COUNTIFS($E$13:$E$512,$E137,$AD$13:$AD$512,"◎") + COUNTIFS($E$13:$E$512,$E137,$AD$13:$AD$512,"○"))&gt;1</formula>
    </cfRule>
  </conditionalFormatting>
  <conditionalFormatting sqref="AE137">
    <cfRule type="expression" dxfId="9257" priority="9486" stopIfTrue="1">
      <formula>$AE137=""</formula>
    </cfRule>
    <cfRule type="expression" dxfId="9256" priority="9498">
      <formula>(COUNTIFS($E$13:$E$512,$E137,$AE$13:$AE$512,"◎") + COUNTIFS($E$13:$E$512,$E137,$AE$13:$AE$512,"○"))&gt;1</formula>
    </cfRule>
  </conditionalFormatting>
  <conditionalFormatting sqref="AF137">
    <cfRule type="expression" dxfId="9255" priority="9485" stopIfTrue="1">
      <formula>$AF137=""</formula>
    </cfRule>
    <cfRule type="expression" dxfId="9254" priority="9497">
      <formula>(COUNTIFS($E$13:$E$512,$E137,$AF$13:$AF$512,"◎") + COUNTIFS($E$13:$E$512,$E137,$AF$13:$AF$512,"○"))&gt;1</formula>
    </cfRule>
  </conditionalFormatting>
  <conditionalFormatting sqref="AG137">
    <cfRule type="expression" dxfId="9253" priority="9484" stopIfTrue="1">
      <formula>$AG137=""</formula>
    </cfRule>
    <cfRule type="expression" dxfId="9252" priority="9496">
      <formula>(COUNTIFS($E$13:$E$512,$E137,$AG$13:$AG$512,"◎") + COUNTIFS($E$13:$E$512,$E137,$AG$13:$AG$512,"○"))&gt;1</formula>
    </cfRule>
  </conditionalFormatting>
  <conditionalFormatting sqref="AH137">
    <cfRule type="expression" dxfId="9251" priority="9483" stopIfTrue="1">
      <formula>$AH137=""</formula>
    </cfRule>
    <cfRule type="expression" dxfId="9250" priority="9495">
      <formula>(COUNTIFS($E$13:$E$512,$E137,$AH$13:$AH$512,"◎") + COUNTIFS($E$13:$E$512,$E137,$AH$13:$AH$512,"○"))&gt;1</formula>
    </cfRule>
  </conditionalFormatting>
  <conditionalFormatting sqref="AI137">
    <cfRule type="expression" dxfId="9249" priority="9482" stopIfTrue="1">
      <formula>$AI137=""</formula>
    </cfRule>
    <cfRule type="expression" dxfId="9248" priority="9494">
      <formula>(COUNTIFS($E$13:$E$512,$E137,$AI$13:$AI$512,"◎") + COUNTIFS($E$13:$E$512,$E137,$AI$13:$AI$512,"○"))&gt;1</formula>
    </cfRule>
  </conditionalFormatting>
  <conditionalFormatting sqref="AJ137">
    <cfRule type="expression" dxfId="9247" priority="9481" stopIfTrue="1">
      <formula>$AJ137=""</formula>
    </cfRule>
    <cfRule type="expression" dxfId="9246" priority="9493">
      <formula>(COUNTIFS($E$13:$E$512,$E137,$AJ$13:$AJ$512,"◎") + COUNTIFS($E$13:$E$512,$E137,$AJ$13:$AJ$512,"○"))&gt;1</formula>
    </cfRule>
  </conditionalFormatting>
  <conditionalFormatting sqref="Y138">
    <cfRule type="expression" dxfId="9245" priority="9468" stopIfTrue="1">
      <formula>$Y138=""</formula>
    </cfRule>
    <cfRule type="expression" dxfId="9244" priority="9480">
      <formula>(COUNTIFS($E$13:$E$512,$E138,$Y$13:$Y$512,"◎") + COUNTIFS($E$13:$E$512,$E138,$Y$13:$Y$512,"○"))&gt;1</formula>
    </cfRule>
  </conditionalFormatting>
  <conditionalFormatting sqref="Z138">
    <cfRule type="expression" dxfId="9243" priority="9467" stopIfTrue="1">
      <formula>$Z138=""</formula>
    </cfRule>
    <cfRule type="expression" dxfId="9242" priority="9479">
      <formula>(COUNTIFS($E$13:$E$512,$E138,$Z$13:$Z$512,"◎") + COUNTIFS($E$13:$E$512,$E138,$Z$13:$Z$512,"○"))&gt;1</formula>
    </cfRule>
  </conditionalFormatting>
  <conditionalFormatting sqref="AA138">
    <cfRule type="expression" dxfId="9241" priority="9466" stopIfTrue="1">
      <formula>$AA138=""</formula>
    </cfRule>
    <cfRule type="expression" dxfId="9240" priority="9478">
      <formula>(COUNTIFS($E$13:$E$512,$E138,$AA$13:$AA$512,"◎") + COUNTIFS($E$13:$E$512,$E138,$AA$13:$AA$512,"○"))&gt;1</formula>
    </cfRule>
  </conditionalFormatting>
  <conditionalFormatting sqref="AB138">
    <cfRule type="expression" dxfId="9239" priority="9465" stopIfTrue="1">
      <formula>$AB138=""</formula>
    </cfRule>
    <cfRule type="expression" dxfId="9238" priority="9477">
      <formula>(COUNTIFS($E$13:$E$512,$E138,$AB$13:$AB$512,"◎") + COUNTIFS($E$13:$E$512,$E138,$AB$13:$AB$512,"○"))&gt;1</formula>
    </cfRule>
  </conditionalFormatting>
  <conditionalFormatting sqref="AC138">
    <cfRule type="expression" dxfId="9237" priority="9464" stopIfTrue="1">
      <formula>$AC138=""</formula>
    </cfRule>
    <cfRule type="expression" dxfId="9236" priority="9476">
      <formula>(COUNTIFS($E$13:$E$512,$E138,$AC$13:$AC$512,"◎") + COUNTIFS($E$13:$E$512,$E138,$AC$13:$AC$512,"○"))&gt;1</formula>
    </cfRule>
  </conditionalFormatting>
  <conditionalFormatting sqref="AD138">
    <cfRule type="expression" dxfId="9235" priority="9463" stopIfTrue="1">
      <formula>$AD138=""</formula>
    </cfRule>
    <cfRule type="expression" dxfId="9234" priority="9475">
      <formula>(COUNTIFS($E$13:$E$512,$E138,$AD$13:$AD$512,"◎") + COUNTIFS($E$13:$E$512,$E138,$AD$13:$AD$512,"○"))&gt;1</formula>
    </cfRule>
  </conditionalFormatting>
  <conditionalFormatting sqref="AE138">
    <cfRule type="expression" dxfId="9233" priority="9462" stopIfTrue="1">
      <formula>$AE138=""</formula>
    </cfRule>
    <cfRule type="expression" dxfId="9232" priority="9474">
      <formula>(COUNTIFS($E$13:$E$512,$E138,$AE$13:$AE$512,"◎") + COUNTIFS($E$13:$E$512,$E138,$AE$13:$AE$512,"○"))&gt;1</formula>
    </cfRule>
  </conditionalFormatting>
  <conditionalFormatting sqref="AF138">
    <cfRule type="expression" dxfId="9231" priority="9461" stopIfTrue="1">
      <formula>$AF138=""</formula>
    </cfRule>
    <cfRule type="expression" dxfId="9230" priority="9473">
      <formula>(COUNTIFS($E$13:$E$512,$E138,$AF$13:$AF$512,"◎") + COUNTIFS($E$13:$E$512,$E138,$AF$13:$AF$512,"○"))&gt;1</formula>
    </cfRule>
  </conditionalFormatting>
  <conditionalFormatting sqref="AG138">
    <cfRule type="expression" dxfId="9229" priority="9460" stopIfTrue="1">
      <formula>$AG138=""</formula>
    </cfRule>
    <cfRule type="expression" dxfId="9228" priority="9472">
      <formula>(COUNTIFS($E$13:$E$512,$E138,$AG$13:$AG$512,"◎") + COUNTIFS($E$13:$E$512,$E138,$AG$13:$AG$512,"○"))&gt;1</formula>
    </cfRule>
  </conditionalFormatting>
  <conditionalFormatting sqref="AH138">
    <cfRule type="expression" dxfId="9227" priority="9459" stopIfTrue="1">
      <formula>$AH138=""</formula>
    </cfRule>
    <cfRule type="expression" dxfId="9226" priority="9471">
      <formula>(COUNTIFS($E$13:$E$512,$E138,$AH$13:$AH$512,"◎") + COUNTIFS($E$13:$E$512,$E138,$AH$13:$AH$512,"○"))&gt;1</formula>
    </cfRule>
  </conditionalFormatting>
  <conditionalFormatting sqref="AI138">
    <cfRule type="expression" dxfId="9225" priority="9458" stopIfTrue="1">
      <formula>$AI138=""</formula>
    </cfRule>
    <cfRule type="expression" dxfId="9224" priority="9470">
      <formula>(COUNTIFS($E$13:$E$512,$E138,$AI$13:$AI$512,"◎") + COUNTIFS($E$13:$E$512,$E138,$AI$13:$AI$512,"○"))&gt;1</formula>
    </cfRule>
  </conditionalFormatting>
  <conditionalFormatting sqref="AJ138">
    <cfRule type="expression" dxfId="9223" priority="9457" stopIfTrue="1">
      <formula>$AJ138=""</formula>
    </cfRule>
    <cfRule type="expression" dxfId="9222" priority="9469">
      <formula>(COUNTIFS($E$13:$E$512,$E138,$AJ$13:$AJ$512,"◎") + COUNTIFS($E$13:$E$512,$E138,$AJ$13:$AJ$512,"○"))&gt;1</formula>
    </cfRule>
  </conditionalFormatting>
  <conditionalFormatting sqref="Y139">
    <cfRule type="expression" dxfId="9221" priority="9444" stopIfTrue="1">
      <formula>$Y139=""</formula>
    </cfRule>
    <cfRule type="expression" dxfId="9220" priority="9456">
      <formula>(COUNTIFS($E$13:$E$512,$E139,$Y$13:$Y$512,"◎") + COUNTIFS($E$13:$E$512,$E139,$Y$13:$Y$512,"○"))&gt;1</formula>
    </cfRule>
  </conditionalFormatting>
  <conditionalFormatting sqref="Z139">
    <cfRule type="expression" dxfId="9219" priority="9443" stopIfTrue="1">
      <formula>$Z139=""</formula>
    </cfRule>
    <cfRule type="expression" dxfId="9218" priority="9455">
      <formula>(COUNTIFS($E$13:$E$512,$E139,$Z$13:$Z$512,"◎") + COUNTIFS($E$13:$E$512,$E139,$Z$13:$Z$512,"○"))&gt;1</formula>
    </cfRule>
  </conditionalFormatting>
  <conditionalFormatting sqref="AA139">
    <cfRule type="expression" dxfId="9217" priority="9442" stopIfTrue="1">
      <formula>$AA139=""</formula>
    </cfRule>
    <cfRule type="expression" dxfId="9216" priority="9454">
      <formula>(COUNTIFS($E$13:$E$512,$E139,$AA$13:$AA$512,"◎") + COUNTIFS($E$13:$E$512,$E139,$AA$13:$AA$512,"○"))&gt;1</formula>
    </cfRule>
  </conditionalFormatting>
  <conditionalFormatting sqref="AB139">
    <cfRule type="expression" dxfId="9215" priority="9441" stopIfTrue="1">
      <formula>$AB139=""</formula>
    </cfRule>
    <cfRule type="expression" dxfId="9214" priority="9453">
      <formula>(COUNTIFS($E$13:$E$512,$E139,$AB$13:$AB$512,"◎") + COUNTIFS($E$13:$E$512,$E139,$AB$13:$AB$512,"○"))&gt;1</formula>
    </cfRule>
  </conditionalFormatting>
  <conditionalFormatting sqref="AC139">
    <cfRule type="expression" dxfId="9213" priority="9440" stopIfTrue="1">
      <formula>$AC139=""</formula>
    </cfRule>
    <cfRule type="expression" dxfId="9212" priority="9452">
      <formula>(COUNTIFS($E$13:$E$512,$E139,$AC$13:$AC$512,"◎") + COUNTIFS($E$13:$E$512,$E139,$AC$13:$AC$512,"○"))&gt;1</formula>
    </cfRule>
  </conditionalFormatting>
  <conditionalFormatting sqref="AD139">
    <cfRule type="expression" dxfId="9211" priority="9439" stopIfTrue="1">
      <formula>$AD139=""</formula>
    </cfRule>
    <cfRule type="expression" dxfId="9210" priority="9451">
      <formula>(COUNTIFS($E$13:$E$512,$E139,$AD$13:$AD$512,"◎") + COUNTIFS($E$13:$E$512,$E139,$AD$13:$AD$512,"○"))&gt;1</formula>
    </cfRule>
  </conditionalFormatting>
  <conditionalFormatting sqref="AE139">
    <cfRule type="expression" dxfId="9209" priority="9438" stopIfTrue="1">
      <formula>$AE139=""</formula>
    </cfRule>
    <cfRule type="expression" dxfId="9208" priority="9450">
      <formula>(COUNTIFS($E$13:$E$512,$E139,$AE$13:$AE$512,"◎") + COUNTIFS($E$13:$E$512,$E139,$AE$13:$AE$512,"○"))&gt;1</formula>
    </cfRule>
  </conditionalFormatting>
  <conditionalFormatting sqref="AF139">
    <cfRule type="expression" dxfId="9207" priority="9437" stopIfTrue="1">
      <formula>$AF139=""</formula>
    </cfRule>
    <cfRule type="expression" dxfId="9206" priority="9449">
      <formula>(COUNTIFS($E$13:$E$512,$E139,$AF$13:$AF$512,"◎") + COUNTIFS($E$13:$E$512,$E139,$AF$13:$AF$512,"○"))&gt;1</formula>
    </cfRule>
  </conditionalFormatting>
  <conditionalFormatting sqref="AG139">
    <cfRule type="expression" dxfId="9205" priority="9436" stopIfTrue="1">
      <formula>$AG139=""</formula>
    </cfRule>
    <cfRule type="expression" dxfId="9204" priority="9448">
      <formula>(COUNTIFS($E$13:$E$512,$E139,$AG$13:$AG$512,"◎") + COUNTIFS($E$13:$E$512,$E139,$AG$13:$AG$512,"○"))&gt;1</formula>
    </cfRule>
  </conditionalFormatting>
  <conditionalFormatting sqref="AH139">
    <cfRule type="expression" dxfId="9203" priority="9435" stopIfTrue="1">
      <formula>$AH139=""</formula>
    </cfRule>
    <cfRule type="expression" dxfId="9202" priority="9447">
      <formula>(COUNTIFS($E$13:$E$512,$E139,$AH$13:$AH$512,"◎") + COUNTIFS($E$13:$E$512,$E139,$AH$13:$AH$512,"○"))&gt;1</formula>
    </cfRule>
  </conditionalFormatting>
  <conditionalFormatting sqref="AI139">
    <cfRule type="expression" dxfId="9201" priority="9434" stopIfTrue="1">
      <formula>$AI139=""</formula>
    </cfRule>
    <cfRule type="expression" dxfId="9200" priority="9446">
      <formula>(COUNTIFS($E$13:$E$512,$E139,$AI$13:$AI$512,"◎") + COUNTIFS($E$13:$E$512,$E139,$AI$13:$AI$512,"○"))&gt;1</formula>
    </cfRule>
  </conditionalFormatting>
  <conditionalFormatting sqref="AJ139">
    <cfRule type="expression" dxfId="9199" priority="9433" stopIfTrue="1">
      <formula>$AJ139=""</formula>
    </cfRule>
    <cfRule type="expression" dxfId="9198" priority="9445">
      <formula>(COUNTIFS($E$13:$E$512,$E139,$AJ$13:$AJ$512,"◎") + COUNTIFS($E$13:$E$512,$E139,$AJ$13:$AJ$512,"○"))&gt;1</formula>
    </cfRule>
  </conditionalFormatting>
  <conditionalFormatting sqref="Y140">
    <cfRule type="expression" dxfId="9197" priority="9420" stopIfTrue="1">
      <formula>$Y140=""</formula>
    </cfRule>
    <cfRule type="expression" dxfId="9196" priority="9432">
      <formula>(COUNTIFS($E$13:$E$512,$E140,$Y$13:$Y$512,"◎") + COUNTIFS($E$13:$E$512,$E140,$Y$13:$Y$512,"○"))&gt;1</formula>
    </cfRule>
  </conditionalFormatting>
  <conditionalFormatting sqref="Z140">
    <cfRule type="expression" dxfId="9195" priority="9419" stopIfTrue="1">
      <formula>$Z140=""</formula>
    </cfRule>
    <cfRule type="expression" dxfId="9194" priority="9431">
      <formula>(COUNTIFS($E$13:$E$512,$E140,$Z$13:$Z$512,"◎") + COUNTIFS($E$13:$E$512,$E140,$Z$13:$Z$512,"○"))&gt;1</formula>
    </cfRule>
  </conditionalFormatting>
  <conditionalFormatting sqref="AA140">
    <cfRule type="expression" dxfId="9193" priority="9418" stopIfTrue="1">
      <formula>$AA140=""</formula>
    </cfRule>
    <cfRule type="expression" dxfId="9192" priority="9430">
      <formula>(COUNTIFS($E$13:$E$512,$E140,$AA$13:$AA$512,"◎") + COUNTIFS($E$13:$E$512,$E140,$AA$13:$AA$512,"○"))&gt;1</formula>
    </cfRule>
  </conditionalFormatting>
  <conditionalFormatting sqref="AB140">
    <cfRule type="expression" dxfId="9191" priority="9417" stopIfTrue="1">
      <formula>$AB140=""</formula>
    </cfRule>
    <cfRule type="expression" dxfId="9190" priority="9429">
      <formula>(COUNTIFS($E$13:$E$512,$E140,$AB$13:$AB$512,"◎") + COUNTIFS($E$13:$E$512,$E140,$AB$13:$AB$512,"○"))&gt;1</formula>
    </cfRule>
  </conditionalFormatting>
  <conditionalFormatting sqref="AC140">
    <cfRule type="expression" dxfId="9189" priority="9416" stopIfTrue="1">
      <formula>$AC140=""</formula>
    </cfRule>
    <cfRule type="expression" dxfId="9188" priority="9428">
      <formula>(COUNTIFS($E$13:$E$512,$E140,$AC$13:$AC$512,"◎") + COUNTIFS($E$13:$E$512,$E140,$AC$13:$AC$512,"○"))&gt;1</formula>
    </cfRule>
  </conditionalFormatting>
  <conditionalFormatting sqref="AD140">
    <cfRule type="expression" dxfId="9187" priority="9415" stopIfTrue="1">
      <formula>$AD140=""</formula>
    </cfRule>
    <cfRule type="expression" dxfId="9186" priority="9427">
      <formula>(COUNTIFS($E$13:$E$512,$E140,$AD$13:$AD$512,"◎") + COUNTIFS($E$13:$E$512,$E140,$AD$13:$AD$512,"○"))&gt;1</formula>
    </cfRule>
  </conditionalFormatting>
  <conditionalFormatting sqref="AE140">
    <cfRule type="expression" dxfId="9185" priority="9414" stopIfTrue="1">
      <formula>$AE140=""</formula>
    </cfRule>
    <cfRule type="expression" dxfId="9184" priority="9426">
      <formula>(COUNTIFS($E$13:$E$512,$E140,$AE$13:$AE$512,"◎") + COUNTIFS($E$13:$E$512,$E140,$AE$13:$AE$512,"○"))&gt;1</formula>
    </cfRule>
  </conditionalFormatting>
  <conditionalFormatting sqref="AF140">
    <cfRule type="expression" dxfId="9183" priority="9413" stopIfTrue="1">
      <formula>$AF140=""</formula>
    </cfRule>
    <cfRule type="expression" dxfId="9182" priority="9425">
      <formula>(COUNTIFS($E$13:$E$512,$E140,$AF$13:$AF$512,"◎") + COUNTIFS($E$13:$E$512,$E140,$AF$13:$AF$512,"○"))&gt;1</formula>
    </cfRule>
  </conditionalFormatting>
  <conditionalFormatting sqref="AG140">
    <cfRule type="expression" dxfId="9181" priority="9412" stopIfTrue="1">
      <formula>$AG140=""</formula>
    </cfRule>
    <cfRule type="expression" dxfId="9180" priority="9424">
      <formula>(COUNTIFS($E$13:$E$512,$E140,$AG$13:$AG$512,"◎") + COUNTIFS($E$13:$E$512,$E140,$AG$13:$AG$512,"○"))&gt;1</formula>
    </cfRule>
  </conditionalFormatting>
  <conditionalFormatting sqref="AH140">
    <cfRule type="expression" dxfId="9179" priority="9411" stopIfTrue="1">
      <formula>$AH140=""</formula>
    </cfRule>
    <cfRule type="expression" dxfId="9178" priority="9423">
      <formula>(COUNTIFS($E$13:$E$512,$E140,$AH$13:$AH$512,"◎") + COUNTIFS($E$13:$E$512,$E140,$AH$13:$AH$512,"○"))&gt;1</formula>
    </cfRule>
  </conditionalFormatting>
  <conditionalFormatting sqref="AI140">
    <cfRule type="expression" dxfId="9177" priority="9410" stopIfTrue="1">
      <formula>$AI140=""</formula>
    </cfRule>
    <cfRule type="expression" dxfId="9176" priority="9422">
      <formula>(COUNTIFS($E$13:$E$512,$E140,$AI$13:$AI$512,"◎") + COUNTIFS($E$13:$E$512,$E140,$AI$13:$AI$512,"○"))&gt;1</formula>
    </cfRule>
  </conditionalFormatting>
  <conditionalFormatting sqref="AJ140">
    <cfRule type="expression" dxfId="9175" priority="9409" stopIfTrue="1">
      <formula>$AJ140=""</formula>
    </cfRule>
    <cfRule type="expression" dxfId="9174" priority="9421">
      <formula>(COUNTIFS($E$13:$E$512,$E140,$AJ$13:$AJ$512,"◎") + COUNTIFS($E$13:$E$512,$E140,$AJ$13:$AJ$512,"○"))&gt;1</formula>
    </cfRule>
  </conditionalFormatting>
  <conditionalFormatting sqref="Y141">
    <cfRule type="expression" dxfId="9173" priority="9396" stopIfTrue="1">
      <formula>$Y141=""</formula>
    </cfRule>
    <cfRule type="expression" dxfId="9172" priority="9408">
      <formula>(COUNTIFS($E$13:$E$512,$E141,$Y$13:$Y$512,"◎") + COUNTIFS($E$13:$E$512,$E141,$Y$13:$Y$512,"○"))&gt;1</formula>
    </cfRule>
  </conditionalFormatting>
  <conditionalFormatting sqref="Z141">
    <cfRule type="expression" dxfId="9171" priority="9395" stopIfTrue="1">
      <formula>$Z141=""</formula>
    </cfRule>
    <cfRule type="expression" dxfId="9170" priority="9407">
      <formula>(COUNTIFS($E$13:$E$512,$E141,$Z$13:$Z$512,"◎") + COUNTIFS($E$13:$E$512,$E141,$Z$13:$Z$512,"○"))&gt;1</formula>
    </cfRule>
  </conditionalFormatting>
  <conditionalFormatting sqref="AA141">
    <cfRule type="expression" dxfId="9169" priority="9394" stopIfTrue="1">
      <formula>$AA141=""</formula>
    </cfRule>
    <cfRule type="expression" dxfId="9168" priority="9406">
      <formula>(COUNTIFS($E$13:$E$512,$E141,$AA$13:$AA$512,"◎") + COUNTIFS($E$13:$E$512,$E141,$AA$13:$AA$512,"○"))&gt;1</formula>
    </cfRule>
  </conditionalFormatting>
  <conditionalFormatting sqref="AB141">
    <cfRule type="expression" dxfId="9167" priority="9393" stopIfTrue="1">
      <formula>$AB141=""</formula>
    </cfRule>
    <cfRule type="expression" dxfId="9166" priority="9405">
      <formula>(COUNTIFS($E$13:$E$512,$E141,$AB$13:$AB$512,"◎") + COUNTIFS($E$13:$E$512,$E141,$AB$13:$AB$512,"○"))&gt;1</formula>
    </cfRule>
  </conditionalFormatting>
  <conditionalFormatting sqref="AC141">
    <cfRule type="expression" dxfId="9165" priority="9392" stopIfTrue="1">
      <formula>$AC141=""</formula>
    </cfRule>
    <cfRule type="expression" dxfId="9164" priority="9404">
      <formula>(COUNTIFS($E$13:$E$512,$E141,$AC$13:$AC$512,"◎") + COUNTIFS($E$13:$E$512,$E141,$AC$13:$AC$512,"○"))&gt;1</formula>
    </cfRule>
  </conditionalFormatting>
  <conditionalFormatting sqref="AD141">
    <cfRule type="expression" dxfId="9163" priority="9391" stopIfTrue="1">
      <formula>$AD141=""</formula>
    </cfRule>
    <cfRule type="expression" dxfId="9162" priority="9403">
      <formula>(COUNTIFS($E$13:$E$512,$E141,$AD$13:$AD$512,"◎") + COUNTIFS($E$13:$E$512,$E141,$AD$13:$AD$512,"○"))&gt;1</formula>
    </cfRule>
  </conditionalFormatting>
  <conditionalFormatting sqref="AE141">
    <cfRule type="expression" dxfId="9161" priority="9390" stopIfTrue="1">
      <formula>$AE141=""</formula>
    </cfRule>
    <cfRule type="expression" dxfId="9160" priority="9402">
      <formula>(COUNTIFS($E$13:$E$512,$E141,$AE$13:$AE$512,"◎") + COUNTIFS($E$13:$E$512,$E141,$AE$13:$AE$512,"○"))&gt;1</formula>
    </cfRule>
  </conditionalFormatting>
  <conditionalFormatting sqref="AF141">
    <cfRule type="expression" dxfId="9159" priority="9389" stopIfTrue="1">
      <formula>$AF141=""</formula>
    </cfRule>
    <cfRule type="expression" dxfId="9158" priority="9401">
      <formula>(COUNTIFS($E$13:$E$512,$E141,$AF$13:$AF$512,"◎") + COUNTIFS($E$13:$E$512,$E141,$AF$13:$AF$512,"○"))&gt;1</formula>
    </cfRule>
  </conditionalFormatting>
  <conditionalFormatting sqref="AG141">
    <cfRule type="expression" dxfId="9157" priority="9388" stopIfTrue="1">
      <formula>$AG141=""</formula>
    </cfRule>
    <cfRule type="expression" dxfId="9156" priority="9400">
      <formula>(COUNTIFS($E$13:$E$512,$E141,$AG$13:$AG$512,"◎") + COUNTIFS($E$13:$E$512,$E141,$AG$13:$AG$512,"○"))&gt;1</formula>
    </cfRule>
  </conditionalFormatting>
  <conditionalFormatting sqref="AH141">
    <cfRule type="expression" dxfId="9155" priority="9387" stopIfTrue="1">
      <formula>$AH141=""</formula>
    </cfRule>
    <cfRule type="expression" dxfId="9154" priority="9399">
      <formula>(COUNTIFS($E$13:$E$512,$E141,$AH$13:$AH$512,"◎") + COUNTIFS($E$13:$E$512,$E141,$AH$13:$AH$512,"○"))&gt;1</formula>
    </cfRule>
  </conditionalFormatting>
  <conditionalFormatting sqref="AI141">
    <cfRule type="expression" dxfId="9153" priority="9386" stopIfTrue="1">
      <formula>$AI141=""</formula>
    </cfRule>
    <cfRule type="expression" dxfId="9152" priority="9398">
      <formula>(COUNTIFS($E$13:$E$512,$E141,$AI$13:$AI$512,"◎") + COUNTIFS($E$13:$E$512,$E141,$AI$13:$AI$512,"○"))&gt;1</formula>
    </cfRule>
  </conditionalFormatting>
  <conditionalFormatting sqref="AJ141">
    <cfRule type="expression" dxfId="9151" priority="9385" stopIfTrue="1">
      <formula>$AJ141=""</formula>
    </cfRule>
    <cfRule type="expression" dxfId="9150" priority="9397">
      <formula>(COUNTIFS($E$13:$E$512,$E141,$AJ$13:$AJ$512,"◎") + COUNTIFS($E$13:$E$512,$E141,$AJ$13:$AJ$512,"○"))&gt;1</formula>
    </cfRule>
  </conditionalFormatting>
  <conditionalFormatting sqref="Y142">
    <cfRule type="expression" dxfId="9149" priority="9372" stopIfTrue="1">
      <formula>$Y142=""</formula>
    </cfRule>
    <cfRule type="expression" dxfId="9148" priority="9384">
      <formula>(COUNTIFS($E$13:$E$512,$E142,$Y$13:$Y$512,"◎") + COUNTIFS($E$13:$E$512,$E142,$Y$13:$Y$512,"○"))&gt;1</formula>
    </cfRule>
  </conditionalFormatting>
  <conditionalFormatting sqref="Z142">
    <cfRule type="expression" dxfId="9147" priority="9371" stopIfTrue="1">
      <formula>$Z142=""</formula>
    </cfRule>
    <cfRule type="expression" dxfId="9146" priority="9383">
      <formula>(COUNTIFS($E$13:$E$512,$E142,$Z$13:$Z$512,"◎") + COUNTIFS($E$13:$E$512,$E142,$Z$13:$Z$512,"○"))&gt;1</formula>
    </cfRule>
  </conditionalFormatting>
  <conditionalFormatting sqref="AA142">
    <cfRule type="expression" dxfId="9145" priority="9370" stopIfTrue="1">
      <formula>$AA142=""</formula>
    </cfRule>
    <cfRule type="expression" dxfId="9144" priority="9382">
      <formula>(COUNTIFS($E$13:$E$512,$E142,$AA$13:$AA$512,"◎") + COUNTIFS($E$13:$E$512,$E142,$AA$13:$AA$512,"○"))&gt;1</formula>
    </cfRule>
  </conditionalFormatting>
  <conditionalFormatting sqref="AB142">
    <cfRule type="expression" dxfId="9143" priority="9369" stopIfTrue="1">
      <formula>$AB142=""</formula>
    </cfRule>
    <cfRule type="expression" dxfId="9142" priority="9381">
      <formula>(COUNTIFS($E$13:$E$512,$E142,$AB$13:$AB$512,"◎") + COUNTIFS($E$13:$E$512,$E142,$AB$13:$AB$512,"○"))&gt;1</formula>
    </cfRule>
  </conditionalFormatting>
  <conditionalFormatting sqref="AC142">
    <cfRule type="expression" dxfId="9141" priority="9368" stopIfTrue="1">
      <formula>$AC142=""</formula>
    </cfRule>
    <cfRule type="expression" dxfId="9140" priority="9380">
      <formula>(COUNTIFS($E$13:$E$512,$E142,$AC$13:$AC$512,"◎") + COUNTIFS($E$13:$E$512,$E142,$AC$13:$AC$512,"○"))&gt;1</formula>
    </cfRule>
  </conditionalFormatting>
  <conditionalFormatting sqref="AD142">
    <cfRule type="expression" dxfId="9139" priority="9367" stopIfTrue="1">
      <formula>$AD142=""</formula>
    </cfRule>
    <cfRule type="expression" dxfId="9138" priority="9379">
      <formula>(COUNTIFS($E$13:$E$512,$E142,$AD$13:$AD$512,"◎") + COUNTIFS($E$13:$E$512,$E142,$AD$13:$AD$512,"○"))&gt;1</formula>
    </cfRule>
  </conditionalFormatting>
  <conditionalFormatting sqref="AE142">
    <cfRule type="expression" dxfId="9137" priority="9366" stopIfTrue="1">
      <formula>$AE142=""</formula>
    </cfRule>
    <cfRule type="expression" dxfId="9136" priority="9378">
      <formula>(COUNTIFS($E$13:$E$512,$E142,$AE$13:$AE$512,"◎") + COUNTIFS($E$13:$E$512,$E142,$AE$13:$AE$512,"○"))&gt;1</formula>
    </cfRule>
  </conditionalFormatting>
  <conditionalFormatting sqref="AF142">
    <cfRule type="expression" dxfId="9135" priority="9365" stopIfTrue="1">
      <formula>$AF142=""</formula>
    </cfRule>
    <cfRule type="expression" dxfId="9134" priority="9377">
      <formula>(COUNTIFS($E$13:$E$512,$E142,$AF$13:$AF$512,"◎") + COUNTIFS($E$13:$E$512,$E142,$AF$13:$AF$512,"○"))&gt;1</formula>
    </cfRule>
  </conditionalFormatting>
  <conditionalFormatting sqref="AG142">
    <cfRule type="expression" dxfId="9133" priority="9364" stopIfTrue="1">
      <formula>$AG142=""</formula>
    </cfRule>
    <cfRule type="expression" dxfId="9132" priority="9376">
      <formula>(COUNTIFS($E$13:$E$512,$E142,$AG$13:$AG$512,"◎") + COUNTIFS($E$13:$E$512,$E142,$AG$13:$AG$512,"○"))&gt;1</formula>
    </cfRule>
  </conditionalFormatting>
  <conditionalFormatting sqref="AH142">
    <cfRule type="expression" dxfId="9131" priority="9363" stopIfTrue="1">
      <formula>$AH142=""</formula>
    </cfRule>
    <cfRule type="expression" dxfId="9130" priority="9375">
      <formula>(COUNTIFS($E$13:$E$512,$E142,$AH$13:$AH$512,"◎") + COUNTIFS($E$13:$E$512,$E142,$AH$13:$AH$512,"○"))&gt;1</formula>
    </cfRule>
  </conditionalFormatting>
  <conditionalFormatting sqref="AI142">
    <cfRule type="expression" dxfId="9129" priority="9362" stopIfTrue="1">
      <formula>$AI142=""</formula>
    </cfRule>
    <cfRule type="expression" dxfId="9128" priority="9374">
      <formula>(COUNTIFS($E$13:$E$512,$E142,$AI$13:$AI$512,"◎") + COUNTIFS($E$13:$E$512,$E142,$AI$13:$AI$512,"○"))&gt;1</formula>
    </cfRule>
  </conditionalFormatting>
  <conditionalFormatting sqref="AJ142">
    <cfRule type="expression" dxfId="9127" priority="9361" stopIfTrue="1">
      <formula>$AJ142=""</formula>
    </cfRule>
    <cfRule type="expression" dxfId="9126" priority="9373">
      <formula>(COUNTIFS($E$13:$E$512,$E142,$AJ$13:$AJ$512,"◎") + COUNTIFS($E$13:$E$512,$E142,$AJ$13:$AJ$512,"○"))&gt;1</formula>
    </cfRule>
  </conditionalFormatting>
  <conditionalFormatting sqref="Y143">
    <cfRule type="expression" dxfId="9125" priority="9348" stopIfTrue="1">
      <formula>$Y143=""</formula>
    </cfRule>
    <cfRule type="expression" dxfId="9124" priority="9360">
      <formula>(COUNTIFS($E$13:$E$512,$E143,$Y$13:$Y$512,"◎") + COUNTIFS($E$13:$E$512,$E143,$Y$13:$Y$512,"○"))&gt;1</formula>
    </cfRule>
  </conditionalFormatting>
  <conditionalFormatting sqref="Z143">
    <cfRule type="expression" dxfId="9123" priority="9347" stopIfTrue="1">
      <formula>$Z143=""</formula>
    </cfRule>
    <cfRule type="expression" dxfId="9122" priority="9359">
      <formula>(COUNTIFS($E$13:$E$512,$E143,$Z$13:$Z$512,"◎") + COUNTIFS($E$13:$E$512,$E143,$Z$13:$Z$512,"○"))&gt;1</formula>
    </cfRule>
  </conditionalFormatting>
  <conditionalFormatting sqref="AA143">
    <cfRule type="expression" dxfId="9121" priority="9346" stopIfTrue="1">
      <formula>$AA143=""</formula>
    </cfRule>
    <cfRule type="expression" dxfId="9120" priority="9358">
      <formula>(COUNTIFS($E$13:$E$512,$E143,$AA$13:$AA$512,"◎") + COUNTIFS($E$13:$E$512,$E143,$AA$13:$AA$512,"○"))&gt;1</formula>
    </cfRule>
  </conditionalFormatting>
  <conditionalFormatting sqref="AB143">
    <cfRule type="expression" dxfId="9119" priority="9345" stopIfTrue="1">
      <formula>$AB143=""</formula>
    </cfRule>
    <cfRule type="expression" dxfId="9118" priority="9357">
      <formula>(COUNTIFS($E$13:$E$512,$E143,$AB$13:$AB$512,"◎") + COUNTIFS($E$13:$E$512,$E143,$AB$13:$AB$512,"○"))&gt;1</formula>
    </cfRule>
  </conditionalFormatting>
  <conditionalFormatting sqref="AC143">
    <cfRule type="expression" dxfId="9117" priority="9344" stopIfTrue="1">
      <formula>$AC143=""</formula>
    </cfRule>
    <cfRule type="expression" dxfId="9116" priority="9356">
      <formula>(COUNTIFS($E$13:$E$512,$E143,$AC$13:$AC$512,"◎") + COUNTIFS($E$13:$E$512,$E143,$AC$13:$AC$512,"○"))&gt;1</formula>
    </cfRule>
  </conditionalFormatting>
  <conditionalFormatting sqref="AD143">
    <cfRule type="expression" dxfId="9115" priority="9343" stopIfTrue="1">
      <formula>$AD143=""</formula>
    </cfRule>
    <cfRule type="expression" dxfId="9114" priority="9355">
      <formula>(COUNTIFS($E$13:$E$512,$E143,$AD$13:$AD$512,"◎") + COUNTIFS($E$13:$E$512,$E143,$AD$13:$AD$512,"○"))&gt;1</formula>
    </cfRule>
  </conditionalFormatting>
  <conditionalFormatting sqref="AE143">
    <cfRule type="expression" dxfId="9113" priority="9342" stopIfTrue="1">
      <formula>$AE143=""</formula>
    </cfRule>
    <cfRule type="expression" dxfId="9112" priority="9354">
      <formula>(COUNTIFS($E$13:$E$512,$E143,$AE$13:$AE$512,"◎") + COUNTIFS($E$13:$E$512,$E143,$AE$13:$AE$512,"○"))&gt;1</formula>
    </cfRule>
  </conditionalFormatting>
  <conditionalFormatting sqref="AF143">
    <cfRule type="expression" dxfId="9111" priority="9341" stopIfTrue="1">
      <formula>$AF143=""</formula>
    </cfRule>
    <cfRule type="expression" dxfId="9110" priority="9353">
      <formula>(COUNTIFS($E$13:$E$512,$E143,$AF$13:$AF$512,"◎") + COUNTIFS($E$13:$E$512,$E143,$AF$13:$AF$512,"○"))&gt;1</formula>
    </cfRule>
  </conditionalFormatting>
  <conditionalFormatting sqref="AG143">
    <cfRule type="expression" dxfId="9109" priority="9340" stopIfTrue="1">
      <formula>$AG143=""</formula>
    </cfRule>
    <cfRule type="expression" dxfId="9108" priority="9352">
      <formula>(COUNTIFS($E$13:$E$512,$E143,$AG$13:$AG$512,"◎") + COUNTIFS($E$13:$E$512,$E143,$AG$13:$AG$512,"○"))&gt;1</formula>
    </cfRule>
  </conditionalFormatting>
  <conditionalFormatting sqref="AH143">
    <cfRule type="expression" dxfId="9107" priority="9339" stopIfTrue="1">
      <formula>$AH143=""</formula>
    </cfRule>
    <cfRule type="expression" dxfId="9106" priority="9351">
      <formula>(COUNTIFS($E$13:$E$512,$E143,$AH$13:$AH$512,"◎") + COUNTIFS($E$13:$E$512,$E143,$AH$13:$AH$512,"○"))&gt;1</formula>
    </cfRule>
  </conditionalFormatting>
  <conditionalFormatting sqref="AI143">
    <cfRule type="expression" dxfId="9105" priority="9338" stopIfTrue="1">
      <formula>$AI143=""</formula>
    </cfRule>
    <cfRule type="expression" dxfId="9104" priority="9350">
      <formula>(COUNTIFS($E$13:$E$512,$E143,$AI$13:$AI$512,"◎") + COUNTIFS($E$13:$E$512,$E143,$AI$13:$AI$512,"○"))&gt;1</formula>
    </cfRule>
  </conditionalFormatting>
  <conditionalFormatting sqref="AJ143">
    <cfRule type="expression" dxfId="9103" priority="9337" stopIfTrue="1">
      <formula>$AJ143=""</formula>
    </cfRule>
    <cfRule type="expression" dxfId="9102" priority="9349">
      <formula>(COUNTIFS($E$13:$E$512,$E143,$AJ$13:$AJ$512,"◎") + COUNTIFS($E$13:$E$512,$E143,$AJ$13:$AJ$512,"○"))&gt;1</formula>
    </cfRule>
  </conditionalFormatting>
  <conditionalFormatting sqref="Y144">
    <cfRule type="expression" dxfId="9101" priority="9324" stopIfTrue="1">
      <formula>$Y144=""</formula>
    </cfRule>
    <cfRule type="expression" dxfId="9100" priority="9336">
      <formula>(COUNTIFS($E$13:$E$512,$E144,$Y$13:$Y$512,"◎") + COUNTIFS($E$13:$E$512,$E144,$Y$13:$Y$512,"○"))&gt;1</formula>
    </cfRule>
  </conditionalFormatting>
  <conditionalFormatting sqref="Z144">
    <cfRule type="expression" dxfId="9099" priority="9323" stopIfTrue="1">
      <formula>$Z144=""</formula>
    </cfRule>
    <cfRule type="expression" dxfId="9098" priority="9335">
      <formula>(COUNTIFS($E$13:$E$512,$E144,$Z$13:$Z$512,"◎") + COUNTIFS($E$13:$E$512,$E144,$Z$13:$Z$512,"○"))&gt;1</formula>
    </cfRule>
  </conditionalFormatting>
  <conditionalFormatting sqref="AA144">
    <cfRule type="expression" dxfId="9097" priority="9322" stopIfTrue="1">
      <formula>$AA144=""</formula>
    </cfRule>
    <cfRule type="expression" dxfId="9096" priority="9334">
      <formula>(COUNTIFS($E$13:$E$512,$E144,$AA$13:$AA$512,"◎") + COUNTIFS($E$13:$E$512,$E144,$AA$13:$AA$512,"○"))&gt;1</formula>
    </cfRule>
  </conditionalFormatting>
  <conditionalFormatting sqref="AB144">
    <cfRule type="expression" dxfId="9095" priority="9321" stopIfTrue="1">
      <formula>$AB144=""</formula>
    </cfRule>
    <cfRule type="expression" dxfId="9094" priority="9333">
      <formula>(COUNTIFS($E$13:$E$512,$E144,$AB$13:$AB$512,"◎") + COUNTIFS($E$13:$E$512,$E144,$AB$13:$AB$512,"○"))&gt;1</formula>
    </cfRule>
  </conditionalFormatting>
  <conditionalFormatting sqref="AC144">
    <cfRule type="expression" dxfId="9093" priority="9320" stopIfTrue="1">
      <formula>$AC144=""</formula>
    </cfRule>
    <cfRule type="expression" dxfId="9092" priority="9332">
      <formula>(COUNTIFS($E$13:$E$512,$E144,$AC$13:$AC$512,"◎") + COUNTIFS($E$13:$E$512,$E144,$AC$13:$AC$512,"○"))&gt;1</formula>
    </cfRule>
  </conditionalFormatting>
  <conditionalFormatting sqref="AD144">
    <cfRule type="expression" dxfId="9091" priority="9319" stopIfTrue="1">
      <formula>$AD144=""</formula>
    </cfRule>
    <cfRule type="expression" dxfId="9090" priority="9331">
      <formula>(COUNTIFS($E$13:$E$512,$E144,$AD$13:$AD$512,"◎") + COUNTIFS($E$13:$E$512,$E144,$AD$13:$AD$512,"○"))&gt;1</formula>
    </cfRule>
  </conditionalFormatting>
  <conditionalFormatting sqref="AE144">
    <cfRule type="expression" dxfId="9089" priority="9318" stopIfTrue="1">
      <formula>$AE144=""</formula>
    </cfRule>
    <cfRule type="expression" dxfId="9088" priority="9330">
      <formula>(COUNTIFS($E$13:$E$512,$E144,$AE$13:$AE$512,"◎") + COUNTIFS($E$13:$E$512,$E144,$AE$13:$AE$512,"○"))&gt;1</formula>
    </cfRule>
  </conditionalFormatting>
  <conditionalFormatting sqref="AF144">
    <cfRule type="expression" dxfId="9087" priority="9317" stopIfTrue="1">
      <formula>$AF144=""</formula>
    </cfRule>
    <cfRule type="expression" dxfId="9086" priority="9329">
      <formula>(COUNTIFS($E$13:$E$512,$E144,$AF$13:$AF$512,"◎") + COUNTIFS($E$13:$E$512,$E144,$AF$13:$AF$512,"○"))&gt;1</formula>
    </cfRule>
  </conditionalFormatting>
  <conditionalFormatting sqref="AG144">
    <cfRule type="expression" dxfId="9085" priority="9316" stopIfTrue="1">
      <formula>$AG144=""</formula>
    </cfRule>
    <cfRule type="expression" dxfId="9084" priority="9328">
      <formula>(COUNTIFS($E$13:$E$512,$E144,$AG$13:$AG$512,"◎") + COUNTIFS($E$13:$E$512,$E144,$AG$13:$AG$512,"○"))&gt;1</formula>
    </cfRule>
  </conditionalFormatting>
  <conditionalFormatting sqref="AH144">
    <cfRule type="expression" dxfId="9083" priority="9315" stopIfTrue="1">
      <formula>$AH144=""</formula>
    </cfRule>
    <cfRule type="expression" dxfId="9082" priority="9327">
      <formula>(COUNTIFS($E$13:$E$512,$E144,$AH$13:$AH$512,"◎") + COUNTIFS($E$13:$E$512,$E144,$AH$13:$AH$512,"○"))&gt;1</formula>
    </cfRule>
  </conditionalFormatting>
  <conditionalFormatting sqref="AI144">
    <cfRule type="expression" dxfId="9081" priority="9314" stopIfTrue="1">
      <formula>$AI144=""</formula>
    </cfRule>
    <cfRule type="expression" dxfId="9080" priority="9326">
      <formula>(COUNTIFS($E$13:$E$512,$E144,$AI$13:$AI$512,"◎") + COUNTIFS($E$13:$E$512,$E144,$AI$13:$AI$512,"○"))&gt;1</formula>
    </cfRule>
  </conditionalFormatting>
  <conditionalFormatting sqref="AJ144">
    <cfRule type="expression" dxfId="9079" priority="9313" stopIfTrue="1">
      <formula>$AJ144=""</formula>
    </cfRule>
    <cfRule type="expression" dxfId="9078" priority="9325">
      <formula>(COUNTIFS($E$13:$E$512,$E144,$AJ$13:$AJ$512,"◎") + COUNTIFS($E$13:$E$512,$E144,$AJ$13:$AJ$512,"○"))&gt;1</formula>
    </cfRule>
  </conditionalFormatting>
  <conditionalFormatting sqref="Y145">
    <cfRule type="expression" dxfId="9077" priority="9300" stopIfTrue="1">
      <formula>$Y145=""</formula>
    </cfRule>
    <cfRule type="expression" dxfId="9076" priority="9312">
      <formula>(COUNTIFS($E$13:$E$512,$E145,$Y$13:$Y$512,"◎") + COUNTIFS($E$13:$E$512,$E145,$Y$13:$Y$512,"○"))&gt;1</formula>
    </cfRule>
  </conditionalFormatting>
  <conditionalFormatting sqref="Z145">
    <cfRule type="expression" dxfId="9075" priority="9299" stopIfTrue="1">
      <formula>$Z145=""</formula>
    </cfRule>
    <cfRule type="expression" dxfId="9074" priority="9311">
      <formula>(COUNTIFS($E$13:$E$512,$E145,$Z$13:$Z$512,"◎") + COUNTIFS($E$13:$E$512,$E145,$Z$13:$Z$512,"○"))&gt;1</formula>
    </cfRule>
  </conditionalFormatting>
  <conditionalFormatting sqref="AA145">
    <cfRule type="expression" dxfId="9073" priority="9298" stopIfTrue="1">
      <formula>$AA145=""</formula>
    </cfRule>
    <cfRule type="expression" dxfId="9072" priority="9310">
      <formula>(COUNTIFS($E$13:$E$512,$E145,$AA$13:$AA$512,"◎") + COUNTIFS($E$13:$E$512,$E145,$AA$13:$AA$512,"○"))&gt;1</formula>
    </cfRule>
  </conditionalFormatting>
  <conditionalFormatting sqref="AB145">
    <cfRule type="expression" dxfId="9071" priority="9297" stopIfTrue="1">
      <formula>$AB145=""</formula>
    </cfRule>
    <cfRule type="expression" dxfId="9070" priority="9309">
      <formula>(COUNTIFS($E$13:$E$512,$E145,$AB$13:$AB$512,"◎") + COUNTIFS($E$13:$E$512,$E145,$AB$13:$AB$512,"○"))&gt;1</formula>
    </cfRule>
  </conditionalFormatting>
  <conditionalFormatting sqref="AC145">
    <cfRule type="expression" dxfId="9069" priority="9296" stopIfTrue="1">
      <formula>$AC145=""</formula>
    </cfRule>
    <cfRule type="expression" dxfId="9068" priority="9308">
      <formula>(COUNTIFS($E$13:$E$512,$E145,$AC$13:$AC$512,"◎") + COUNTIFS($E$13:$E$512,$E145,$AC$13:$AC$512,"○"))&gt;1</formula>
    </cfRule>
  </conditionalFormatting>
  <conditionalFormatting sqref="AD145">
    <cfRule type="expression" dxfId="9067" priority="9295" stopIfTrue="1">
      <formula>$AD145=""</formula>
    </cfRule>
    <cfRule type="expression" dxfId="9066" priority="9307">
      <formula>(COUNTIFS($E$13:$E$512,$E145,$AD$13:$AD$512,"◎") + COUNTIFS($E$13:$E$512,$E145,$AD$13:$AD$512,"○"))&gt;1</formula>
    </cfRule>
  </conditionalFormatting>
  <conditionalFormatting sqref="AE145">
    <cfRule type="expression" dxfId="9065" priority="9294" stopIfTrue="1">
      <formula>$AE145=""</formula>
    </cfRule>
    <cfRule type="expression" dxfId="9064" priority="9306">
      <formula>(COUNTIFS($E$13:$E$512,$E145,$AE$13:$AE$512,"◎") + COUNTIFS($E$13:$E$512,$E145,$AE$13:$AE$512,"○"))&gt;1</formula>
    </cfRule>
  </conditionalFormatting>
  <conditionalFormatting sqref="AF145">
    <cfRule type="expression" dxfId="9063" priority="9293" stopIfTrue="1">
      <formula>$AF145=""</formula>
    </cfRule>
    <cfRule type="expression" dxfId="9062" priority="9305">
      <formula>(COUNTIFS($E$13:$E$512,$E145,$AF$13:$AF$512,"◎") + COUNTIFS($E$13:$E$512,$E145,$AF$13:$AF$512,"○"))&gt;1</formula>
    </cfRule>
  </conditionalFormatting>
  <conditionalFormatting sqref="AG145">
    <cfRule type="expression" dxfId="9061" priority="9292" stopIfTrue="1">
      <formula>$AG145=""</formula>
    </cfRule>
    <cfRule type="expression" dxfId="9060" priority="9304">
      <formula>(COUNTIFS($E$13:$E$512,$E145,$AG$13:$AG$512,"◎") + COUNTIFS($E$13:$E$512,$E145,$AG$13:$AG$512,"○"))&gt;1</formula>
    </cfRule>
  </conditionalFormatting>
  <conditionalFormatting sqref="AH145">
    <cfRule type="expression" dxfId="9059" priority="9291" stopIfTrue="1">
      <formula>$AH145=""</formula>
    </cfRule>
    <cfRule type="expression" dxfId="9058" priority="9303">
      <formula>(COUNTIFS($E$13:$E$512,$E145,$AH$13:$AH$512,"◎") + COUNTIFS($E$13:$E$512,$E145,$AH$13:$AH$512,"○"))&gt;1</formula>
    </cfRule>
  </conditionalFormatting>
  <conditionalFormatting sqref="AI145">
    <cfRule type="expression" dxfId="9057" priority="9290" stopIfTrue="1">
      <formula>$AI145=""</formula>
    </cfRule>
    <cfRule type="expression" dxfId="9056" priority="9302">
      <formula>(COUNTIFS($E$13:$E$512,$E145,$AI$13:$AI$512,"◎") + COUNTIFS($E$13:$E$512,$E145,$AI$13:$AI$512,"○"))&gt;1</formula>
    </cfRule>
  </conditionalFormatting>
  <conditionalFormatting sqref="AJ145">
    <cfRule type="expression" dxfId="9055" priority="9289" stopIfTrue="1">
      <formula>$AJ145=""</formula>
    </cfRule>
    <cfRule type="expression" dxfId="9054" priority="9301">
      <formula>(COUNTIFS($E$13:$E$512,$E145,$AJ$13:$AJ$512,"◎") + COUNTIFS($E$13:$E$512,$E145,$AJ$13:$AJ$512,"○"))&gt;1</formula>
    </cfRule>
  </conditionalFormatting>
  <conditionalFormatting sqref="Y146">
    <cfRule type="expression" dxfId="9053" priority="9276" stopIfTrue="1">
      <formula>$Y146=""</formula>
    </cfRule>
    <cfRule type="expression" dxfId="9052" priority="9288">
      <formula>(COUNTIFS($E$13:$E$512,$E146,$Y$13:$Y$512,"◎") + COUNTIFS($E$13:$E$512,$E146,$Y$13:$Y$512,"○"))&gt;1</formula>
    </cfRule>
  </conditionalFormatting>
  <conditionalFormatting sqref="Z146">
    <cfRule type="expression" dxfId="9051" priority="9275" stopIfTrue="1">
      <formula>$Z146=""</formula>
    </cfRule>
    <cfRule type="expression" dxfId="9050" priority="9287">
      <formula>(COUNTIFS($E$13:$E$512,$E146,$Z$13:$Z$512,"◎") + COUNTIFS($E$13:$E$512,$E146,$Z$13:$Z$512,"○"))&gt;1</formula>
    </cfRule>
  </conditionalFormatting>
  <conditionalFormatting sqref="AA146">
    <cfRule type="expression" dxfId="9049" priority="9274" stopIfTrue="1">
      <formula>$AA146=""</formula>
    </cfRule>
    <cfRule type="expression" dxfId="9048" priority="9286">
      <formula>(COUNTIFS($E$13:$E$512,$E146,$AA$13:$AA$512,"◎") + COUNTIFS($E$13:$E$512,$E146,$AA$13:$AA$512,"○"))&gt;1</formula>
    </cfRule>
  </conditionalFormatting>
  <conditionalFormatting sqref="AB146">
    <cfRule type="expression" dxfId="9047" priority="9273" stopIfTrue="1">
      <formula>$AB146=""</formula>
    </cfRule>
    <cfRule type="expression" dxfId="9046" priority="9285">
      <formula>(COUNTIFS($E$13:$E$512,$E146,$AB$13:$AB$512,"◎") + COUNTIFS($E$13:$E$512,$E146,$AB$13:$AB$512,"○"))&gt;1</formula>
    </cfRule>
  </conditionalFormatting>
  <conditionalFormatting sqref="AC146">
    <cfRule type="expression" dxfId="9045" priority="9272" stopIfTrue="1">
      <formula>$AC146=""</formula>
    </cfRule>
    <cfRule type="expression" dxfId="9044" priority="9284">
      <formula>(COUNTIFS($E$13:$E$512,$E146,$AC$13:$AC$512,"◎") + COUNTIFS($E$13:$E$512,$E146,$AC$13:$AC$512,"○"))&gt;1</formula>
    </cfRule>
  </conditionalFormatting>
  <conditionalFormatting sqref="AD146">
    <cfRule type="expression" dxfId="9043" priority="9271" stopIfTrue="1">
      <formula>$AD146=""</formula>
    </cfRule>
    <cfRule type="expression" dxfId="9042" priority="9283">
      <formula>(COUNTIFS($E$13:$E$512,$E146,$AD$13:$AD$512,"◎") + COUNTIFS($E$13:$E$512,$E146,$AD$13:$AD$512,"○"))&gt;1</formula>
    </cfRule>
  </conditionalFormatting>
  <conditionalFormatting sqref="AE146">
    <cfRule type="expression" dxfId="9041" priority="9270" stopIfTrue="1">
      <formula>$AE146=""</formula>
    </cfRule>
    <cfRule type="expression" dxfId="9040" priority="9282">
      <formula>(COUNTIFS($E$13:$E$512,$E146,$AE$13:$AE$512,"◎") + COUNTIFS($E$13:$E$512,$E146,$AE$13:$AE$512,"○"))&gt;1</formula>
    </cfRule>
  </conditionalFormatting>
  <conditionalFormatting sqref="AF146">
    <cfRule type="expression" dxfId="9039" priority="9269" stopIfTrue="1">
      <formula>$AF146=""</formula>
    </cfRule>
    <cfRule type="expression" dxfId="9038" priority="9281">
      <formula>(COUNTIFS($E$13:$E$512,$E146,$AF$13:$AF$512,"◎") + COUNTIFS($E$13:$E$512,$E146,$AF$13:$AF$512,"○"))&gt;1</formula>
    </cfRule>
  </conditionalFormatting>
  <conditionalFormatting sqref="AG146">
    <cfRule type="expression" dxfId="9037" priority="9268" stopIfTrue="1">
      <formula>$AG146=""</formula>
    </cfRule>
    <cfRule type="expression" dxfId="9036" priority="9280">
      <formula>(COUNTIFS($E$13:$E$512,$E146,$AG$13:$AG$512,"◎") + COUNTIFS($E$13:$E$512,$E146,$AG$13:$AG$512,"○"))&gt;1</formula>
    </cfRule>
  </conditionalFormatting>
  <conditionalFormatting sqref="AH146">
    <cfRule type="expression" dxfId="9035" priority="9267" stopIfTrue="1">
      <formula>$AH146=""</formula>
    </cfRule>
    <cfRule type="expression" dxfId="9034" priority="9279">
      <formula>(COUNTIFS($E$13:$E$512,$E146,$AH$13:$AH$512,"◎") + COUNTIFS($E$13:$E$512,$E146,$AH$13:$AH$512,"○"))&gt;1</formula>
    </cfRule>
  </conditionalFormatting>
  <conditionalFormatting sqref="AI146">
    <cfRule type="expression" dxfId="9033" priority="9266" stopIfTrue="1">
      <formula>$AI146=""</formula>
    </cfRule>
    <cfRule type="expression" dxfId="9032" priority="9278">
      <formula>(COUNTIFS($E$13:$E$512,$E146,$AI$13:$AI$512,"◎") + COUNTIFS($E$13:$E$512,$E146,$AI$13:$AI$512,"○"))&gt;1</formula>
    </cfRule>
  </conditionalFormatting>
  <conditionalFormatting sqref="AJ146">
    <cfRule type="expression" dxfId="9031" priority="9265" stopIfTrue="1">
      <formula>$AJ146=""</formula>
    </cfRule>
    <cfRule type="expression" dxfId="9030" priority="9277">
      <formula>(COUNTIFS($E$13:$E$512,$E146,$AJ$13:$AJ$512,"◎") + COUNTIFS($E$13:$E$512,$E146,$AJ$13:$AJ$512,"○"))&gt;1</formula>
    </cfRule>
  </conditionalFormatting>
  <conditionalFormatting sqref="Y147">
    <cfRule type="expression" dxfId="9029" priority="9252" stopIfTrue="1">
      <formula>$Y147=""</formula>
    </cfRule>
    <cfRule type="expression" dxfId="9028" priority="9264">
      <formula>(COUNTIFS($E$13:$E$512,$E147,$Y$13:$Y$512,"◎") + COUNTIFS($E$13:$E$512,$E147,$Y$13:$Y$512,"○"))&gt;1</formula>
    </cfRule>
  </conditionalFormatting>
  <conditionalFormatting sqref="Z147">
    <cfRule type="expression" dxfId="9027" priority="9251" stopIfTrue="1">
      <formula>$Z147=""</formula>
    </cfRule>
    <cfRule type="expression" dxfId="9026" priority="9263">
      <formula>(COUNTIFS($E$13:$E$512,$E147,$Z$13:$Z$512,"◎") + COUNTIFS($E$13:$E$512,$E147,$Z$13:$Z$512,"○"))&gt;1</formula>
    </cfRule>
  </conditionalFormatting>
  <conditionalFormatting sqref="AA147">
    <cfRule type="expression" dxfId="9025" priority="9250" stopIfTrue="1">
      <formula>$AA147=""</formula>
    </cfRule>
    <cfRule type="expression" dxfId="9024" priority="9262">
      <formula>(COUNTIFS($E$13:$E$512,$E147,$AA$13:$AA$512,"◎") + COUNTIFS($E$13:$E$512,$E147,$AA$13:$AA$512,"○"))&gt;1</formula>
    </cfRule>
  </conditionalFormatting>
  <conditionalFormatting sqref="AB147">
    <cfRule type="expression" dxfId="9023" priority="9249" stopIfTrue="1">
      <formula>$AB147=""</formula>
    </cfRule>
    <cfRule type="expression" dxfId="9022" priority="9261">
      <formula>(COUNTIFS($E$13:$E$512,$E147,$AB$13:$AB$512,"◎") + COUNTIFS($E$13:$E$512,$E147,$AB$13:$AB$512,"○"))&gt;1</formula>
    </cfRule>
  </conditionalFormatting>
  <conditionalFormatting sqref="AC147">
    <cfRule type="expression" dxfId="9021" priority="9248" stopIfTrue="1">
      <formula>$AC147=""</formula>
    </cfRule>
    <cfRule type="expression" dxfId="9020" priority="9260">
      <formula>(COUNTIFS($E$13:$E$512,$E147,$AC$13:$AC$512,"◎") + COUNTIFS($E$13:$E$512,$E147,$AC$13:$AC$512,"○"))&gt;1</formula>
    </cfRule>
  </conditionalFormatting>
  <conditionalFormatting sqref="AD147">
    <cfRule type="expression" dxfId="9019" priority="9247" stopIfTrue="1">
      <formula>$AD147=""</formula>
    </cfRule>
    <cfRule type="expression" dxfId="9018" priority="9259">
      <formula>(COUNTIFS($E$13:$E$512,$E147,$AD$13:$AD$512,"◎") + COUNTIFS($E$13:$E$512,$E147,$AD$13:$AD$512,"○"))&gt;1</formula>
    </cfRule>
  </conditionalFormatting>
  <conditionalFormatting sqref="AE147">
    <cfRule type="expression" dxfId="9017" priority="9246" stopIfTrue="1">
      <formula>$AE147=""</formula>
    </cfRule>
    <cfRule type="expression" dxfId="9016" priority="9258">
      <formula>(COUNTIFS($E$13:$E$512,$E147,$AE$13:$AE$512,"◎") + COUNTIFS($E$13:$E$512,$E147,$AE$13:$AE$512,"○"))&gt;1</formula>
    </cfRule>
  </conditionalFormatting>
  <conditionalFormatting sqref="AF147">
    <cfRule type="expression" dxfId="9015" priority="9245" stopIfTrue="1">
      <formula>$AF147=""</formula>
    </cfRule>
    <cfRule type="expression" dxfId="9014" priority="9257">
      <formula>(COUNTIFS($E$13:$E$512,$E147,$AF$13:$AF$512,"◎") + COUNTIFS($E$13:$E$512,$E147,$AF$13:$AF$512,"○"))&gt;1</formula>
    </cfRule>
  </conditionalFormatting>
  <conditionalFormatting sqref="AG147">
    <cfRule type="expression" dxfId="9013" priority="9244" stopIfTrue="1">
      <formula>$AG147=""</formula>
    </cfRule>
    <cfRule type="expression" dxfId="9012" priority="9256">
      <formula>(COUNTIFS($E$13:$E$512,$E147,$AG$13:$AG$512,"◎") + COUNTIFS($E$13:$E$512,$E147,$AG$13:$AG$512,"○"))&gt;1</formula>
    </cfRule>
  </conditionalFormatting>
  <conditionalFormatting sqref="AH147">
    <cfRule type="expression" dxfId="9011" priority="9243" stopIfTrue="1">
      <formula>$AH147=""</formula>
    </cfRule>
    <cfRule type="expression" dxfId="9010" priority="9255">
      <formula>(COUNTIFS($E$13:$E$512,$E147,$AH$13:$AH$512,"◎") + COUNTIFS($E$13:$E$512,$E147,$AH$13:$AH$512,"○"))&gt;1</formula>
    </cfRule>
  </conditionalFormatting>
  <conditionalFormatting sqref="AI147">
    <cfRule type="expression" dxfId="9009" priority="9242" stopIfTrue="1">
      <formula>$AI147=""</formula>
    </cfRule>
    <cfRule type="expression" dxfId="9008" priority="9254">
      <formula>(COUNTIFS($E$13:$E$512,$E147,$AI$13:$AI$512,"◎") + COUNTIFS($E$13:$E$512,$E147,$AI$13:$AI$512,"○"))&gt;1</formula>
    </cfRule>
  </conditionalFormatting>
  <conditionalFormatting sqref="AJ147">
    <cfRule type="expression" dxfId="9007" priority="9241" stopIfTrue="1">
      <formula>$AJ147=""</formula>
    </cfRule>
    <cfRule type="expression" dxfId="9006" priority="9253">
      <formula>(COUNTIFS($E$13:$E$512,$E147,$AJ$13:$AJ$512,"◎") + COUNTIFS($E$13:$E$512,$E147,$AJ$13:$AJ$512,"○"))&gt;1</formula>
    </cfRule>
  </conditionalFormatting>
  <conditionalFormatting sqref="Y148">
    <cfRule type="expression" dxfId="9005" priority="9228" stopIfTrue="1">
      <formula>$Y148=""</formula>
    </cfRule>
    <cfRule type="expression" dxfId="9004" priority="9240">
      <formula>(COUNTIFS($E$13:$E$512,$E148,$Y$13:$Y$512,"◎") + COUNTIFS($E$13:$E$512,$E148,$Y$13:$Y$512,"○"))&gt;1</formula>
    </cfRule>
  </conditionalFormatting>
  <conditionalFormatting sqref="Z148">
    <cfRule type="expression" dxfId="9003" priority="9227" stopIfTrue="1">
      <formula>$Z148=""</formula>
    </cfRule>
    <cfRule type="expression" dxfId="9002" priority="9239">
      <formula>(COUNTIFS($E$13:$E$512,$E148,$Z$13:$Z$512,"◎") + COUNTIFS($E$13:$E$512,$E148,$Z$13:$Z$512,"○"))&gt;1</formula>
    </cfRule>
  </conditionalFormatting>
  <conditionalFormatting sqref="AA148">
    <cfRule type="expression" dxfId="9001" priority="9226" stopIfTrue="1">
      <formula>$AA148=""</formula>
    </cfRule>
    <cfRule type="expression" dxfId="9000" priority="9238">
      <formula>(COUNTIFS($E$13:$E$512,$E148,$AA$13:$AA$512,"◎") + COUNTIFS($E$13:$E$512,$E148,$AA$13:$AA$512,"○"))&gt;1</formula>
    </cfRule>
  </conditionalFormatting>
  <conditionalFormatting sqref="AB148">
    <cfRule type="expression" dxfId="8999" priority="9225" stopIfTrue="1">
      <formula>$AB148=""</formula>
    </cfRule>
    <cfRule type="expression" dxfId="8998" priority="9237">
      <formula>(COUNTIFS($E$13:$E$512,$E148,$AB$13:$AB$512,"◎") + COUNTIFS($E$13:$E$512,$E148,$AB$13:$AB$512,"○"))&gt;1</formula>
    </cfRule>
  </conditionalFormatting>
  <conditionalFormatting sqref="AC148">
    <cfRule type="expression" dxfId="8997" priority="9224" stopIfTrue="1">
      <formula>$AC148=""</formula>
    </cfRule>
    <cfRule type="expression" dxfId="8996" priority="9236">
      <formula>(COUNTIFS($E$13:$E$512,$E148,$AC$13:$AC$512,"◎") + COUNTIFS($E$13:$E$512,$E148,$AC$13:$AC$512,"○"))&gt;1</formula>
    </cfRule>
  </conditionalFormatting>
  <conditionalFormatting sqref="AD148">
    <cfRule type="expression" dxfId="8995" priority="9223" stopIfTrue="1">
      <formula>$AD148=""</formula>
    </cfRule>
    <cfRule type="expression" dxfId="8994" priority="9235">
      <formula>(COUNTIFS($E$13:$E$512,$E148,$AD$13:$AD$512,"◎") + COUNTIFS($E$13:$E$512,$E148,$AD$13:$AD$512,"○"))&gt;1</formula>
    </cfRule>
  </conditionalFormatting>
  <conditionalFormatting sqref="AE148">
    <cfRule type="expression" dxfId="8993" priority="9222" stopIfTrue="1">
      <formula>$AE148=""</formula>
    </cfRule>
    <cfRule type="expression" dxfId="8992" priority="9234">
      <formula>(COUNTIFS($E$13:$E$512,$E148,$AE$13:$AE$512,"◎") + COUNTIFS($E$13:$E$512,$E148,$AE$13:$AE$512,"○"))&gt;1</formula>
    </cfRule>
  </conditionalFormatting>
  <conditionalFormatting sqref="AF148">
    <cfRule type="expression" dxfId="8991" priority="9221" stopIfTrue="1">
      <formula>$AF148=""</formula>
    </cfRule>
    <cfRule type="expression" dxfId="8990" priority="9233">
      <formula>(COUNTIFS($E$13:$E$512,$E148,$AF$13:$AF$512,"◎") + COUNTIFS($E$13:$E$512,$E148,$AF$13:$AF$512,"○"))&gt;1</formula>
    </cfRule>
  </conditionalFormatting>
  <conditionalFormatting sqref="AG148">
    <cfRule type="expression" dxfId="8989" priority="9220" stopIfTrue="1">
      <formula>$AG148=""</formula>
    </cfRule>
    <cfRule type="expression" dxfId="8988" priority="9232">
      <formula>(COUNTIFS($E$13:$E$512,$E148,$AG$13:$AG$512,"◎") + COUNTIFS($E$13:$E$512,$E148,$AG$13:$AG$512,"○"))&gt;1</formula>
    </cfRule>
  </conditionalFormatting>
  <conditionalFormatting sqref="AH148">
    <cfRule type="expression" dxfId="8987" priority="9219" stopIfTrue="1">
      <formula>$AH148=""</formula>
    </cfRule>
    <cfRule type="expression" dxfId="8986" priority="9231">
      <formula>(COUNTIFS($E$13:$E$512,$E148,$AH$13:$AH$512,"◎") + COUNTIFS($E$13:$E$512,$E148,$AH$13:$AH$512,"○"))&gt;1</formula>
    </cfRule>
  </conditionalFormatting>
  <conditionalFormatting sqref="AI148">
    <cfRule type="expression" dxfId="8985" priority="9218" stopIfTrue="1">
      <formula>$AI148=""</formula>
    </cfRule>
    <cfRule type="expression" dxfId="8984" priority="9230">
      <formula>(COUNTIFS($E$13:$E$512,$E148,$AI$13:$AI$512,"◎") + COUNTIFS($E$13:$E$512,$E148,$AI$13:$AI$512,"○"))&gt;1</formula>
    </cfRule>
  </conditionalFormatting>
  <conditionalFormatting sqref="AJ148">
    <cfRule type="expression" dxfId="8983" priority="9217" stopIfTrue="1">
      <formula>$AJ148=""</formula>
    </cfRule>
    <cfRule type="expression" dxfId="8982" priority="9229">
      <formula>(COUNTIFS($E$13:$E$512,$E148,$AJ$13:$AJ$512,"◎") + COUNTIFS($E$13:$E$512,$E148,$AJ$13:$AJ$512,"○"))&gt;1</formula>
    </cfRule>
  </conditionalFormatting>
  <conditionalFormatting sqref="Y149">
    <cfRule type="expression" dxfId="8981" priority="9204" stopIfTrue="1">
      <formula>$Y149=""</formula>
    </cfRule>
    <cfRule type="expression" dxfId="8980" priority="9216">
      <formula>(COUNTIFS($E$13:$E$512,$E149,$Y$13:$Y$512,"◎") + COUNTIFS($E$13:$E$512,$E149,$Y$13:$Y$512,"○"))&gt;1</formula>
    </cfRule>
  </conditionalFormatting>
  <conditionalFormatting sqref="Z149">
    <cfRule type="expression" dxfId="8979" priority="9203" stopIfTrue="1">
      <formula>$Z149=""</formula>
    </cfRule>
    <cfRule type="expression" dxfId="8978" priority="9215">
      <formula>(COUNTIFS($E$13:$E$512,$E149,$Z$13:$Z$512,"◎") + COUNTIFS($E$13:$E$512,$E149,$Z$13:$Z$512,"○"))&gt;1</formula>
    </cfRule>
  </conditionalFormatting>
  <conditionalFormatting sqref="AA149">
    <cfRule type="expression" dxfId="8977" priority="9202" stopIfTrue="1">
      <formula>$AA149=""</formula>
    </cfRule>
    <cfRule type="expression" dxfId="8976" priority="9214">
      <formula>(COUNTIFS($E$13:$E$512,$E149,$AA$13:$AA$512,"◎") + COUNTIFS($E$13:$E$512,$E149,$AA$13:$AA$512,"○"))&gt;1</formula>
    </cfRule>
  </conditionalFormatting>
  <conditionalFormatting sqref="AB149">
    <cfRule type="expression" dxfId="8975" priority="9201" stopIfTrue="1">
      <formula>$AB149=""</formula>
    </cfRule>
    <cfRule type="expression" dxfId="8974" priority="9213">
      <formula>(COUNTIFS($E$13:$E$512,$E149,$AB$13:$AB$512,"◎") + COUNTIFS($E$13:$E$512,$E149,$AB$13:$AB$512,"○"))&gt;1</formula>
    </cfRule>
  </conditionalFormatting>
  <conditionalFormatting sqref="AC149">
    <cfRule type="expression" dxfId="8973" priority="9200" stopIfTrue="1">
      <formula>$AC149=""</formula>
    </cfRule>
    <cfRule type="expression" dxfId="8972" priority="9212">
      <formula>(COUNTIFS($E$13:$E$512,$E149,$AC$13:$AC$512,"◎") + COUNTIFS($E$13:$E$512,$E149,$AC$13:$AC$512,"○"))&gt;1</formula>
    </cfRule>
  </conditionalFormatting>
  <conditionalFormatting sqref="AD149">
    <cfRule type="expression" dxfId="8971" priority="9199" stopIfTrue="1">
      <formula>$AD149=""</formula>
    </cfRule>
    <cfRule type="expression" dxfId="8970" priority="9211">
      <formula>(COUNTIFS($E$13:$E$512,$E149,$AD$13:$AD$512,"◎") + COUNTIFS($E$13:$E$512,$E149,$AD$13:$AD$512,"○"))&gt;1</formula>
    </cfRule>
  </conditionalFormatting>
  <conditionalFormatting sqref="AE149">
    <cfRule type="expression" dxfId="8969" priority="9198" stopIfTrue="1">
      <formula>$AE149=""</formula>
    </cfRule>
    <cfRule type="expression" dxfId="8968" priority="9210">
      <formula>(COUNTIFS($E$13:$E$512,$E149,$AE$13:$AE$512,"◎") + COUNTIFS($E$13:$E$512,$E149,$AE$13:$AE$512,"○"))&gt;1</formula>
    </cfRule>
  </conditionalFormatting>
  <conditionalFormatting sqref="AF149">
    <cfRule type="expression" dxfId="8967" priority="9197" stopIfTrue="1">
      <formula>$AF149=""</formula>
    </cfRule>
    <cfRule type="expression" dxfId="8966" priority="9209">
      <formula>(COUNTIFS($E$13:$E$512,$E149,$AF$13:$AF$512,"◎") + COUNTIFS($E$13:$E$512,$E149,$AF$13:$AF$512,"○"))&gt;1</formula>
    </cfRule>
  </conditionalFormatting>
  <conditionalFormatting sqref="AG149">
    <cfRule type="expression" dxfId="8965" priority="9196" stopIfTrue="1">
      <formula>$AG149=""</formula>
    </cfRule>
    <cfRule type="expression" dxfId="8964" priority="9208">
      <formula>(COUNTIFS($E$13:$E$512,$E149,$AG$13:$AG$512,"◎") + COUNTIFS($E$13:$E$512,$E149,$AG$13:$AG$512,"○"))&gt;1</formula>
    </cfRule>
  </conditionalFormatting>
  <conditionalFormatting sqref="AH149">
    <cfRule type="expression" dxfId="8963" priority="9195" stopIfTrue="1">
      <formula>$AH149=""</formula>
    </cfRule>
    <cfRule type="expression" dxfId="8962" priority="9207">
      <formula>(COUNTIFS($E$13:$E$512,$E149,$AH$13:$AH$512,"◎") + COUNTIFS($E$13:$E$512,$E149,$AH$13:$AH$512,"○"))&gt;1</formula>
    </cfRule>
  </conditionalFormatting>
  <conditionalFormatting sqref="AI149">
    <cfRule type="expression" dxfId="8961" priority="9194" stopIfTrue="1">
      <formula>$AI149=""</formula>
    </cfRule>
    <cfRule type="expression" dxfId="8960" priority="9206">
      <formula>(COUNTIFS($E$13:$E$512,$E149,$AI$13:$AI$512,"◎") + COUNTIFS($E$13:$E$512,$E149,$AI$13:$AI$512,"○"))&gt;1</formula>
    </cfRule>
  </conditionalFormatting>
  <conditionalFormatting sqref="AJ149">
    <cfRule type="expression" dxfId="8959" priority="9193" stopIfTrue="1">
      <formula>$AJ149=""</formula>
    </cfRule>
    <cfRule type="expression" dxfId="8958" priority="9205">
      <formula>(COUNTIFS($E$13:$E$512,$E149,$AJ$13:$AJ$512,"◎") + COUNTIFS($E$13:$E$512,$E149,$AJ$13:$AJ$512,"○"))&gt;1</formula>
    </cfRule>
  </conditionalFormatting>
  <conditionalFormatting sqref="Y150">
    <cfRule type="expression" dxfId="8957" priority="9180" stopIfTrue="1">
      <formula>$Y150=""</formula>
    </cfRule>
    <cfRule type="expression" dxfId="8956" priority="9192">
      <formula>(COUNTIFS($E$13:$E$512,$E150,$Y$13:$Y$512,"◎") + COUNTIFS($E$13:$E$512,$E150,$Y$13:$Y$512,"○"))&gt;1</formula>
    </cfRule>
  </conditionalFormatting>
  <conditionalFormatting sqref="Z150">
    <cfRule type="expression" dxfId="8955" priority="9179" stopIfTrue="1">
      <formula>$Z150=""</formula>
    </cfRule>
    <cfRule type="expression" dxfId="8954" priority="9191">
      <formula>(COUNTIFS($E$13:$E$512,$E150,$Z$13:$Z$512,"◎") + COUNTIFS($E$13:$E$512,$E150,$Z$13:$Z$512,"○"))&gt;1</formula>
    </cfRule>
  </conditionalFormatting>
  <conditionalFormatting sqref="AA150">
    <cfRule type="expression" dxfId="8953" priority="9178" stopIfTrue="1">
      <formula>$AA150=""</formula>
    </cfRule>
    <cfRule type="expression" dxfId="8952" priority="9190">
      <formula>(COUNTIFS($E$13:$E$512,$E150,$AA$13:$AA$512,"◎") + COUNTIFS($E$13:$E$512,$E150,$AA$13:$AA$512,"○"))&gt;1</formula>
    </cfRule>
  </conditionalFormatting>
  <conditionalFormatting sqref="AB150">
    <cfRule type="expression" dxfId="8951" priority="9177" stopIfTrue="1">
      <formula>$AB150=""</formula>
    </cfRule>
    <cfRule type="expression" dxfId="8950" priority="9189">
      <formula>(COUNTIFS($E$13:$E$512,$E150,$AB$13:$AB$512,"◎") + COUNTIFS($E$13:$E$512,$E150,$AB$13:$AB$512,"○"))&gt;1</formula>
    </cfRule>
  </conditionalFormatting>
  <conditionalFormatting sqref="AC150">
    <cfRule type="expression" dxfId="8949" priority="9176" stopIfTrue="1">
      <formula>$AC150=""</formula>
    </cfRule>
    <cfRule type="expression" dxfId="8948" priority="9188">
      <formula>(COUNTIFS($E$13:$E$512,$E150,$AC$13:$AC$512,"◎") + COUNTIFS($E$13:$E$512,$E150,$AC$13:$AC$512,"○"))&gt;1</formula>
    </cfRule>
  </conditionalFormatting>
  <conditionalFormatting sqref="AD150">
    <cfRule type="expression" dxfId="8947" priority="9175" stopIfTrue="1">
      <formula>$AD150=""</formula>
    </cfRule>
    <cfRule type="expression" dxfId="8946" priority="9187">
      <formula>(COUNTIFS($E$13:$E$512,$E150,$AD$13:$AD$512,"◎") + COUNTIFS($E$13:$E$512,$E150,$AD$13:$AD$512,"○"))&gt;1</formula>
    </cfRule>
  </conditionalFormatting>
  <conditionalFormatting sqref="AE150">
    <cfRule type="expression" dxfId="8945" priority="9174" stopIfTrue="1">
      <formula>$AE150=""</formula>
    </cfRule>
    <cfRule type="expression" dxfId="8944" priority="9186">
      <formula>(COUNTIFS($E$13:$E$512,$E150,$AE$13:$AE$512,"◎") + COUNTIFS($E$13:$E$512,$E150,$AE$13:$AE$512,"○"))&gt;1</formula>
    </cfRule>
  </conditionalFormatting>
  <conditionalFormatting sqref="AF150">
    <cfRule type="expression" dxfId="8943" priority="9173" stopIfTrue="1">
      <formula>$AF150=""</formula>
    </cfRule>
    <cfRule type="expression" dxfId="8942" priority="9185">
      <formula>(COUNTIFS($E$13:$E$512,$E150,$AF$13:$AF$512,"◎") + COUNTIFS($E$13:$E$512,$E150,$AF$13:$AF$512,"○"))&gt;1</formula>
    </cfRule>
  </conditionalFormatting>
  <conditionalFormatting sqref="AG150">
    <cfRule type="expression" dxfId="8941" priority="9172" stopIfTrue="1">
      <formula>$AG150=""</formula>
    </cfRule>
    <cfRule type="expression" dxfId="8940" priority="9184">
      <formula>(COUNTIFS($E$13:$E$512,$E150,$AG$13:$AG$512,"◎") + COUNTIFS($E$13:$E$512,$E150,$AG$13:$AG$512,"○"))&gt;1</formula>
    </cfRule>
  </conditionalFormatting>
  <conditionalFormatting sqref="AH150">
    <cfRule type="expression" dxfId="8939" priority="9171" stopIfTrue="1">
      <formula>$AH150=""</formula>
    </cfRule>
    <cfRule type="expression" dxfId="8938" priority="9183">
      <formula>(COUNTIFS($E$13:$E$512,$E150,$AH$13:$AH$512,"◎") + COUNTIFS($E$13:$E$512,$E150,$AH$13:$AH$512,"○"))&gt;1</formula>
    </cfRule>
  </conditionalFormatting>
  <conditionalFormatting sqref="AI150">
    <cfRule type="expression" dxfId="8937" priority="9170" stopIfTrue="1">
      <formula>$AI150=""</formula>
    </cfRule>
    <cfRule type="expression" dxfId="8936" priority="9182">
      <formula>(COUNTIFS($E$13:$E$512,$E150,$AI$13:$AI$512,"◎") + COUNTIFS($E$13:$E$512,$E150,$AI$13:$AI$512,"○"))&gt;1</formula>
    </cfRule>
  </conditionalFormatting>
  <conditionalFormatting sqref="AJ150">
    <cfRule type="expression" dxfId="8935" priority="9169" stopIfTrue="1">
      <formula>$AJ150=""</formula>
    </cfRule>
    <cfRule type="expression" dxfId="8934" priority="9181">
      <formula>(COUNTIFS($E$13:$E$512,$E150,$AJ$13:$AJ$512,"◎") + COUNTIFS($E$13:$E$512,$E150,$AJ$13:$AJ$512,"○"))&gt;1</formula>
    </cfRule>
  </conditionalFormatting>
  <conditionalFormatting sqref="Y151">
    <cfRule type="expression" dxfId="8933" priority="9156" stopIfTrue="1">
      <formula>$Y151=""</formula>
    </cfRule>
    <cfRule type="expression" dxfId="8932" priority="9168">
      <formula>(COUNTIFS($E$13:$E$512,$E151,$Y$13:$Y$512,"◎") + COUNTIFS($E$13:$E$512,$E151,$Y$13:$Y$512,"○"))&gt;1</formula>
    </cfRule>
  </conditionalFormatting>
  <conditionalFormatting sqref="Z151">
    <cfRule type="expression" dxfId="8931" priority="9155" stopIfTrue="1">
      <formula>$Z151=""</formula>
    </cfRule>
    <cfRule type="expression" dxfId="8930" priority="9167">
      <formula>(COUNTIFS($E$13:$E$512,$E151,$Z$13:$Z$512,"◎") + COUNTIFS($E$13:$E$512,$E151,$Z$13:$Z$512,"○"))&gt;1</formula>
    </cfRule>
  </conditionalFormatting>
  <conditionalFormatting sqref="AA151">
    <cfRule type="expression" dxfId="8929" priority="9154" stopIfTrue="1">
      <formula>$AA151=""</formula>
    </cfRule>
    <cfRule type="expression" dxfId="8928" priority="9166">
      <formula>(COUNTIFS($E$13:$E$512,$E151,$AA$13:$AA$512,"◎") + COUNTIFS($E$13:$E$512,$E151,$AA$13:$AA$512,"○"))&gt;1</formula>
    </cfRule>
  </conditionalFormatting>
  <conditionalFormatting sqref="AB151">
    <cfRule type="expression" dxfId="8927" priority="9153" stopIfTrue="1">
      <formula>$AB151=""</formula>
    </cfRule>
    <cfRule type="expression" dxfId="8926" priority="9165">
      <formula>(COUNTIFS($E$13:$E$512,$E151,$AB$13:$AB$512,"◎") + COUNTIFS($E$13:$E$512,$E151,$AB$13:$AB$512,"○"))&gt;1</formula>
    </cfRule>
  </conditionalFormatting>
  <conditionalFormatting sqref="AC151">
    <cfRule type="expression" dxfId="8925" priority="9152" stopIfTrue="1">
      <formula>$AC151=""</formula>
    </cfRule>
    <cfRule type="expression" dxfId="8924" priority="9164">
      <formula>(COUNTIFS($E$13:$E$512,$E151,$AC$13:$AC$512,"◎") + COUNTIFS($E$13:$E$512,$E151,$AC$13:$AC$512,"○"))&gt;1</formula>
    </cfRule>
  </conditionalFormatting>
  <conditionalFormatting sqref="AD151">
    <cfRule type="expression" dxfId="8923" priority="9151" stopIfTrue="1">
      <formula>$AD151=""</formula>
    </cfRule>
    <cfRule type="expression" dxfId="8922" priority="9163">
      <formula>(COUNTIFS($E$13:$E$512,$E151,$AD$13:$AD$512,"◎") + COUNTIFS($E$13:$E$512,$E151,$AD$13:$AD$512,"○"))&gt;1</formula>
    </cfRule>
  </conditionalFormatting>
  <conditionalFormatting sqref="AE151">
    <cfRule type="expression" dxfId="8921" priority="9150" stopIfTrue="1">
      <formula>$AE151=""</formula>
    </cfRule>
    <cfRule type="expression" dxfId="8920" priority="9162">
      <formula>(COUNTIFS($E$13:$E$512,$E151,$AE$13:$AE$512,"◎") + COUNTIFS($E$13:$E$512,$E151,$AE$13:$AE$512,"○"))&gt;1</formula>
    </cfRule>
  </conditionalFormatting>
  <conditionalFormatting sqref="AF151">
    <cfRule type="expression" dxfId="8919" priority="9149" stopIfTrue="1">
      <formula>$AF151=""</formula>
    </cfRule>
    <cfRule type="expression" dxfId="8918" priority="9161">
      <formula>(COUNTIFS($E$13:$E$512,$E151,$AF$13:$AF$512,"◎") + COUNTIFS($E$13:$E$512,$E151,$AF$13:$AF$512,"○"))&gt;1</formula>
    </cfRule>
  </conditionalFormatting>
  <conditionalFormatting sqref="AG151">
    <cfRule type="expression" dxfId="8917" priority="9148" stopIfTrue="1">
      <formula>$AG151=""</formula>
    </cfRule>
    <cfRule type="expression" dxfId="8916" priority="9160">
      <formula>(COUNTIFS($E$13:$E$512,$E151,$AG$13:$AG$512,"◎") + COUNTIFS($E$13:$E$512,$E151,$AG$13:$AG$512,"○"))&gt;1</formula>
    </cfRule>
  </conditionalFormatting>
  <conditionalFormatting sqref="AH151">
    <cfRule type="expression" dxfId="8915" priority="9147" stopIfTrue="1">
      <formula>$AH151=""</formula>
    </cfRule>
    <cfRule type="expression" dxfId="8914" priority="9159">
      <formula>(COUNTIFS($E$13:$E$512,$E151,$AH$13:$AH$512,"◎") + COUNTIFS($E$13:$E$512,$E151,$AH$13:$AH$512,"○"))&gt;1</formula>
    </cfRule>
  </conditionalFormatting>
  <conditionalFormatting sqref="AI151">
    <cfRule type="expression" dxfId="8913" priority="9146" stopIfTrue="1">
      <formula>$AI151=""</formula>
    </cfRule>
    <cfRule type="expression" dxfId="8912" priority="9158">
      <formula>(COUNTIFS($E$13:$E$512,$E151,$AI$13:$AI$512,"◎") + COUNTIFS($E$13:$E$512,$E151,$AI$13:$AI$512,"○"))&gt;1</formula>
    </cfRule>
  </conditionalFormatting>
  <conditionalFormatting sqref="AJ151">
    <cfRule type="expression" dxfId="8911" priority="9145" stopIfTrue="1">
      <formula>$AJ151=""</formula>
    </cfRule>
    <cfRule type="expression" dxfId="8910" priority="9157">
      <formula>(COUNTIFS($E$13:$E$512,$E151,$AJ$13:$AJ$512,"◎") + COUNTIFS($E$13:$E$512,$E151,$AJ$13:$AJ$512,"○"))&gt;1</formula>
    </cfRule>
  </conditionalFormatting>
  <conditionalFormatting sqref="Y152">
    <cfRule type="expression" dxfId="8909" priority="9132" stopIfTrue="1">
      <formula>$Y152=""</formula>
    </cfRule>
    <cfRule type="expression" dxfId="8908" priority="9144">
      <formula>(COUNTIFS($E$13:$E$512,$E152,$Y$13:$Y$512,"◎") + COUNTIFS($E$13:$E$512,$E152,$Y$13:$Y$512,"○"))&gt;1</formula>
    </cfRule>
  </conditionalFormatting>
  <conditionalFormatting sqref="Z152">
    <cfRule type="expression" dxfId="8907" priority="9131" stopIfTrue="1">
      <formula>$Z152=""</formula>
    </cfRule>
    <cfRule type="expression" dxfId="8906" priority="9143">
      <formula>(COUNTIFS($E$13:$E$512,$E152,$Z$13:$Z$512,"◎") + COUNTIFS($E$13:$E$512,$E152,$Z$13:$Z$512,"○"))&gt;1</formula>
    </cfRule>
  </conditionalFormatting>
  <conditionalFormatting sqref="AA152">
    <cfRule type="expression" dxfId="8905" priority="9130" stopIfTrue="1">
      <formula>$AA152=""</formula>
    </cfRule>
    <cfRule type="expression" dxfId="8904" priority="9142">
      <formula>(COUNTIFS($E$13:$E$512,$E152,$AA$13:$AA$512,"◎") + COUNTIFS($E$13:$E$512,$E152,$AA$13:$AA$512,"○"))&gt;1</formula>
    </cfRule>
  </conditionalFormatting>
  <conditionalFormatting sqref="AB152">
    <cfRule type="expression" dxfId="8903" priority="9129" stopIfTrue="1">
      <formula>$AB152=""</formula>
    </cfRule>
    <cfRule type="expression" dxfId="8902" priority="9141">
      <formula>(COUNTIFS($E$13:$E$512,$E152,$AB$13:$AB$512,"◎") + COUNTIFS($E$13:$E$512,$E152,$AB$13:$AB$512,"○"))&gt;1</formula>
    </cfRule>
  </conditionalFormatting>
  <conditionalFormatting sqref="AC152">
    <cfRule type="expression" dxfId="8901" priority="9128" stopIfTrue="1">
      <formula>$AC152=""</formula>
    </cfRule>
    <cfRule type="expression" dxfId="8900" priority="9140">
      <formula>(COUNTIFS($E$13:$E$512,$E152,$AC$13:$AC$512,"◎") + COUNTIFS($E$13:$E$512,$E152,$AC$13:$AC$512,"○"))&gt;1</formula>
    </cfRule>
  </conditionalFormatting>
  <conditionalFormatting sqref="AD152">
    <cfRule type="expression" dxfId="8899" priority="9127" stopIfTrue="1">
      <formula>$AD152=""</formula>
    </cfRule>
    <cfRule type="expression" dxfId="8898" priority="9139">
      <formula>(COUNTIFS($E$13:$E$512,$E152,$AD$13:$AD$512,"◎") + COUNTIFS($E$13:$E$512,$E152,$AD$13:$AD$512,"○"))&gt;1</formula>
    </cfRule>
  </conditionalFormatting>
  <conditionalFormatting sqref="AE152">
    <cfRule type="expression" dxfId="8897" priority="9126" stopIfTrue="1">
      <formula>$AE152=""</formula>
    </cfRule>
    <cfRule type="expression" dxfId="8896" priority="9138">
      <formula>(COUNTIFS($E$13:$E$512,$E152,$AE$13:$AE$512,"◎") + COUNTIFS($E$13:$E$512,$E152,$AE$13:$AE$512,"○"))&gt;1</formula>
    </cfRule>
  </conditionalFormatting>
  <conditionalFormatting sqref="AF152">
    <cfRule type="expression" dxfId="8895" priority="9125" stopIfTrue="1">
      <formula>$AF152=""</formula>
    </cfRule>
    <cfRule type="expression" dxfId="8894" priority="9137">
      <formula>(COUNTIFS($E$13:$E$512,$E152,$AF$13:$AF$512,"◎") + COUNTIFS($E$13:$E$512,$E152,$AF$13:$AF$512,"○"))&gt;1</formula>
    </cfRule>
  </conditionalFormatting>
  <conditionalFormatting sqref="AG152">
    <cfRule type="expression" dxfId="8893" priority="9124" stopIfTrue="1">
      <formula>$AG152=""</formula>
    </cfRule>
    <cfRule type="expression" dxfId="8892" priority="9136">
      <formula>(COUNTIFS($E$13:$E$512,$E152,$AG$13:$AG$512,"◎") + COUNTIFS($E$13:$E$512,$E152,$AG$13:$AG$512,"○"))&gt;1</formula>
    </cfRule>
  </conditionalFormatting>
  <conditionalFormatting sqref="AH152">
    <cfRule type="expression" dxfId="8891" priority="9123" stopIfTrue="1">
      <formula>$AH152=""</formula>
    </cfRule>
    <cfRule type="expression" dxfId="8890" priority="9135">
      <formula>(COUNTIFS($E$13:$E$512,$E152,$AH$13:$AH$512,"◎") + COUNTIFS($E$13:$E$512,$E152,$AH$13:$AH$512,"○"))&gt;1</formula>
    </cfRule>
  </conditionalFormatting>
  <conditionalFormatting sqref="AI152">
    <cfRule type="expression" dxfId="8889" priority="9122" stopIfTrue="1">
      <formula>$AI152=""</formula>
    </cfRule>
    <cfRule type="expression" dxfId="8888" priority="9134">
      <formula>(COUNTIFS($E$13:$E$512,$E152,$AI$13:$AI$512,"◎") + COUNTIFS($E$13:$E$512,$E152,$AI$13:$AI$512,"○"))&gt;1</formula>
    </cfRule>
  </conditionalFormatting>
  <conditionalFormatting sqref="AJ152">
    <cfRule type="expression" dxfId="8887" priority="9121" stopIfTrue="1">
      <formula>$AJ152=""</formula>
    </cfRule>
    <cfRule type="expression" dxfId="8886" priority="9133">
      <formula>(COUNTIFS($E$13:$E$512,$E152,$AJ$13:$AJ$512,"◎") + COUNTIFS($E$13:$E$512,$E152,$AJ$13:$AJ$512,"○"))&gt;1</formula>
    </cfRule>
  </conditionalFormatting>
  <conditionalFormatting sqref="Y153">
    <cfRule type="expression" dxfId="8885" priority="9108" stopIfTrue="1">
      <formula>$Y153=""</formula>
    </cfRule>
    <cfRule type="expression" dxfId="8884" priority="9120">
      <formula>(COUNTIFS($E$13:$E$512,$E153,$Y$13:$Y$512,"◎") + COUNTIFS($E$13:$E$512,$E153,$Y$13:$Y$512,"○"))&gt;1</formula>
    </cfRule>
  </conditionalFormatting>
  <conditionalFormatting sqref="Z153">
    <cfRule type="expression" dxfId="8883" priority="9107" stopIfTrue="1">
      <formula>$Z153=""</formula>
    </cfRule>
    <cfRule type="expression" dxfId="8882" priority="9119">
      <formula>(COUNTIFS($E$13:$E$512,$E153,$Z$13:$Z$512,"◎") + COUNTIFS($E$13:$E$512,$E153,$Z$13:$Z$512,"○"))&gt;1</formula>
    </cfRule>
  </conditionalFormatting>
  <conditionalFormatting sqref="AA153">
    <cfRule type="expression" dxfId="8881" priority="9106" stopIfTrue="1">
      <formula>$AA153=""</formula>
    </cfRule>
    <cfRule type="expression" dxfId="8880" priority="9118">
      <formula>(COUNTIFS($E$13:$E$512,$E153,$AA$13:$AA$512,"◎") + COUNTIFS($E$13:$E$512,$E153,$AA$13:$AA$512,"○"))&gt;1</formula>
    </cfRule>
  </conditionalFormatting>
  <conditionalFormatting sqref="AB153">
    <cfRule type="expression" dxfId="8879" priority="9105" stopIfTrue="1">
      <formula>$AB153=""</formula>
    </cfRule>
    <cfRule type="expression" dxfId="8878" priority="9117">
      <formula>(COUNTIFS($E$13:$E$512,$E153,$AB$13:$AB$512,"◎") + COUNTIFS($E$13:$E$512,$E153,$AB$13:$AB$512,"○"))&gt;1</formula>
    </cfRule>
  </conditionalFormatting>
  <conditionalFormatting sqref="AC153">
    <cfRule type="expression" dxfId="8877" priority="9104" stopIfTrue="1">
      <formula>$AC153=""</formula>
    </cfRule>
    <cfRule type="expression" dxfId="8876" priority="9116">
      <formula>(COUNTIFS($E$13:$E$512,$E153,$AC$13:$AC$512,"◎") + COUNTIFS($E$13:$E$512,$E153,$AC$13:$AC$512,"○"))&gt;1</formula>
    </cfRule>
  </conditionalFormatting>
  <conditionalFormatting sqref="AD153">
    <cfRule type="expression" dxfId="8875" priority="9103" stopIfTrue="1">
      <formula>$AD153=""</formula>
    </cfRule>
    <cfRule type="expression" dxfId="8874" priority="9115">
      <formula>(COUNTIFS($E$13:$E$512,$E153,$AD$13:$AD$512,"◎") + COUNTIFS($E$13:$E$512,$E153,$AD$13:$AD$512,"○"))&gt;1</formula>
    </cfRule>
  </conditionalFormatting>
  <conditionalFormatting sqref="AE153">
    <cfRule type="expression" dxfId="8873" priority="9102" stopIfTrue="1">
      <formula>$AE153=""</formula>
    </cfRule>
    <cfRule type="expression" dxfId="8872" priority="9114">
      <formula>(COUNTIFS($E$13:$E$512,$E153,$AE$13:$AE$512,"◎") + COUNTIFS($E$13:$E$512,$E153,$AE$13:$AE$512,"○"))&gt;1</formula>
    </cfRule>
  </conditionalFormatting>
  <conditionalFormatting sqref="AF153">
    <cfRule type="expression" dxfId="8871" priority="9101" stopIfTrue="1">
      <formula>$AF153=""</formula>
    </cfRule>
    <cfRule type="expression" dxfId="8870" priority="9113">
      <formula>(COUNTIFS($E$13:$E$512,$E153,$AF$13:$AF$512,"◎") + COUNTIFS($E$13:$E$512,$E153,$AF$13:$AF$512,"○"))&gt;1</formula>
    </cfRule>
  </conditionalFormatting>
  <conditionalFormatting sqref="AG153">
    <cfRule type="expression" dxfId="8869" priority="9100" stopIfTrue="1">
      <formula>$AG153=""</formula>
    </cfRule>
    <cfRule type="expression" dxfId="8868" priority="9112">
      <formula>(COUNTIFS($E$13:$E$512,$E153,$AG$13:$AG$512,"◎") + COUNTIFS($E$13:$E$512,$E153,$AG$13:$AG$512,"○"))&gt;1</formula>
    </cfRule>
  </conditionalFormatting>
  <conditionalFormatting sqref="AH153">
    <cfRule type="expression" dxfId="8867" priority="9099" stopIfTrue="1">
      <formula>$AH153=""</formula>
    </cfRule>
    <cfRule type="expression" dxfId="8866" priority="9111">
      <formula>(COUNTIFS($E$13:$E$512,$E153,$AH$13:$AH$512,"◎") + COUNTIFS($E$13:$E$512,$E153,$AH$13:$AH$512,"○"))&gt;1</formula>
    </cfRule>
  </conditionalFormatting>
  <conditionalFormatting sqref="AI153">
    <cfRule type="expression" dxfId="8865" priority="9098" stopIfTrue="1">
      <formula>$AI153=""</formula>
    </cfRule>
    <cfRule type="expression" dxfId="8864" priority="9110">
      <formula>(COUNTIFS($E$13:$E$512,$E153,$AI$13:$AI$512,"◎") + COUNTIFS($E$13:$E$512,$E153,$AI$13:$AI$512,"○"))&gt;1</formula>
    </cfRule>
  </conditionalFormatting>
  <conditionalFormatting sqref="AJ153">
    <cfRule type="expression" dxfId="8863" priority="9097" stopIfTrue="1">
      <formula>$AJ153=""</formula>
    </cfRule>
    <cfRule type="expression" dxfId="8862" priority="9109">
      <formula>(COUNTIFS($E$13:$E$512,$E153,$AJ$13:$AJ$512,"◎") + COUNTIFS($E$13:$E$512,$E153,$AJ$13:$AJ$512,"○"))&gt;1</formula>
    </cfRule>
  </conditionalFormatting>
  <conditionalFormatting sqref="Y154">
    <cfRule type="expression" dxfId="8861" priority="9084" stopIfTrue="1">
      <formula>$Y154=""</formula>
    </cfRule>
    <cfRule type="expression" dxfId="8860" priority="9096">
      <formula>(COUNTIFS($E$13:$E$512,$E154,$Y$13:$Y$512,"◎") + COUNTIFS($E$13:$E$512,$E154,$Y$13:$Y$512,"○"))&gt;1</formula>
    </cfRule>
  </conditionalFormatting>
  <conditionalFormatting sqref="Z154">
    <cfRule type="expression" dxfId="8859" priority="9083" stopIfTrue="1">
      <formula>$Z154=""</formula>
    </cfRule>
    <cfRule type="expression" dxfId="8858" priority="9095">
      <formula>(COUNTIFS($E$13:$E$512,$E154,$Z$13:$Z$512,"◎") + COUNTIFS($E$13:$E$512,$E154,$Z$13:$Z$512,"○"))&gt;1</formula>
    </cfRule>
  </conditionalFormatting>
  <conditionalFormatting sqref="AA154">
    <cfRule type="expression" dxfId="8857" priority="9082" stopIfTrue="1">
      <formula>$AA154=""</formula>
    </cfRule>
    <cfRule type="expression" dxfId="8856" priority="9094">
      <formula>(COUNTIFS($E$13:$E$512,$E154,$AA$13:$AA$512,"◎") + COUNTIFS($E$13:$E$512,$E154,$AA$13:$AA$512,"○"))&gt;1</formula>
    </cfRule>
  </conditionalFormatting>
  <conditionalFormatting sqref="AB154">
    <cfRule type="expression" dxfId="8855" priority="9081" stopIfTrue="1">
      <formula>$AB154=""</formula>
    </cfRule>
    <cfRule type="expression" dxfId="8854" priority="9093">
      <formula>(COUNTIFS($E$13:$E$512,$E154,$AB$13:$AB$512,"◎") + COUNTIFS($E$13:$E$512,$E154,$AB$13:$AB$512,"○"))&gt;1</formula>
    </cfRule>
  </conditionalFormatting>
  <conditionalFormatting sqref="AC154">
    <cfRule type="expression" dxfId="8853" priority="9080" stopIfTrue="1">
      <formula>$AC154=""</formula>
    </cfRule>
    <cfRule type="expression" dxfId="8852" priority="9092">
      <formula>(COUNTIFS($E$13:$E$512,$E154,$AC$13:$AC$512,"◎") + COUNTIFS($E$13:$E$512,$E154,$AC$13:$AC$512,"○"))&gt;1</formula>
    </cfRule>
  </conditionalFormatting>
  <conditionalFormatting sqref="AD154">
    <cfRule type="expression" dxfId="8851" priority="9079" stopIfTrue="1">
      <formula>$AD154=""</formula>
    </cfRule>
    <cfRule type="expression" dxfId="8850" priority="9091">
      <formula>(COUNTIFS($E$13:$E$512,$E154,$AD$13:$AD$512,"◎") + COUNTIFS($E$13:$E$512,$E154,$AD$13:$AD$512,"○"))&gt;1</formula>
    </cfRule>
  </conditionalFormatting>
  <conditionalFormatting sqref="AE154">
    <cfRule type="expression" dxfId="8849" priority="9078" stopIfTrue="1">
      <formula>$AE154=""</formula>
    </cfRule>
    <cfRule type="expression" dxfId="8848" priority="9090">
      <formula>(COUNTIFS($E$13:$E$512,$E154,$AE$13:$AE$512,"◎") + COUNTIFS($E$13:$E$512,$E154,$AE$13:$AE$512,"○"))&gt;1</formula>
    </cfRule>
  </conditionalFormatting>
  <conditionalFormatting sqref="AF154">
    <cfRule type="expression" dxfId="8847" priority="9077" stopIfTrue="1">
      <formula>$AF154=""</formula>
    </cfRule>
    <cfRule type="expression" dxfId="8846" priority="9089">
      <formula>(COUNTIFS($E$13:$E$512,$E154,$AF$13:$AF$512,"◎") + COUNTIFS($E$13:$E$512,$E154,$AF$13:$AF$512,"○"))&gt;1</formula>
    </cfRule>
  </conditionalFormatting>
  <conditionalFormatting sqref="AG154">
    <cfRule type="expression" dxfId="8845" priority="9076" stopIfTrue="1">
      <formula>$AG154=""</formula>
    </cfRule>
    <cfRule type="expression" dxfId="8844" priority="9088">
      <formula>(COUNTIFS($E$13:$E$512,$E154,$AG$13:$AG$512,"◎") + COUNTIFS($E$13:$E$512,$E154,$AG$13:$AG$512,"○"))&gt;1</formula>
    </cfRule>
  </conditionalFormatting>
  <conditionalFormatting sqref="AH154">
    <cfRule type="expression" dxfId="8843" priority="9075" stopIfTrue="1">
      <formula>$AH154=""</formula>
    </cfRule>
    <cfRule type="expression" dxfId="8842" priority="9087">
      <formula>(COUNTIFS($E$13:$E$512,$E154,$AH$13:$AH$512,"◎") + COUNTIFS($E$13:$E$512,$E154,$AH$13:$AH$512,"○"))&gt;1</formula>
    </cfRule>
  </conditionalFormatting>
  <conditionalFormatting sqref="AI154">
    <cfRule type="expression" dxfId="8841" priority="9074" stopIfTrue="1">
      <formula>$AI154=""</formula>
    </cfRule>
    <cfRule type="expression" dxfId="8840" priority="9086">
      <formula>(COUNTIFS($E$13:$E$512,$E154,$AI$13:$AI$512,"◎") + COUNTIFS($E$13:$E$512,$E154,$AI$13:$AI$512,"○"))&gt;1</formula>
    </cfRule>
  </conditionalFormatting>
  <conditionalFormatting sqref="AJ154">
    <cfRule type="expression" dxfId="8839" priority="9073" stopIfTrue="1">
      <formula>$AJ154=""</formula>
    </cfRule>
    <cfRule type="expression" dxfId="8838" priority="9085">
      <formula>(COUNTIFS($E$13:$E$512,$E154,$AJ$13:$AJ$512,"◎") + COUNTIFS($E$13:$E$512,$E154,$AJ$13:$AJ$512,"○"))&gt;1</formula>
    </cfRule>
  </conditionalFormatting>
  <conditionalFormatting sqref="Y155">
    <cfRule type="expression" dxfId="8837" priority="9060" stopIfTrue="1">
      <formula>$Y155=""</formula>
    </cfRule>
    <cfRule type="expression" dxfId="8836" priority="9072">
      <formula>(COUNTIFS($E$13:$E$512,$E155,$Y$13:$Y$512,"◎") + COUNTIFS($E$13:$E$512,$E155,$Y$13:$Y$512,"○"))&gt;1</formula>
    </cfRule>
  </conditionalFormatting>
  <conditionalFormatting sqref="Z155">
    <cfRule type="expression" dxfId="8835" priority="9059" stopIfTrue="1">
      <formula>$Z155=""</formula>
    </cfRule>
    <cfRule type="expression" dxfId="8834" priority="9071">
      <formula>(COUNTIFS($E$13:$E$512,$E155,$Z$13:$Z$512,"◎") + COUNTIFS($E$13:$E$512,$E155,$Z$13:$Z$512,"○"))&gt;1</formula>
    </cfRule>
  </conditionalFormatting>
  <conditionalFormatting sqref="AA155">
    <cfRule type="expression" dxfId="8833" priority="9058" stopIfTrue="1">
      <formula>$AA155=""</formula>
    </cfRule>
    <cfRule type="expression" dxfId="8832" priority="9070">
      <formula>(COUNTIFS($E$13:$E$512,$E155,$AA$13:$AA$512,"◎") + COUNTIFS($E$13:$E$512,$E155,$AA$13:$AA$512,"○"))&gt;1</formula>
    </cfRule>
  </conditionalFormatting>
  <conditionalFormatting sqref="AB155">
    <cfRule type="expression" dxfId="8831" priority="9057" stopIfTrue="1">
      <formula>$AB155=""</formula>
    </cfRule>
    <cfRule type="expression" dxfId="8830" priority="9069">
      <formula>(COUNTIFS($E$13:$E$512,$E155,$AB$13:$AB$512,"◎") + COUNTIFS($E$13:$E$512,$E155,$AB$13:$AB$512,"○"))&gt;1</formula>
    </cfRule>
  </conditionalFormatting>
  <conditionalFormatting sqref="AC155">
    <cfRule type="expression" dxfId="8829" priority="9056" stopIfTrue="1">
      <formula>$AC155=""</formula>
    </cfRule>
    <cfRule type="expression" dxfId="8828" priority="9068">
      <formula>(COUNTIFS($E$13:$E$512,$E155,$AC$13:$AC$512,"◎") + COUNTIFS($E$13:$E$512,$E155,$AC$13:$AC$512,"○"))&gt;1</formula>
    </cfRule>
  </conditionalFormatting>
  <conditionalFormatting sqref="AD155">
    <cfRule type="expression" dxfId="8827" priority="9055" stopIfTrue="1">
      <formula>$AD155=""</formula>
    </cfRule>
    <cfRule type="expression" dxfId="8826" priority="9067">
      <formula>(COUNTIFS($E$13:$E$512,$E155,$AD$13:$AD$512,"◎") + COUNTIFS($E$13:$E$512,$E155,$AD$13:$AD$512,"○"))&gt;1</formula>
    </cfRule>
  </conditionalFormatting>
  <conditionalFormatting sqref="AE155">
    <cfRule type="expression" dxfId="8825" priority="9054" stopIfTrue="1">
      <formula>$AE155=""</formula>
    </cfRule>
    <cfRule type="expression" dxfId="8824" priority="9066">
      <formula>(COUNTIFS($E$13:$E$512,$E155,$AE$13:$AE$512,"◎") + COUNTIFS($E$13:$E$512,$E155,$AE$13:$AE$512,"○"))&gt;1</formula>
    </cfRule>
  </conditionalFormatting>
  <conditionalFormatting sqref="AF155">
    <cfRule type="expression" dxfId="8823" priority="9053" stopIfTrue="1">
      <formula>$AF155=""</formula>
    </cfRule>
    <cfRule type="expression" dxfId="8822" priority="9065">
      <formula>(COUNTIFS($E$13:$E$512,$E155,$AF$13:$AF$512,"◎") + COUNTIFS($E$13:$E$512,$E155,$AF$13:$AF$512,"○"))&gt;1</formula>
    </cfRule>
  </conditionalFormatting>
  <conditionalFormatting sqref="AG155">
    <cfRule type="expression" dxfId="8821" priority="9052" stopIfTrue="1">
      <formula>$AG155=""</formula>
    </cfRule>
    <cfRule type="expression" dxfId="8820" priority="9064">
      <formula>(COUNTIFS($E$13:$E$512,$E155,$AG$13:$AG$512,"◎") + COUNTIFS($E$13:$E$512,$E155,$AG$13:$AG$512,"○"))&gt;1</formula>
    </cfRule>
  </conditionalFormatting>
  <conditionalFormatting sqref="AH155">
    <cfRule type="expression" dxfId="8819" priority="9051" stopIfTrue="1">
      <formula>$AH155=""</formula>
    </cfRule>
    <cfRule type="expression" dxfId="8818" priority="9063">
      <formula>(COUNTIFS($E$13:$E$512,$E155,$AH$13:$AH$512,"◎") + COUNTIFS($E$13:$E$512,$E155,$AH$13:$AH$512,"○"))&gt;1</formula>
    </cfRule>
  </conditionalFormatting>
  <conditionalFormatting sqref="AI155">
    <cfRule type="expression" dxfId="8817" priority="9050" stopIfTrue="1">
      <formula>$AI155=""</formula>
    </cfRule>
    <cfRule type="expression" dxfId="8816" priority="9062">
      <formula>(COUNTIFS($E$13:$E$512,$E155,$AI$13:$AI$512,"◎") + COUNTIFS($E$13:$E$512,$E155,$AI$13:$AI$512,"○"))&gt;1</formula>
    </cfRule>
  </conditionalFormatting>
  <conditionalFormatting sqref="AJ155">
    <cfRule type="expression" dxfId="8815" priority="9049" stopIfTrue="1">
      <formula>$AJ155=""</formula>
    </cfRule>
    <cfRule type="expression" dxfId="8814" priority="9061">
      <formula>(COUNTIFS($E$13:$E$512,$E155,$AJ$13:$AJ$512,"◎") + COUNTIFS($E$13:$E$512,$E155,$AJ$13:$AJ$512,"○"))&gt;1</formula>
    </cfRule>
  </conditionalFormatting>
  <conditionalFormatting sqref="Y156">
    <cfRule type="expression" dxfId="8813" priority="9036" stopIfTrue="1">
      <formula>$Y156=""</formula>
    </cfRule>
    <cfRule type="expression" dxfId="8812" priority="9048">
      <formula>(COUNTIFS($E$13:$E$512,$E156,$Y$13:$Y$512,"◎") + COUNTIFS($E$13:$E$512,$E156,$Y$13:$Y$512,"○"))&gt;1</formula>
    </cfRule>
  </conditionalFormatting>
  <conditionalFormatting sqref="Z156">
    <cfRule type="expression" dxfId="8811" priority="9035" stopIfTrue="1">
      <formula>$Z156=""</formula>
    </cfRule>
    <cfRule type="expression" dxfId="8810" priority="9047">
      <formula>(COUNTIFS($E$13:$E$512,$E156,$Z$13:$Z$512,"◎") + COUNTIFS($E$13:$E$512,$E156,$Z$13:$Z$512,"○"))&gt;1</formula>
    </cfRule>
  </conditionalFormatting>
  <conditionalFormatting sqref="AA156">
    <cfRule type="expression" dxfId="8809" priority="9034" stopIfTrue="1">
      <formula>$AA156=""</formula>
    </cfRule>
    <cfRule type="expression" dxfId="8808" priority="9046">
      <formula>(COUNTIFS($E$13:$E$512,$E156,$AA$13:$AA$512,"◎") + COUNTIFS($E$13:$E$512,$E156,$AA$13:$AA$512,"○"))&gt;1</formula>
    </cfRule>
  </conditionalFormatting>
  <conditionalFormatting sqref="AB156">
    <cfRule type="expression" dxfId="8807" priority="9033" stopIfTrue="1">
      <formula>$AB156=""</formula>
    </cfRule>
    <cfRule type="expression" dxfId="8806" priority="9045">
      <formula>(COUNTIFS($E$13:$E$512,$E156,$AB$13:$AB$512,"◎") + COUNTIFS($E$13:$E$512,$E156,$AB$13:$AB$512,"○"))&gt;1</formula>
    </cfRule>
  </conditionalFormatting>
  <conditionalFormatting sqref="AC156">
    <cfRule type="expression" dxfId="8805" priority="9032" stopIfTrue="1">
      <formula>$AC156=""</formula>
    </cfRule>
    <cfRule type="expression" dxfId="8804" priority="9044">
      <formula>(COUNTIFS($E$13:$E$512,$E156,$AC$13:$AC$512,"◎") + COUNTIFS($E$13:$E$512,$E156,$AC$13:$AC$512,"○"))&gt;1</formula>
    </cfRule>
  </conditionalFormatting>
  <conditionalFormatting sqref="AD156">
    <cfRule type="expression" dxfId="8803" priority="9031" stopIfTrue="1">
      <formula>$AD156=""</formula>
    </cfRule>
    <cfRule type="expression" dxfId="8802" priority="9043">
      <formula>(COUNTIFS($E$13:$E$512,$E156,$AD$13:$AD$512,"◎") + COUNTIFS($E$13:$E$512,$E156,$AD$13:$AD$512,"○"))&gt;1</formula>
    </cfRule>
  </conditionalFormatting>
  <conditionalFormatting sqref="AE156">
    <cfRule type="expression" dxfId="8801" priority="9030" stopIfTrue="1">
      <formula>$AE156=""</formula>
    </cfRule>
    <cfRule type="expression" dxfId="8800" priority="9042">
      <formula>(COUNTIFS($E$13:$E$512,$E156,$AE$13:$AE$512,"◎") + COUNTIFS($E$13:$E$512,$E156,$AE$13:$AE$512,"○"))&gt;1</formula>
    </cfRule>
  </conditionalFormatting>
  <conditionalFormatting sqref="AF156">
    <cfRule type="expression" dxfId="8799" priority="9029" stopIfTrue="1">
      <formula>$AF156=""</formula>
    </cfRule>
    <cfRule type="expression" dxfId="8798" priority="9041">
      <formula>(COUNTIFS($E$13:$E$512,$E156,$AF$13:$AF$512,"◎") + COUNTIFS($E$13:$E$512,$E156,$AF$13:$AF$512,"○"))&gt;1</formula>
    </cfRule>
  </conditionalFormatting>
  <conditionalFormatting sqref="AG156">
    <cfRule type="expression" dxfId="8797" priority="9028" stopIfTrue="1">
      <formula>$AG156=""</formula>
    </cfRule>
    <cfRule type="expression" dxfId="8796" priority="9040">
      <formula>(COUNTIFS($E$13:$E$512,$E156,$AG$13:$AG$512,"◎") + COUNTIFS($E$13:$E$512,$E156,$AG$13:$AG$512,"○"))&gt;1</formula>
    </cfRule>
  </conditionalFormatting>
  <conditionalFormatting sqref="AH156">
    <cfRule type="expression" dxfId="8795" priority="9027" stopIfTrue="1">
      <formula>$AH156=""</formula>
    </cfRule>
    <cfRule type="expression" dxfId="8794" priority="9039">
      <formula>(COUNTIFS($E$13:$E$512,$E156,$AH$13:$AH$512,"◎") + COUNTIFS($E$13:$E$512,$E156,$AH$13:$AH$512,"○"))&gt;1</formula>
    </cfRule>
  </conditionalFormatting>
  <conditionalFormatting sqref="AI156">
    <cfRule type="expression" dxfId="8793" priority="9026" stopIfTrue="1">
      <formula>$AI156=""</formula>
    </cfRule>
    <cfRule type="expression" dxfId="8792" priority="9038">
      <formula>(COUNTIFS($E$13:$E$512,$E156,$AI$13:$AI$512,"◎") + COUNTIFS($E$13:$E$512,$E156,$AI$13:$AI$512,"○"))&gt;1</formula>
    </cfRule>
  </conditionalFormatting>
  <conditionalFormatting sqref="AJ156">
    <cfRule type="expression" dxfId="8791" priority="9025" stopIfTrue="1">
      <formula>$AJ156=""</formula>
    </cfRule>
    <cfRule type="expression" dxfId="8790" priority="9037">
      <formula>(COUNTIFS($E$13:$E$512,$E156,$AJ$13:$AJ$512,"◎") + COUNTIFS($E$13:$E$512,$E156,$AJ$13:$AJ$512,"○"))&gt;1</formula>
    </cfRule>
  </conditionalFormatting>
  <conditionalFormatting sqref="Y157">
    <cfRule type="expression" dxfId="8789" priority="9012" stopIfTrue="1">
      <formula>$Y157=""</formula>
    </cfRule>
    <cfRule type="expression" dxfId="8788" priority="9024">
      <formula>(COUNTIFS($E$13:$E$512,$E157,$Y$13:$Y$512,"◎") + COUNTIFS($E$13:$E$512,$E157,$Y$13:$Y$512,"○"))&gt;1</formula>
    </cfRule>
  </conditionalFormatting>
  <conditionalFormatting sqref="Z157">
    <cfRule type="expression" dxfId="8787" priority="9011" stopIfTrue="1">
      <formula>$Z157=""</formula>
    </cfRule>
    <cfRule type="expression" dxfId="8786" priority="9023">
      <formula>(COUNTIFS($E$13:$E$512,$E157,$Z$13:$Z$512,"◎") + COUNTIFS($E$13:$E$512,$E157,$Z$13:$Z$512,"○"))&gt;1</formula>
    </cfRule>
  </conditionalFormatting>
  <conditionalFormatting sqref="AA157">
    <cfRule type="expression" dxfId="8785" priority="9010" stopIfTrue="1">
      <formula>$AA157=""</formula>
    </cfRule>
    <cfRule type="expression" dxfId="8784" priority="9022">
      <formula>(COUNTIFS($E$13:$E$512,$E157,$AA$13:$AA$512,"◎") + COUNTIFS($E$13:$E$512,$E157,$AA$13:$AA$512,"○"))&gt;1</formula>
    </cfRule>
  </conditionalFormatting>
  <conditionalFormatting sqref="AB157">
    <cfRule type="expression" dxfId="8783" priority="9009" stopIfTrue="1">
      <formula>$AB157=""</formula>
    </cfRule>
    <cfRule type="expression" dxfId="8782" priority="9021">
      <formula>(COUNTIFS($E$13:$E$512,$E157,$AB$13:$AB$512,"◎") + COUNTIFS($E$13:$E$512,$E157,$AB$13:$AB$512,"○"))&gt;1</formula>
    </cfRule>
  </conditionalFormatting>
  <conditionalFormatting sqref="AC157">
    <cfRule type="expression" dxfId="8781" priority="9008" stopIfTrue="1">
      <formula>$AC157=""</formula>
    </cfRule>
    <cfRule type="expression" dxfId="8780" priority="9020">
      <formula>(COUNTIFS($E$13:$E$512,$E157,$AC$13:$AC$512,"◎") + COUNTIFS($E$13:$E$512,$E157,$AC$13:$AC$512,"○"))&gt;1</formula>
    </cfRule>
  </conditionalFormatting>
  <conditionalFormatting sqref="AD157">
    <cfRule type="expression" dxfId="8779" priority="9007" stopIfTrue="1">
      <formula>$AD157=""</formula>
    </cfRule>
    <cfRule type="expression" dxfId="8778" priority="9019">
      <formula>(COUNTIFS($E$13:$E$512,$E157,$AD$13:$AD$512,"◎") + COUNTIFS($E$13:$E$512,$E157,$AD$13:$AD$512,"○"))&gt;1</formula>
    </cfRule>
  </conditionalFormatting>
  <conditionalFormatting sqref="AE157">
    <cfRule type="expression" dxfId="8777" priority="9006" stopIfTrue="1">
      <formula>$AE157=""</formula>
    </cfRule>
    <cfRule type="expression" dxfId="8776" priority="9018">
      <formula>(COUNTIFS($E$13:$E$512,$E157,$AE$13:$AE$512,"◎") + COUNTIFS($E$13:$E$512,$E157,$AE$13:$AE$512,"○"))&gt;1</formula>
    </cfRule>
  </conditionalFormatting>
  <conditionalFormatting sqref="AF157">
    <cfRule type="expression" dxfId="8775" priority="9005" stopIfTrue="1">
      <formula>$AF157=""</formula>
    </cfRule>
    <cfRule type="expression" dxfId="8774" priority="9017">
      <formula>(COUNTIFS($E$13:$E$512,$E157,$AF$13:$AF$512,"◎") + COUNTIFS($E$13:$E$512,$E157,$AF$13:$AF$512,"○"))&gt;1</formula>
    </cfRule>
  </conditionalFormatting>
  <conditionalFormatting sqref="AG157">
    <cfRule type="expression" dxfId="8773" priority="9004" stopIfTrue="1">
      <formula>$AG157=""</formula>
    </cfRule>
    <cfRule type="expression" dxfId="8772" priority="9016">
      <formula>(COUNTIFS($E$13:$E$512,$E157,$AG$13:$AG$512,"◎") + COUNTIFS($E$13:$E$512,$E157,$AG$13:$AG$512,"○"))&gt;1</formula>
    </cfRule>
  </conditionalFormatting>
  <conditionalFormatting sqref="AH157">
    <cfRule type="expression" dxfId="8771" priority="9003" stopIfTrue="1">
      <formula>$AH157=""</formula>
    </cfRule>
    <cfRule type="expression" dxfId="8770" priority="9015">
      <formula>(COUNTIFS($E$13:$E$512,$E157,$AH$13:$AH$512,"◎") + COUNTIFS($E$13:$E$512,$E157,$AH$13:$AH$512,"○"))&gt;1</formula>
    </cfRule>
  </conditionalFormatting>
  <conditionalFormatting sqref="AI157">
    <cfRule type="expression" dxfId="8769" priority="9002" stopIfTrue="1">
      <formula>$AI157=""</formula>
    </cfRule>
    <cfRule type="expression" dxfId="8768" priority="9014">
      <formula>(COUNTIFS($E$13:$E$512,$E157,$AI$13:$AI$512,"◎") + COUNTIFS($E$13:$E$512,$E157,$AI$13:$AI$512,"○"))&gt;1</formula>
    </cfRule>
  </conditionalFormatting>
  <conditionalFormatting sqref="AJ157">
    <cfRule type="expression" dxfId="8767" priority="9001" stopIfTrue="1">
      <formula>$AJ157=""</formula>
    </cfRule>
    <cfRule type="expression" dxfId="8766" priority="9013">
      <formula>(COUNTIFS($E$13:$E$512,$E157,$AJ$13:$AJ$512,"◎") + COUNTIFS($E$13:$E$512,$E157,$AJ$13:$AJ$512,"○"))&gt;1</formula>
    </cfRule>
  </conditionalFormatting>
  <conditionalFormatting sqref="Y158">
    <cfRule type="expression" dxfId="8765" priority="8988" stopIfTrue="1">
      <formula>$Y158=""</formula>
    </cfRule>
    <cfRule type="expression" dxfId="8764" priority="9000">
      <formula>(COUNTIFS($E$13:$E$512,$E158,$Y$13:$Y$512,"◎") + COUNTIFS($E$13:$E$512,$E158,$Y$13:$Y$512,"○"))&gt;1</formula>
    </cfRule>
  </conditionalFormatting>
  <conditionalFormatting sqref="Z158">
    <cfRule type="expression" dxfId="8763" priority="8987" stopIfTrue="1">
      <formula>$Z158=""</formula>
    </cfRule>
    <cfRule type="expression" dxfId="8762" priority="8999">
      <formula>(COUNTIFS($E$13:$E$512,$E158,$Z$13:$Z$512,"◎") + COUNTIFS($E$13:$E$512,$E158,$Z$13:$Z$512,"○"))&gt;1</formula>
    </cfRule>
  </conditionalFormatting>
  <conditionalFormatting sqref="AA158">
    <cfRule type="expression" dxfId="8761" priority="8986" stopIfTrue="1">
      <formula>$AA158=""</formula>
    </cfRule>
    <cfRule type="expression" dxfId="8760" priority="8998">
      <formula>(COUNTIFS($E$13:$E$512,$E158,$AA$13:$AA$512,"◎") + COUNTIFS($E$13:$E$512,$E158,$AA$13:$AA$512,"○"))&gt;1</formula>
    </cfRule>
  </conditionalFormatting>
  <conditionalFormatting sqref="AB158">
    <cfRule type="expression" dxfId="8759" priority="8985" stopIfTrue="1">
      <formula>$AB158=""</formula>
    </cfRule>
    <cfRule type="expression" dxfId="8758" priority="8997">
      <formula>(COUNTIFS($E$13:$E$512,$E158,$AB$13:$AB$512,"◎") + COUNTIFS($E$13:$E$512,$E158,$AB$13:$AB$512,"○"))&gt;1</formula>
    </cfRule>
  </conditionalFormatting>
  <conditionalFormatting sqref="AC158">
    <cfRule type="expression" dxfId="8757" priority="8984" stopIfTrue="1">
      <formula>$AC158=""</formula>
    </cfRule>
    <cfRule type="expression" dxfId="8756" priority="8996">
      <formula>(COUNTIFS($E$13:$E$512,$E158,$AC$13:$AC$512,"◎") + COUNTIFS($E$13:$E$512,$E158,$AC$13:$AC$512,"○"))&gt;1</formula>
    </cfRule>
  </conditionalFormatting>
  <conditionalFormatting sqref="AD158">
    <cfRule type="expression" dxfId="8755" priority="8983" stopIfTrue="1">
      <formula>$AD158=""</formula>
    </cfRule>
    <cfRule type="expression" dxfId="8754" priority="8995">
      <formula>(COUNTIFS($E$13:$E$512,$E158,$AD$13:$AD$512,"◎") + COUNTIFS($E$13:$E$512,$E158,$AD$13:$AD$512,"○"))&gt;1</formula>
    </cfRule>
  </conditionalFormatting>
  <conditionalFormatting sqref="AE158">
    <cfRule type="expression" dxfId="8753" priority="8982" stopIfTrue="1">
      <formula>$AE158=""</formula>
    </cfRule>
    <cfRule type="expression" dxfId="8752" priority="8994">
      <formula>(COUNTIFS($E$13:$E$512,$E158,$AE$13:$AE$512,"◎") + COUNTIFS($E$13:$E$512,$E158,$AE$13:$AE$512,"○"))&gt;1</formula>
    </cfRule>
  </conditionalFormatting>
  <conditionalFormatting sqref="AF158">
    <cfRule type="expression" dxfId="8751" priority="8981" stopIfTrue="1">
      <formula>$AF158=""</formula>
    </cfRule>
    <cfRule type="expression" dxfId="8750" priority="8993">
      <formula>(COUNTIFS($E$13:$E$512,$E158,$AF$13:$AF$512,"◎") + COUNTIFS($E$13:$E$512,$E158,$AF$13:$AF$512,"○"))&gt;1</formula>
    </cfRule>
  </conditionalFormatting>
  <conditionalFormatting sqref="AG158">
    <cfRule type="expression" dxfId="8749" priority="8980" stopIfTrue="1">
      <formula>$AG158=""</formula>
    </cfRule>
    <cfRule type="expression" dxfId="8748" priority="8992">
      <formula>(COUNTIFS($E$13:$E$512,$E158,$AG$13:$AG$512,"◎") + COUNTIFS($E$13:$E$512,$E158,$AG$13:$AG$512,"○"))&gt;1</formula>
    </cfRule>
  </conditionalFormatting>
  <conditionalFormatting sqref="AH158">
    <cfRule type="expression" dxfId="8747" priority="8979" stopIfTrue="1">
      <formula>$AH158=""</formula>
    </cfRule>
    <cfRule type="expression" dxfId="8746" priority="8991">
      <formula>(COUNTIFS($E$13:$E$512,$E158,$AH$13:$AH$512,"◎") + COUNTIFS($E$13:$E$512,$E158,$AH$13:$AH$512,"○"))&gt;1</formula>
    </cfRule>
  </conditionalFormatting>
  <conditionalFormatting sqref="AI158">
    <cfRule type="expression" dxfId="8745" priority="8978" stopIfTrue="1">
      <formula>$AI158=""</formula>
    </cfRule>
    <cfRule type="expression" dxfId="8744" priority="8990">
      <formula>(COUNTIFS($E$13:$E$512,$E158,$AI$13:$AI$512,"◎") + COUNTIFS($E$13:$E$512,$E158,$AI$13:$AI$512,"○"))&gt;1</formula>
    </cfRule>
  </conditionalFormatting>
  <conditionalFormatting sqref="AJ158">
    <cfRule type="expression" dxfId="8743" priority="8977" stopIfTrue="1">
      <formula>$AJ158=""</formula>
    </cfRule>
    <cfRule type="expression" dxfId="8742" priority="8989">
      <formula>(COUNTIFS($E$13:$E$512,$E158,$AJ$13:$AJ$512,"◎") + COUNTIFS($E$13:$E$512,$E158,$AJ$13:$AJ$512,"○"))&gt;1</formula>
    </cfRule>
  </conditionalFormatting>
  <conditionalFormatting sqref="Y159">
    <cfRule type="expression" dxfId="8741" priority="8964" stopIfTrue="1">
      <formula>$Y159=""</formula>
    </cfRule>
    <cfRule type="expression" dxfId="8740" priority="8976">
      <formula>(COUNTIFS($E$13:$E$512,$E159,$Y$13:$Y$512,"◎") + COUNTIFS($E$13:$E$512,$E159,$Y$13:$Y$512,"○"))&gt;1</formula>
    </cfRule>
  </conditionalFormatting>
  <conditionalFormatting sqref="Z159">
    <cfRule type="expression" dxfId="8739" priority="8963" stopIfTrue="1">
      <formula>$Z159=""</formula>
    </cfRule>
    <cfRule type="expression" dxfId="8738" priority="8975">
      <formula>(COUNTIFS($E$13:$E$512,$E159,$Z$13:$Z$512,"◎") + COUNTIFS($E$13:$E$512,$E159,$Z$13:$Z$512,"○"))&gt;1</formula>
    </cfRule>
  </conditionalFormatting>
  <conditionalFormatting sqref="AA159">
    <cfRule type="expression" dxfId="8737" priority="8962" stopIfTrue="1">
      <formula>$AA159=""</formula>
    </cfRule>
    <cfRule type="expression" dxfId="8736" priority="8974">
      <formula>(COUNTIFS($E$13:$E$512,$E159,$AA$13:$AA$512,"◎") + COUNTIFS($E$13:$E$512,$E159,$AA$13:$AA$512,"○"))&gt;1</formula>
    </cfRule>
  </conditionalFormatting>
  <conditionalFormatting sqref="AB159">
    <cfRule type="expression" dxfId="8735" priority="8961" stopIfTrue="1">
      <formula>$AB159=""</formula>
    </cfRule>
    <cfRule type="expression" dxfId="8734" priority="8973">
      <formula>(COUNTIFS($E$13:$E$512,$E159,$AB$13:$AB$512,"◎") + COUNTIFS($E$13:$E$512,$E159,$AB$13:$AB$512,"○"))&gt;1</formula>
    </cfRule>
  </conditionalFormatting>
  <conditionalFormatting sqref="AC159">
    <cfRule type="expression" dxfId="8733" priority="8960" stopIfTrue="1">
      <formula>$AC159=""</formula>
    </cfRule>
    <cfRule type="expression" dxfId="8732" priority="8972">
      <formula>(COUNTIFS($E$13:$E$512,$E159,$AC$13:$AC$512,"◎") + COUNTIFS($E$13:$E$512,$E159,$AC$13:$AC$512,"○"))&gt;1</formula>
    </cfRule>
  </conditionalFormatting>
  <conditionalFormatting sqref="AD159">
    <cfRule type="expression" dxfId="8731" priority="8959" stopIfTrue="1">
      <formula>$AD159=""</formula>
    </cfRule>
    <cfRule type="expression" dxfId="8730" priority="8971">
      <formula>(COUNTIFS($E$13:$E$512,$E159,$AD$13:$AD$512,"◎") + COUNTIFS($E$13:$E$512,$E159,$AD$13:$AD$512,"○"))&gt;1</formula>
    </cfRule>
  </conditionalFormatting>
  <conditionalFormatting sqref="AE159">
    <cfRule type="expression" dxfId="8729" priority="8958" stopIfTrue="1">
      <formula>$AE159=""</formula>
    </cfRule>
    <cfRule type="expression" dxfId="8728" priority="8970">
      <formula>(COUNTIFS($E$13:$E$512,$E159,$AE$13:$AE$512,"◎") + COUNTIFS($E$13:$E$512,$E159,$AE$13:$AE$512,"○"))&gt;1</formula>
    </cfRule>
  </conditionalFormatting>
  <conditionalFormatting sqref="AF159">
    <cfRule type="expression" dxfId="8727" priority="8957" stopIfTrue="1">
      <formula>$AF159=""</formula>
    </cfRule>
    <cfRule type="expression" dxfId="8726" priority="8969">
      <formula>(COUNTIFS($E$13:$E$512,$E159,$AF$13:$AF$512,"◎") + COUNTIFS($E$13:$E$512,$E159,$AF$13:$AF$512,"○"))&gt;1</formula>
    </cfRule>
  </conditionalFormatting>
  <conditionalFormatting sqref="AG159">
    <cfRule type="expression" dxfId="8725" priority="8956" stopIfTrue="1">
      <formula>$AG159=""</formula>
    </cfRule>
    <cfRule type="expression" dxfId="8724" priority="8968">
      <formula>(COUNTIFS($E$13:$E$512,$E159,$AG$13:$AG$512,"◎") + COUNTIFS($E$13:$E$512,$E159,$AG$13:$AG$512,"○"))&gt;1</formula>
    </cfRule>
  </conditionalFormatting>
  <conditionalFormatting sqref="AH159">
    <cfRule type="expression" dxfId="8723" priority="8955" stopIfTrue="1">
      <formula>$AH159=""</formula>
    </cfRule>
    <cfRule type="expression" dxfId="8722" priority="8967">
      <formula>(COUNTIFS($E$13:$E$512,$E159,$AH$13:$AH$512,"◎") + COUNTIFS($E$13:$E$512,$E159,$AH$13:$AH$512,"○"))&gt;1</formula>
    </cfRule>
  </conditionalFormatting>
  <conditionalFormatting sqref="AI159">
    <cfRule type="expression" dxfId="8721" priority="8954" stopIfTrue="1">
      <formula>$AI159=""</formula>
    </cfRule>
    <cfRule type="expression" dxfId="8720" priority="8966">
      <formula>(COUNTIFS($E$13:$E$512,$E159,$AI$13:$AI$512,"◎") + COUNTIFS($E$13:$E$512,$E159,$AI$13:$AI$512,"○"))&gt;1</formula>
    </cfRule>
  </conditionalFormatting>
  <conditionalFormatting sqref="AJ159">
    <cfRule type="expression" dxfId="8719" priority="8953" stopIfTrue="1">
      <formula>$AJ159=""</formula>
    </cfRule>
    <cfRule type="expression" dxfId="8718" priority="8965">
      <formula>(COUNTIFS($E$13:$E$512,$E159,$AJ$13:$AJ$512,"◎") + COUNTIFS($E$13:$E$512,$E159,$AJ$13:$AJ$512,"○"))&gt;1</formula>
    </cfRule>
  </conditionalFormatting>
  <conditionalFormatting sqref="Y160">
    <cfRule type="expression" dxfId="8717" priority="8940" stopIfTrue="1">
      <formula>$Y160=""</formula>
    </cfRule>
    <cfRule type="expression" dxfId="8716" priority="8952">
      <formula>(COUNTIFS($E$13:$E$512,$E160,$Y$13:$Y$512,"◎") + COUNTIFS($E$13:$E$512,$E160,$Y$13:$Y$512,"○"))&gt;1</formula>
    </cfRule>
  </conditionalFormatting>
  <conditionalFormatting sqref="Z160">
    <cfRule type="expression" dxfId="8715" priority="8939" stopIfTrue="1">
      <formula>$Z160=""</formula>
    </cfRule>
    <cfRule type="expression" dxfId="8714" priority="8951">
      <formula>(COUNTIFS($E$13:$E$512,$E160,$Z$13:$Z$512,"◎") + COUNTIFS($E$13:$E$512,$E160,$Z$13:$Z$512,"○"))&gt;1</formula>
    </cfRule>
  </conditionalFormatting>
  <conditionalFormatting sqref="AA160">
    <cfRule type="expression" dxfId="8713" priority="8938" stopIfTrue="1">
      <formula>$AA160=""</formula>
    </cfRule>
    <cfRule type="expression" dxfId="8712" priority="8950">
      <formula>(COUNTIFS($E$13:$E$512,$E160,$AA$13:$AA$512,"◎") + COUNTIFS($E$13:$E$512,$E160,$AA$13:$AA$512,"○"))&gt;1</formula>
    </cfRule>
  </conditionalFormatting>
  <conditionalFormatting sqref="AB160">
    <cfRule type="expression" dxfId="8711" priority="8937" stopIfTrue="1">
      <formula>$AB160=""</formula>
    </cfRule>
    <cfRule type="expression" dxfId="8710" priority="8949">
      <formula>(COUNTIFS($E$13:$E$512,$E160,$AB$13:$AB$512,"◎") + COUNTIFS($E$13:$E$512,$E160,$AB$13:$AB$512,"○"))&gt;1</formula>
    </cfRule>
  </conditionalFormatting>
  <conditionalFormatting sqref="AC160">
    <cfRule type="expression" dxfId="8709" priority="8936" stopIfTrue="1">
      <formula>$AC160=""</formula>
    </cfRule>
    <cfRule type="expression" dxfId="8708" priority="8948">
      <formula>(COUNTIFS($E$13:$E$512,$E160,$AC$13:$AC$512,"◎") + COUNTIFS($E$13:$E$512,$E160,$AC$13:$AC$512,"○"))&gt;1</formula>
    </cfRule>
  </conditionalFormatting>
  <conditionalFormatting sqref="AD160">
    <cfRule type="expression" dxfId="8707" priority="8935" stopIfTrue="1">
      <formula>$AD160=""</formula>
    </cfRule>
    <cfRule type="expression" dxfId="8706" priority="8947">
      <formula>(COUNTIFS($E$13:$E$512,$E160,$AD$13:$AD$512,"◎") + COUNTIFS($E$13:$E$512,$E160,$AD$13:$AD$512,"○"))&gt;1</formula>
    </cfRule>
  </conditionalFormatting>
  <conditionalFormatting sqref="AE160">
    <cfRule type="expression" dxfId="8705" priority="8934" stopIfTrue="1">
      <formula>$AE160=""</formula>
    </cfRule>
    <cfRule type="expression" dxfId="8704" priority="8946">
      <formula>(COUNTIFS($E$13:$E$512,$E160,$AE$13:$AE$512,"◎") + COUNTIFS($E$13:$E$512,$E160,$AE$13:$AE$512,"○"))&gt;1</formula>
    </cfRule>
  </conditionalFormatting>
  <conditionalFormatting sqref="AF160">
    <cfRule type="expression" dxfId="8703" priority="8933" stopIfTrue="1">
      <formula>$AF160=""</formula>
    </cfRule>
    <cfRule type="expression" dxfId="8702" priority="8945">
      <formula>(COUNTIFS($E$13:$E$512,$E160,$AF$13:$AF$512,"◎") + COUNTIFS($E$13:$E$512,$E160,$AF$13:$AF$512,"○"))&gt;1</formula>
    </cfRule>
  </conditionalFormatting>
  <conditionalFormatting sqref="AG160">
    <cfRule type="expression" dxfId="8701" priority="8932" stopIfTrue="1">
      <formula>$AG160=""</formula>
    </cfRule>
    <cfRule type="expression" dxfId="8700" priority="8944">
      <formula>(COUNTIFS($E$13:$E$512,$E160,$AG$13:$AG$512,"◎") + COUNTIFS($E$13:$E$512,$E160,$AG$13:$AG$512,"○"))&gt;1</formula>
    </cfRule>
  </conditionalFormatting>
  <conditionalFormatting sqref="AH160">
    <cfRule type="expression" dxfId="8699" priority="8931" stopIfTrue="1">
      <formula>$AH160=""</formula>
    </cfRule>
    <cfRule type="expression" dxfId="8698" priority="8943">
      <formula>(COUNTIFS($E$13:$E$512,$E160,$AH$13:$AH$512,"◎") + COUNTIFS($E$13:$E$512,$E160,$AH$13:$AH$512,"○"))&gt;1</formula>
    </cfRule>
  </conditionalFormatting>
  <conditionalFormatting sqref="AI160">
    <cfRule type="expression" dxfId="8697" priority="8930" stopIfTrue="1">
      <formula>$AI160=""</formula>
    </cfRule>
    <cfRule type="expression" dxfId="8696" priority="8942">
      <formula>(COUNTIFS($E$13:$E$512,$E160,$AI$13:$AI$512,"◎") + COUNTIFS($E$13:$E$512,$E160,$AI$13:$AI$512,"○"))&gt;1</formula>
    </cfRule>
  </conditionalFormatting>
  <conditionalFormatting sqref="AJ160">
    <cfRule type="expression" dxfId="8695" priority="8929" stopIfTrue="1">
      <formula>$AJ160=""</formula>
    </cfRule>
    <cfRule type="expression" dxfId="8694" priority="8941">
      <formula>(COUNTIFS($E$13:$E$512,$E160,$AJ$13:$AJ$512,"◎") + COUNTIFS($E$13:$E$512,$E160,$AJ$13:$AJ$512,"○"))&gt;1</formula>
    </cfRule>
  </conditionalFormatting>
  <conditionalFormatting sqref="Y161">
    <cfRule type="expression" dxfId="8693" priority="8916" stopIfTrue="1">
      <formula>$Y161=""</formula>
    </cfRule>
    <cfRule type="expression" dxfId="8692" priority="8928">
      <formula>(COUNTIFS($E$13:$E$512,$E161,$Y$13:$Y$512,"◎") + COUNTIFS($E$13:$E$512,$E161,$Y$13:$Y$512,"○"))&gt;1</formula>
    </cfRule>
  </conditionalFormatting>
  <conditionalFormatting sqref="Z161">
    <cfRule type="expression" dxfId="8691" priority="8915" stopIfTrue="1">
      <formula>$Z161=""</formula>
    </cfRule>
    <cfRule type="expression" dxfId="8690" priority="8927">
      <formula>(COUNTIFS($E$13:$E$512,$E161,$Z$13:$Z$512,"◎") + COUNTIFS($E$13:$E$512,$E161,$Z$13:$Z$512,"○"))&gt;1</formula>
    </cfRule>
  </conditionalFormatting>
  <conditionalFormatting sqref="AA161">
    <cfRule type="expression" dxfId="8689" priority="8914" stopIfTrue="1">
      <formula>$AA161=""</formula>
    </cfRule>
    <cfRule type="expression" dxfId="8688" priority="8926">
      <formula>(COUNTIFS($E$13:$E$512,$E161,$AA$13:$AA$512,"◎") + COUNTIFS($E$13:$E$512,$E161,$AA$13:$AA$512,"○"))&gt;1</formula>
    </cfRule>
  </conditionalFormatting>
  <conditionalFormatting sqref="AB161">
    <cfRule type="expression" dxfId="8687" priority="8913" stopIfTrue="1">
      <formula>$AB161=""</formula>
    </cfRule>
    <cfRule type="expression" dxfId="8686" priority="8925">
      <formula>(COUNTIFS($E$13:$E$512,$E161,$AB$13:$AB$512,"◎") + COUNTIFS($E$13:$E$512,$E161,$AB$13:$AB$512,"○"))&gt;1</formula>
    </cfRule>
  </conditionalFormatting>
  <conditionalFormatting sqref="AC161">
    <cfRule type="expression" dxfId="8685" priority="8912" stopIfTrue="1">
      <formula>$AC161=""</formula>
    </cfRule>
    <cfRule type="expression" dxfId="8684" priority="8924">
      <formula>(COUNTIFS($E$13:$E$512,$E161,$AC$13:$AC$512,"◎") + COUNTIFS($E$13:$E$512,$E161,$AC$13:$AC$512,"○"))&gt;1</formula>
    </cfRule>
  </conditionalFormatting>
  <conditionalFormatting sqref="AD161">
    <cfRule type="expression" dxfId="8683" priority="8911" stopIfTrue="1">
      <formula>$AD161=""</formula>
    </cfRule>
    <cfRule type="expression" dxfId="8682" priority="8923">
      <formula>(COUNTIFS($E$13:$E$512,$E161,$AD$13:$AD$512,"◎") + COUNTIFS($E$13:$E$512,$E161,$AD$13:$AD$512,"○"))&gt;1</formula>
    </cfRule>
  </conditionalFormatting>
  <conditionalFormatting sqref="AE161">
    <cfRule type="expression" dxfId="8681" priority="8910" stopIfTrue="1">
      <formula>$AE161=""</formula>
    </cfRule>
    <cfRule type="expression" dxfId="8680" priority="8922">
      <formula>(COUNTIFS($E$13:$E$512,$E161,$AE$13:$AE$512,"◎") + COUNTIFS($E$13:$E$512,$E161,$AE$13:$AE$512,"○"))&gt;1</formula>
    </cfRule>
  </conditionalFormatting>
  <conditionalFormatting sqref="AF161">
    <cfRule type="expression" dxfId="8679" priority="8909" stopIfTrue="1">
      <formula>$AF161=""</formula>
    </cfRule>
    <cfRule type="expression" dxfId="8678" priority="8921">
      <formula>(COUNTIFS($E$13:$E$512,$E161,$AF$13:$AF$512,"◎") + COUNTIFS($E$13:$E$512,$E161,$AF$13:$AF$512,"○"))&gt;1</formula>
    </cfRule>
  </conditionalFormatting>
  <conditionalFormatting sqref="AG161">
    <cfRule type="expression" dxfId="8677" priority="8908" stopIfTrue="1">
      <formula>$AG161=""</formula>
    </cfRule>
    <cfRule type="expression" dxfId="8676" priority="8920">
      <formula>(COUNTIFS($E$13:$E$512,$E161,$AG$13:$AG$512,"◎") + COUNTIFS($E$13:$E$512,$E161,$AG$13:$AG$512,"○"))&gt;1</formula>
    </cfRule>
  </conditionalFormatting>
  <conditionalFormatting sqref="AH161">
    <cfRule type="expression" dxfId="8675" priority="8907" stopIfTrue="1">
      <formula>$AH161=""</formula>
    </cfRule>
    <cfRule type="expression" dxfId="8674" priority="8919">
      <formula>(COUNTIFS($E$13:$E$512,$E161,$AH$13:$AH$512,"◎") + COUNTIFS($E$13:$E$512,$E161,$AH$13:$AH$512,"○"))&gt;1</formula>
    </cfRule>
  </conditionalFormatting>
  <conditionalFormatting sqref="AI161">
    <cfRule type="expression" dxfId="8673" priority="8906" stopIfTrue="1">
      <formula>$AI161=""</formula>
    </cfRule>
    <cfRule type="expression" dxfId="8672" priority="8918">
      <formula>(COUNTIFS($E$13:$E$512,$E161,$AI$13:$AI$512,"◎") + COUNTIFS($E$13:$E$512,$E161,$AI$13:$AI$512,"○"))&gt;1</formula>
    </cfRule>
  </conditionalFormatting>
  <conditionalFormatting sqref="AJ161">
    <cfRule type="expression" dxfId="8671" priority="8905" stopIfTrue="1">
      <formula>$AJ161=""</formula>
    </cfRule>
    <cfRule type="expression" dxfId="8670" priority="8917">
      <formula>(COUNTIFS($E$13:$E$512,$E161,$AJ$13:$AJ$512,"◎") + COUNTIFS($E$13:$E$512,$E161,$AJ$13:$AJ$512,"○"))&gt;1</formula>
    </cfRule>
  </conditionalFormatting>
  <conditionalFormatting sqref="Y162">
    <cfRule type="expression" dxfId="8669" priority="8892" stopIfTrue="1">
      <formula>$Y162=""</formula>
    </cfRule>
    <cfRule type="expression" dxfId="8668" priority="8904">
      <formula>(COUNTIFS($E$13:$E$512,$E162,$Y$13:$Y$512,"◎") + COUNTIFS($E$13:$E$512,$E162,$Y$13:$Y$512,"○"))&gt;1</formula>
    </cfRule>
  </conditionalFormatting>
  <conditionalFormatting sqref="Z162">
    <cfRule type="expression" dxfId="8667" priority="8891" stopIfTrue="1">
      <formula>$Z162=""</formula>
    </cfRule>
    <cfRule type="expression" dxfId="8666" priority="8903">
      <formula>(COUNTIFS($E$13:$E$512,$E162,$Z$13:$Z$512,"◎") + COUNTIFS($E$13:$E$512,$E162,$Z$13:$Z$512,"○"))&gt;1</formula>
    </cfRule>
  </conditionalFormatting>
  <conditionalFormatting sqref="AA162">
    <cfRule type="expression" dxfId="8665" priority="8890" stopIfTrue="1">
      <formula>$AA162=""</formula>
    </cfRule>
    <cfRule type="expression" dxfId="8664" priority="8902">
      <formula>(COUNTIFS($E$13:$E$512,$E162,$AA$13:$AA$512,"◎") + COUNTIFS($E$13:$E$512,$E162,$AA$13:$AA$512,"○"))&gt;1</formula>
    </cfRule>
  </conditionalFormatting>
  <conditionalFormatting sqref="AB162">
    <cfRule type="expression" dxfId="8663" priority="8889" stopIfTrue="1">
      <formula>$AB162=""</formula>
    </cfRule>
    <cfRule type="expression" dxfId="8662" priority="8901">
      <formula>(COUNTIFS($E$13:$E$512,$E162,$AB$13:$AB$512,"◎") + COUNTIFS($E$13:$E$512,$E162,$AB$13:$AB$512,"○"))&gt;1</formula>
    </cfRule>
  </conditionalFormatting>
  <conditionalFormatting sqref="AC162">
    <cfRule type="expression" dxfId="8661" priority="8888" stopIfTrue="1">
      <formula>$AC162=""</formula>
    </cfRule>
    <cfRule type="expression" dxfId="8660" priority="8900">
      <formula>(COUNTIFS($E$13:$E$512,$E162,$AC$13:$AC$512,"◎") + COUNTIFS($E$13:$E$512,$E162,$AC$13:$AC$512,"○"))&gt;1</formula>
    </cfRule>
  </conditionalFormatting>
  <conditionalFormatting sqref="AD162">
    <cfRule type="expression" dxfId="8659" priority="8887" stopIfTrue="1">
      <formula>$AD162=""</formula>
    </cfRule>
    <cfRule type="expression" dxfId="8658" priority="8899">
      <formula>(COUNTIFS($E$13:$E$512,$E162,$AD$13:$AD$512,"◎") + COUNTIFS($E$13:$E$512,$E162,$AD$13:$AD$512,"○"))&gt;1</formula>
    </cfRule>
  </conditionalFormatting>
  <conditionalFormatting sqref="AE162">
    <cfRule type="expression" dxfId="8657" priority="8886" stopIfTrue="1">
      <formula>$AE162=""</formula>
    </cfRule>
    <cfRule type="expression" dxfId="8656" priority="8898">
      <formula>(COUNTIFS($E$13:$E$512,$E162,$AE$13:$AE$512,"◎") + COUNTIFS($E$13:$E$512,$E162,$AE$13:$AE$512,"○"))&gt;1</formula>
    </cfRule>
  </conditionalFormatting>
  <conditionalFormatting sqref="AF162">
    <cfRule type="expression" dxfId="8655" priority="8885" stopIfTrue="1">
      <formula>$AF162=""</formula>
    </cfRule>
    <cfRule type="expression" dxfId="8654" priority="8897">
      <formula>(COUNTIFS($E$13:$E$512,$E162,$AF$13:$AF$512,"◎") + COUNTIFS($E$13:$E$512,$E162,$AF$13:$AF$512,"○"))&gt;1</formula>
    </cfRule>
  </conditionalFormatting>
  <conditionalFormatting sqref="AG162">
    <cfRule type="expression" dxfId="8653" priority="8884" stopIfTrue="1">
      <formula>$AG162=""</formula>
    </cfRule>
    <cfRule type="expression" dxfId="8652" priority="8896">
      <formula>(COUNTIFS($E$13:$E$512,$E162,$AG$13:$AG$512,"◎") + COUNTIFS($E$13:$E$512,$E162,$AG$13:$AG$512,"○"))&gt;1</formula>
    </cfRule>
  </conditionalFormatting>
  <conditionalFormatting sqref="AH162">
    <cfRule type="expression" dxfId="8651" priority="8883" stopIfTrue="1">
      <formula>$AH162=""</formula>
    </cfRule>
    <cfRule type="expression" dxfId="8650" priority="8895">
      <formula>(COUNTIFS($E$13:$E$512,$E162,$AH$13:$AH$512,"◎") + COUNTIFS($E$13:$E$512,$E162,$AH$13:$AH$512,"○"))&gt;1</formula>
    </cfRule>
  </conditionalFormatting>
  <conditionalFormatting sqref="AI162">
    <cfRule type="expression" dxfId="8649" priority="8882" stopIfTrue="1">
      <formula>$AI162=""</formula>
    </cfRule>
    <cfRule type="expression" dxfId="8648" priority="8894">
      <formula>(COUNTIFS($E$13:$E$512,$E162,$AI$13:$AI$512,"◎") + COUNTIFS($E$13:$E$512,$E162,$AI$13:$AI$512,"○"))&gt;1</formula>
    </cfRule>
  </conditionalFormatting>
  <conditionalFormatting sqref="AJ162">
    <cfRule type="expression" dxfId="8647" priority="8881" stopIfTrue="1">
      <formula>$AJ162=""</formula>
    </cfRule>
    <cfRule type="expression" dxfId="8646" priority="8893">
      <formula>(COUNTIFS($E$13:$E$512,$E162,$AJ$13:$AJ$512,"◎") + COUNTIFS($E$13:$E$512,$E162,$AJ$13:$AJ$512,"○"))&gt;1</formula>
    </cfRule>
  </conditionalFormatting>
  <conditionalFormatting sqref="Y163">
    <cfRule type="expression" dxfId="8645" priority="8868" stopIfTrue="1">
      <formula>$Y163=""</formula>
    </cfRule>
    <cfRule type="expression" dxfId="8644" priority="8880">
      <formula>(COUNTIFS($E$13:$E$512,$E163,$Y$13:$Y$512,"◎") + COUNTIFS($E$13:$E$512,$E163,$Y$13:$Y$512,"○"))&gt;1</formula>
    </cfRule>
  </conditionalFormatting>
  <conditionalFormatting sqref="Z163">
    <cfRule type="expression" dxfId="8643" priority="8867" stopIfTrue="1">
      <formula>$Z163=""</formula>
    </cfRule>
    <cfRule type="expression" dxfId="8642" priority="8879">
      <formula>(COUNTIFS($E$13:$E$512,$E163,$Z$13:$Z$512,"◎") + COUNTIFS($E$13:$E$512,$E163,$Z$13:$Z$512,"○"))&gt;1</formula>
    </cfRule>
  </conditionalFormatting>
  <conditionalFormatting sqref="AA163">
    <cfRule type="expression" dxfId="8641" priority="8866" stopIfTrue="1">
      <formula>$AA163=""</formula>
    </cfRule>
    <cfRule type="expression" dxfId="8640" priority="8878">
      <formula>(COUNTIFS($E$13:$E$512,$E163,$AA$13:$AA$512,"◎") + COUNTIFS($E$13:$E$512,$E163,$AA$13:$AA$512,"○"))&gt;1</formula>
    </cfRule>
  </conditionalFormatting>
  <conditionalFormatting sqref="AB163">
    <cfRule type="expression" dxfId="8639" priority="8865" stopIfTrue="1">
      <formula>$AB163=""</formula>
    </cfRule>
    <cfRule type="expression" dxfId="8638" priority="8877">
      <formula>(COUNTIFS($E$13:$E$512,$E163,$AB$13:$AB$512,"◎") + COUNTIFS($E$13:$E$512,$E163,$AB$13:$AB$512,"○"))&gt;1</formula>
    </cfRule>
  </conditionalFormatting>
  <conditionalFormatting sqref="AC163">
    <cfRule type="expression" dxfId="8637" priority="8864" stopIfTrue="1">
      <formula>$AC163=""</formula>
    </cfRule>
    <cfRule type="expression" dxfId="8636" priority="8876">
      <formula>(COUNTIFS($E$13:$E$512,$E163,$AC$13:$AC$512,"◎") + COUNTIFS($E$13:$E$512,$E163,$AC$13:$AC$512,"○"))&gt;1</formula>
    </cfRule>
  </conditionalFormatting>
  <conditionalFormatting sqref="AD163">
    <cfRule type="expression" dxfId="8635" priority="8863" stopIfTrue="1">
      <formula>$AD163=""</formula>
    </cfRule>
    <cfRule type="expression" dxfId="8634" priority="8875">
      <formula>(COUNTIFS($E$13:$E$512,$E163,$AD$13:$AD$512,"◎") + COUNTIFS($E$13:$E$512,$E163,$AD$13:$AD$512,"○"))&gt;1</formula>
    </cfRule>
  </conditionalFormatting>
  <conditionalFormatting sqref="AE163">
    <cfRule type="expression" dxfId="8633" priority="8862" stopIfTrue="1">
      <formula>$AE163=""</formula>
    </cfRule>
    <cfRule type="expression" dxfId="8632" priority="8874">
      <formula>(COUNTIFS($E$13:$E$512,$E163,$AE$13:$AE$512,"◎") + COUNTIFS($E$13:$E$512,$E163,$AE$13:$AE$512,"○"))&gt;1</formula>
    </cfRule>
  </conditionalFormatting>
  <conditionalFormatting sqref="AF163">
    <cfRule type="expression" dxfId="8631" priority="8861" stopIfTrue="1">
      <formula>$AF163=""</formula>
    </cfRule>
    <cfRule type="expression" dxfId="8630" priority="8873">
      <formula>(COUNTIFS($E$13:$E$512,$E163,$AF$13:$AF$512,"◎") + COUNTIFS($E$13:$E$512,$E163,$AF$13:$AF$512,"○"))&gt;1</formula>
    </cfRule>
  </conditionalFormatting>
  <conditionalFormatting sqref="AG163">
    <cfRule type="expression" dxfId="8629" priority="8860" stopIfTrue="1">
      <formula>$AG163=""</formula>
    </cfRule>
    <cfRule type="expression" dxfId="8628" priority="8872">
      <formula>(COUNTIFS($E$13:$E$512,$E163,$AG$13:$AG$512,"◎") + COUNTIFS($E$13:$E$512,$E163,$AG$13:$AG$512,"○"))&gt;1</formula>
    </cfRule>
  </conditionalFormatting>
  <conditionalFormatting sqref="AH163">
    <cfRule type="expression" dxfId="8627" priority="8859" stopIfTrue="1">
      <formula>$AH163=""</formula>
    </cfRule>
    <cfRule type="expression" dxfId="8626" priority="8871">
      <formula>(COUNTIFS($E$13:$E$512,$E163,$AH$13:$AH$512,"◎") + COUNTIFS($E$13:$E$512,$E163,$AH$13:$AH$512,"○"))&gt;1</formula>
    </cfRule>
  </conditionalFormatting>
  <conditionalFormatting sqref="AI163">
    <cfRule type="expression" dxfId="8625" priority="8858" stopIfTrue="1">
      <formula>$AI163=""</formula>
    </cfRule>
    <cfRule type="expression" dxfId="8624" priority="8870">
      <formula>(COUNTIFS($E$13:$E$512,$E163,$AI$13:$AI$512,"◎") + COUNTIFS($E$13:$E$512,$E163,$AI$13:$AI$512,"○"))&gt;1</formula>
    </cfRule>
  </conditionalFormatting>
  <conditionalFormatting sqref="AJ163">
    <cfRule type="expression" dxfId="8623" priority="8857" stopIfTrue="1">
      <formula>$AJ163=""</formula>
    </cfRule>
    <cfRule type="expression" dxfId="8622" priority="8869">
      <formula>(COUNTIFS($E$13:$E$512,$E163,$AJ$13:$AJ$512,"◎") + COUNTIFS($E$13:$E$512,$E163,$AJ$13:$AJ$512,"○"))&gt;1</formula>
    </cfRule>
  </conditionalFormatting>
  <conditionalFormatting sqref="Y164">
    <cfRule type="expression" dxfId="8621" priority="8844" stopIfTrue="1">
      <formula>$Y164=""</formula>
    </cfRule>
    <cfRule type="expression" dxfId="8620" priority="8856">
      <formula>(COUNTIFS($E$13:$E$512,$E164,$Y$13:$Y$512,"◎") + COUNTIFS($E$13:$E$512,$E164,$Y$13:$Y$512,"○"))&gt;1</formula>
    </cfRule>
  </conditionalFormatting>
  <conditionalFormatting sqref="Z164">
    <cfRule type="expression" dxfId="8619" priority="8843" stopIfTrue="1">
      <formula>$Z164=""</formula>
    </cfRule>
    <cfRule type="expression" dxfId="8618" priority="8855">
      <formula>(COUNTIFS($E$13:$E$512,$E164,$Z$13:$Z$512,"◎") + COUNTIFS($E$13:$E$512,$E164,$Z$13:$Z$512,"○"))&gt;1</formula>
    </cfRule>
  </conditionalFormatting>
  <conditionalFormatting sqref="AA164">
    <cfRule type="expression" dxfId="8617" priority="8842" stopIfTrue="1">
      <formula>$AA164=""</formula>
    </cfRule>
    <cfRule type="expression" dxfId="8616" priority="8854">
      <formula>(COUNTIFS($E$13:$E$512,$E164,$AA$13:$AA$512,"◎") + COUNTIFS($E$13:$E$512,$E164,$AA$13:$AA$512,"○"))&gt;1</formula>
    </cfRule>
  </conditionalFormatting>
  <conditionalFormatting sqref="AB164">
    <cfRule type="expression" dxfId="8615" priority="8841" stopIfTrue="1">
      <formula>$AB164=""</formula>
    </cfRule>
    <cfRule type="expression" dxfId="8614" priority="8853">
      <formula>(COUNTIFS($E$13:$E$512,$E164,$AB$13:$AB$512,"◎") + COUNTIFS($E$13:$E$512,$E164,$AB$13:$AB$512,"○"))&gt;1</formula>
    </cfRule>
  </conditionalFormatting>
  <conditionalFormatting sqref="AC164">
    <cfRule type="expression" dxfId="8613" priority="8840" stopIfTrue="1">
      <formula>$AC164=""</formula>
    </cfRule>
    <cfRule type="expression" dxfId="8612" priority="8852">
      <formula>(COUNTIFS($E$13:$E$512,$E164,$AC$13:$AC$512,"◎") + COUNTIFS($E$13:$E$512,$E164,$AC$13:$AC$512,"○"))&gt;1</formula>
    </cfRule>
  </conditionalFormatting>
  <conditionalFormatting sqref="AD164">
    <cfRule type="expression" dxfId="8611" priority="8839" stopIfTrue="1">
      <formula>$AD164=""</formula>
    </cfRule>
    <cfRule type="expression" dxfId="8610" priority="8851">
      <formula>(COUNTIFS($E$13:$E$512,$E164,$AD$13:$AD$512,"◎") + COUNTIFS($E$13:$E$512,$E164,$AD$13:$AD$512,"○"))&gt;1</formula>
    </cfRule>
  </conditionalFormatting>
  <conditionalFormatting sqref="AE164">
    <cfRule type="expression" dxfId="8609" priority="8838" stopIfTrue="1">
      <formula>$AE164=""</formula>
    </cfRule>
    <cfRule type="expression" dxfId="8608" priority="8850">
      <formula>(COUNTIFS($E$13:$E$512,$E164,$AE$13:$AE$512,"◎") + COUNTIFS($E$13:$E$512,$E164,$AE$13:$AE$512,"○"))&gt;1</formula>
    </cfRule>
  </conditionalFormatting>
  <conditionalFormatting sqref="AF164">
    <cfRule type="expression" dxfId="8607" priority="8837" stopIfTrue="1">
      <formula>$AF164=""</formula>
    </cfRule>
    <cfRule type="expression" dxfId="8606" priority="8849">
      <formula>(COUNTIFS($E$13:$E$512,$E164,$AF$13:$AF$512,"◎") + COUNTIFS($E$13:$E$512,$E164,$AF$13:$AF$512,"○"))&gt;1</formula>
    </cfRule>
  </conditionalFormatting>
  <conditionalFormatting sqref="AG164">
    <cfRule type="expression" dxfId="8605" priority="8836" stopIfTrue="1">
      <formula>$AG164=""</formula>
    </cfRule>
    <cfRule type="expression" dxfId="8604" priority="8848">
      <formula>(COUNTIFS($E$13:$E$512,$E164,$AG$13:$AG$512,"◎") + COUNTIFS($E$13:$E$512,$E164,$AG$13:$AG$512,"○"))&gt;1</formula>
    </cfRule>
  </conditionalFormatting>
  <conditionalFormatting sqref="AH164">
    <cfRule type="expression" dxfId="8603" priority="8835" stopIfTrue="1">
      <formula>$AH164=""</formula>
    </cfRule>
    <cfRule type="expression" dxfId="8602" priority="8847">
      <formula>(COUNTIFS($E$13:$E$512,$E164,$AH$13:$AH$512,"◎") + COUNTIFS($E$13:$E$512,$E164,$AH$13:$AH$512,"○"))&gt;1</formula>
    </cfRule>
  </conditionalFormatting>
  <conditionalFormatting sqref="AI164">
    <cfRule type="expression" dxfId="8601" priority="8834" stopIfTrue="1">
      <formula>$AI164=""</formula>
    </cfRule>
    <cfRule type="expression" dxfId="8600" priority="8846">
      <formula>(COUNTIFS($E$13:$E$512,$E164,$AI$13:$AI$512,"◎") + COUNTIFS($E$13:$E$512,$E164,$AI$13:$AI$512,"○"))&gt;1</formula>
    </cfRule>
  </conditionalFormatting>
  <conditionalFormatting sqref="AJ164">
    <cfRule type="expression" dxfId="8599" priority="8833" stopIfTrue="1">
      <formula>$AJ164=""</formula>
    </cfRule>
    <cfRule type="expression" dxfId="8598" priority="8845">
      <formula>(COUNTIFS($E$13:$E$512,$E164,$AJ$13:$AJ$512,"◎") + COUNTIFS($E$13:$E$512,$E164,$AJ$13:$AJ$512,"○"))&gt;1</formula>
    </cfRule>
  </conditionalFormatting>
  <conditionalFormatting sqref="Y165">
    <cfRule type="expression" dxfId="8597" priority="8820" stopIfTrue="1">
      <formula>$Y165=""</formula>
    </cfRule>
    <cfRule type="expression" dxfId="8596" priority="8832">
      <formula>(COUNTIFS($E$13:$E$512,$E165,$Y$13:$Y$512,"◎") + COUNTIFS($E$13:$E$512,$E165,$Y$13:$Y$512,"○"))&gt;1</formula>
    </cfRule>
  </conditionalFormatting>
  <conditionalFormatting sqref="Z165">
    <cfRule type="expression" dxfId="8595" priority="8819" stopIfTrue="1">
      <formula>$Z165=""</formula>
    </cfRule>
    <cfRule type="expression" dxfId="8594" priority="8831">
      <formula>(COUNTIFS($E$13:$E$512,$E165,$Z$13:$Z$512,"◎") + COUNTIFS($E$13:$E$512,$E165,$Z$13:$Z$512,"○"))&gt;1</formula>
    </cfRule>
  </conditionalFormatting>
  <conditionalFormatting sqref="AA165">
    <cfRule type="expression" dxfId="8593" priority="8818" stopIfTrue="1">
      <formula>$AA165=""</formula>
    </cfRule>
    <cfRule type="expression" dxfId="8592" priority="8830">
      <formula>(COUNTIFS($E$13:$E$512,$E165,$AA$13:$AA$512,"◎") + COUNTIFS($E$13:$E$512,$E165,$AA$13:$AA$512,"○"))&gt;1</formula>
    </cfRule>
  </conditionalFormatting>
  <conditionalFormatting sqref="AB165">
    <cfRule type="expression" dxfId="8591" priority="8817" stopIfTrue="1">
      <formula>$AB165=""</formula>
    </cfRule>
    <cfRule type="expression" dxfId="8590" priority="8829">
      <formula>(COUNTIFS($E$13:$E$512,$E165,$AB$13:$AB$512,"◎") + COUNTIFS($E$13:$E$512,$E165,$AB$13:$AB$512,"○"))&gt;1</formula>
    </cfRule>
  </conditionalFormatting>
  <conditionalFormatting sqref="AC165">
    <cfRule type="expression" dxfId="8589" priority="8816" stopIfTrue="1">
      <formula>$AC165=""</formula>
    </cfRule>
    <cfRule type="expression" dxfId="8588" priority="8828">
      <formula>(COUNTIFS($E$13:$E$512,$E165,$AC$13:$AC$512,"◎") + COUNTIFS($E$13:$E$512,$E165,$AC$13:$AC$512,"○"))&gt;1</formula>
    </cfRule>
  </conditionalFormatting>
  <conditionalFormatting sqref="AD165">
    <cfRule type="expression" dxfId="8587" priority="8815" stopIfTrue="1">
      <formula>$AD165=""</formula>
    </cfRule>
    <cfRule type="expression" dxfId="8586" priority="8827">
      <formula>(COUNTIFS($E$13:$E$512,$E165,$AD$13:$AD$512,"◎") + COUNTIFS($E$13:$E$512,$E165,$AD$13:$AD$512,"○"))&gt;1</formula>
    </cfRule>
  </conditionalFormatting>
  <conditionalFormatting sqref="AE165">
    <cfRule type="expression" dxfId="8585" priority="8814" stopIfTrue="1">
      <formula>$AE165=""</formula>
    </cfRule>
    <cfRule type="expression" dxfId="8584" priority="8826">
      <formula>(COUNTIFS($E$13:$E$512,$E165,$AE$13:$AE$512,"◎") + COUNTIFS($E$13:$E$512,$E165,$AE$13:$AE$512,"○"))&gt;1</formula>
    </cfRule>
  </conditionalFormatting>
  <conditionalFormatting sqref="AF165">
    <cfRule type="expression" dxfId="8583" priority="8813" stopIfTrue="1">
      <formula>$AF165=""</formula>
    </cfRule>
    <cfRule type="expression" dxfId="8582" priority="8825">
      <formula>(COUNTIFS($E$13:$E$512,$E165,$AF$13:$AF$512,"◎") + COUNTIFS($E$13:$E$512,$E165,$AF$13:$AF$512,"○"))&gt;1</formula>
    </cfRule>
  </conditionalFormatting>
  <conditionalFormatting sqref="AG165">
    <cfRule type="expression" dxfId="8581" priority="8812" stopIfTrue="1">
      <formula>$AG165=""</formula>
    </cfRule>
    <cfRule type="expression" dxfId="8580" priority="8824">
      <formula>(COUNTIFS($E$13:$E$512,$E165,$AG$13:$AG$512,"◎") + COUNTIFS($E$13:$E$512,$E165,$AG$13:$AG$512,"○"))&gt;1</formula>
    </cfRule>
  </conditionalFormatting>
  <conditionalFormatting sqref="AH165">
    <cfRule type="expression" dxfId="8579" priority="8811" stopIfTrue="1">
      <formula>$AH165=""</formula>
    </cfRule>
    <cfRule type="expression" dxfId="8578" priority="8823">
      <formula>(COUNTIFS($E$13:$E$512,$E165,$AH$13:$AH$512,"◎") + COUNTIFS($E$13:$E$512,$E165,$AH$13:$AH$512,"○"))&gt;1</formula>
    </cfRule>
  </conditionalFormatting>
  <conditionalFormatting sqref="AI165">
    <cfRule type="expression" dxfId="8577" priority="8810" stopIfTrue="1">
      <formula>$AI165=""</formula>
    </cfRule>
    <cfRule type="expression" dxfId="8576" priority="8822">
      <formula>(COUNTIFS($E$13:$E$512,$E165,$AI$13:$AI$512,"◎") + COUNTIFS($E$13:$E$512,$E165,$AI$13:$AI$512,"○"))&gt;1</formula>
    </cfRule>
  </conditionalFormatting>
  <conditionalFormatting sqref="AJ165">
    <cfRule type="expression" dxfId="8575" priority="8809" stopIfTrue="1">
      <formula>$AJ165=""</formula>
    </cfRule>
    <cfRule type="expression" dxfId="8574" priority="8821">
      <formula>(COUNTIFS($E$13:$E$512,$E165,$AJ$13:$AJ$512,"◎") + COUNTIFS($E$13:$E$512,$E165,$AJ$13:$AJ$512,"○"))&gt;1</formula>
    </cfRule>
  </conditionalFormatting>
  <conditionalFormatting sqref="Y166">
    <cfRule type="expression" dxfId="8573" priority="8796" stopIfTrue="1">
      <formula>$Y166=""</formula>
    </cfRule>
    <cfRule type="expression" dxfId="8572" priority="8808">
      <formula>(COUNTIFS($E$13:$E$512,$E166,$Y$13:$Y$512,"◎") + COUNTIFS($E$13:$E$512,$E166,$Y$13:$Y$512,"○"))&gt;1</formula>
    </cfRule>
  </conditionalFormatting>
  <conditionalFormatting sqref="Z166">
    <cfRule type="expression" dxfId="8571" priority="8795" stopIfTrue="1">
      <formula>$Z166=""</formula>
    </cfRule>
    <cfRule type="expression" dxfId="8570" priority="8807">
      <formula>(COUNTIFS($E$13:$E$512,$E166,$Z$13:$Z$512,"◎") + COUNTIFS($E$13:$E$512,$E166,$Z$13:$Z$512,"○"))&gt;1</formula>
    </cfRule>
  </conditionalFormatting>
  <conditionalFormatting sqref="AA166">
    <cfRule type="expression" dxfId="8569" priority="8794" stopIfTrue="1">
      <formula>$AA166=""</formula>
    </cfRule>
    <cfRule type="expression" dxfId="8568" priority="8806">
      <formula>(COUNTIFS($E$13:$E$512,$E166,$AA$13:$AA$512,"◎") + COUNTIFS($E$13:$E$512,$E166,$AA$13:$AA$512,"○"))&gt;1</formula>
    </cfRule>
  </conditionalFormatting>
  <conditionalFormatting sqref="AB166">
    <cfRule type="expression" dxfId="8567" priority="8793" stopIfTrue="1">
      <formula>$AB166=""</formula>
    </cfRule>
    <cfRule type="expression" dxfId="8566" priority="8805">
      <formula>(COUNTIFS($E$13:$E$512,$E166,$AB$13:$AB$512,"◎") + COUNTIFS($E$13:$E$512,$E166,$AB$13:$AB$512,"○"))&gt;1</formula>
    </cfRule>
  </conditionalFormatting>
  <conditionalFormatting sqref="AC166">
    <cfRule type="expression" dxfId="8565" priority="8792" stopIfTrue="1">
      <formula>$AC166=""</formula>
    </cfRule>
    <cfRule type="expression" dxfId="8564" priority="8804">
      <formula>(COUNTIFS($E$13:$E$512,$E166,$AC$13:$AC$512,"◎") + COUNTIFS($E$13:$E$512,$E166,$AC$13:$AC$512,"○"))&gt;1</formula>
    </cfRule>
  </conditionalFormatting>
  <conditionalFormatting sqref="AD166">
    <cfRule type="expression" dxfId="8563" priority="8791" stopIfTrue="1">
      <formula>$AD166=""</formula>
    </cfRule>
    <cfRule type="expression" dxfId="8562" priority="8803">
      <formula>(COUNTIFS($E$13:$E$512,$E166,$AD$13:$AD$512,"◎") + COUNTIFS($E$13:$E$512,$E166,$AD$13:$AD$512,"○"))&gt;1</formula>
    </cfRule>
  </conditionalFormatting>
  <conditionalFormatting sqref="AE166">
    <cfRule type="expression" dxfId="8561" priority="8790" stopIfTrue="1">
      <formula>$AE166=""</formula>
    </cfRule>
    <cfRule type="expression" dxfId="8560" priority="8802">
      <formula>(COUNTIFS($E$13:$E$512,$E166,$AE$13:$AE$512,"◎") + COUNTIFS($E$13:$E$512,$E166,$AE$13:$AE$512,"○"))&gt;1</formula>
    </cfRule>
  </conditionalFormatting>
  <conditionalFormatting sqref="AF166">
    <cfRule type="expression" dxfId="8559" priority="8789" stopIfTrue="1">
      <formula>$AF166=""</formula>
    </cfRule>
    <cfRule type="expression" dxfId="8558" priority="8801">
      <formula>(COUNTIFS($E$13:$E$512,$E166,$AF$13:$AF$512,"◎") + COUNTIFS($E$13:$E$512,$E166,$AF$13:$AF$512,"○"))&gt;1</formula>
    </cfRule>
  </conditionalFormatting>
  <conditionalFormatting sqref="AG166">
    <cfRule type="expression" dxfId="8557" priority="8788" stopIfTrue="1">
      <formula>$AG166=""</formula>
    </cfRule>
    <cfRule type="expression" dxfId="8556" priority="8800">
      <formula>(COUNTIFS($E$13:$E$512,$E166,$AG$13:$AG$512,"◎") + COUNTIFS($E$13:$E$512,$E166,$AG$13:$AG$512,"○"))&gt;1</formula>
    </cfRule>
  </conditionalFormatting>
  <conditionalFormatting sqref="AH166">
    <cfRule type="expression" dxfId="8555" priority="8787" stopIfTrue="1">
      <formula>$AH166=""</formula>
    </cfRule>
    <cfRule type="expression" dxfId="8554" priority="8799">
      <formula>(COUNTIFS($E$13:$E$512,$E166,$AH$13:$AH$512,"◎") + COUNTIFS($E$13:$E$512,$E166,$AH$13:$AH$512,"○"))&gt;1</formula>
    </cfRule>
  </conditionalFormatting>
  <conditionalFormatting sqref="AI166">
    <cfRule type="expression" dxfId="8553" priority="8786" stopIfTrue="1">
      <formula>$AI166=""</formula>
    </cfRule>
    <cfRule type="expression" dxfId="8552" priority="8798">
      <formula>(COUNTIFS($E$13:$E$512,$E166,$AI$13:$AI$512,"◎") + COUNTIFS($E$13:$E$512,$E166,$AI$13:$AI$512,"○"))&gt;1</formula>
    </cfRule>
  </conditionalFormatting>
  <conditionalFormatting sqref="AJ166">
    <cfRule type="expression" dxfId="8551" priority="8785" stopIfTrue="1">
      <formula>$AJ166=""</formula>
    </cfRule>
    <cfRule type="expression" dxfId="8550" priority="8797">
      <formula>(COUNTIFS($E$13:$E$512,$E166,$AJ$13:$AJ$512,"◎") + COUNTIFS($E$13:$E$512,$E166,$AJ$13:$AJ$512,"○"))&gt;1</formula>
    </cfRule>
  </conditionalFormatting>
  <conditionalFormatting sqref="Y167">
    <cfRule type="expression" dxfId="8549" priority="8772" stopIfTrue="1">
      <formula>$Y167=""</formula>
    </cfRule>
    <cfRule type="expression" dxfId="8548" priority="8784">
      <formula>(COUNTIFS($E$13:$E$512,$E167,$Y$13:$Y$512,"◎") + COUNTIFS($E$13:$E$512,$E167,$Y$13:$Y$512,"○"))&gt;1</formula>
    </cfRule>
  </conditionalFormatting>
  <conditionalFormatting sqref="Z167">
    <cfRule type="expression" dxfId="8547" priority="8771" stopIfTrue="1">
      <formula>$Z167=""</formula>
    </cfRule>
    <cfRule type="expression" dxfId="8546" priority="8783">
      <formula>(COUNTIFS($E$13:$E$512,$E167,$Z$13:$Z$512,"◎") + COUNTIFS($E$13:$E$512,$E167,$Z$13:$Z$512,"○"))&gt;1</formula>
    </cfRule>
  </conditionalFormatting>
  <conditionalFormatting sqref="AA167">
    <cfRule type="expression" dxfId="8545" priority="8770" stopIfTrue="1">
      <formula>$AA167=""</formula>
    </cfRule>
    <cfRule type="expression" dxfId="8544" priority="8782">
      <formula>(COUNTIFS($E$13:$E$512,$E167,$AA$13:$AA$512,"◎") + COUNTIFS($E$13:$E$512,$E167,$AA$13:$AA$512,"○"))&gt;1</formula>
    </cfRule>
  </conditionalFormatting>
  <conditionalFormatting sqref="AB167">
    <cfRule type="expression" dxfId="8543" priority="8769" stopIfTrue="1">
      <formula>$AB167=""</formula>
    </cfRule>
    <cfRule type="expression" dxfId="8542" priority="8781">
      <formula>(COUNTIFS($E$13:$E$512,$E167,$AB$13:$AB$512,"◎") + COUNTIFS($E$13:$E$512,$E167,$AB$13:$AB$512,"○"))&gt;1</formula>
    </cfRule>
  </conditionalFormatting>
  <conditionalFormatting sqref="AC167">
    <cfRule type="expression" dxfId="8541" priority="8768" stopIfTrue="1">
      <formula>$AC167=""</formula>
    </cfRule>
    <cfRule type="expression" dxfId="8540" priority="8780">
      <formula>(COUNTIFS($E$13:$E$512,$E167,$AC$13:$AC$512,"◎") + COUNTIFS($E$13:$E$512,$E167,$AC$13:$AC$512,"○"))&gt;1</formula>
    </cfRule>
  </conditionalFormatting>
  <conditionalFormatting sqref="AD167">
    <cfRule type="expression" dxfId="8539" priority="8767" stopIfTrue="1">
      <formula>$AD167=""</formula>
    </cfRule>
    <cfRule type="expression" dxfId="8538" priority="8779">
      <formula>(COUNTIFS($E$13:$E$512,$E167,$AD$13:$AD$512,"◎") + COUNTIFS($E$13:$E$512,$E167,$AD$13:$AD$512,"○"))&gt;1</formula>
    </cfRule>
  </conditionalFormatting>
  <conditionalFormatting sqref="AE167">
    <cfRule type="expression" dxfId="8537" priority="8766" stopIfTrue="1">
      <formula>$AE167=""</formula>
    </cfRule>
    <cfRule type="expression" dxfId="8536" priority="8778">
      <formula>(COUNTIFS($E$13:$E$512,$E167,$AE$13:$AE$512,"◎") + COUNTIFS($E$13:$E$512,$E167,$AE$13:$AE$512,"○"))&gt;1</formula>
    </cfRule>
  </conditionalFormatting>
  <conditionalFormatting sqref="AF167">
    <cfRule type="expression" dxfId="8535" priority="8765" stopIfTrue="1">
      <formula>$AF167=""</formula>
    </cfRule>
    <cfRule type="expression" dxfId="8534" priority="8777">
      <formula>(COUNTIFS($E$13:$E$512,$E167,$AF$13:$AF$512,"◎") + COUNTIFS($E$13:$E$512,$E167,$AF$13:$AF$512,"○"))&gt;1</formula>
    </cfRule>
  </conditionalFormatting>
  <conditionalFormatting sqref="AG167">
    <cfRule type="expression" dxfId="8533" priority="8764" stopIfTrue="1">
      <formula>$AG167=""</formula>
    </cfRule>
    <cfRule type="expression" dxfId="8532" priority="8776">
      <formula>(COUNTIFS($E$13:$E$512,$E167,$AG$13:$AG$512,"◎") + COUNTIFS($E$13:$E$512,$E167,$AG$13:$AG$512,"○"))&gt;1</formula>
    </cfRule>
  </conditionalFormatting>
  <conditionalFormatting sqref="AH167">
    <cfRule type="expression" dxfId="8531" priority="8763" stopIfTrue="1">
      <formula>$AH167=""</formula>
    </cfRule>
    <cfRule type="expression" dxfId="8530" priority="8775">
      <formula>(COUNTIFS($E$13:$E$512,$E167,$AH$13:$AH$512,"◎") + COUNTIFS($E$13:$E$512,$E167,$AH$13:$AH$512,"○"))&gt;1</formula>
    </cfRule>
  </conditionalFormatting>
  <conditionalFormatting sqref="AI167">
    <cfRule type="expression" dxfId="8529" priority="8762" stopIfTrue="1">
      <formula>$AI167=""</formula>
    </cfRule>
    <cfRule type="expression" dxfId="8528" priority="8774">
      <formula>(COUNTIFS($E$13:$E$512,$E167,$AI$13:$AI$512,"◎") + COUNTIFS($E$13:$E$512,$E167,$AI$13:$AI$512,"○"))&gt;1</formula>
    </cfRule>
  </conditionalFormatting>
  <conditionalFormatting sqref="AJ167">
    <cfRule type="expression" dxfId="8527" priority="8761" stopIfTrue="1">
      <formula>$AJ167=""</formula>
    </cfRule>
    <cfRule type="expression" dxfId="8526" priority="8773">
      <formula>(COUNTIFS($E$13:$E$512,$E167,$AJ$13:$AJ$512,"◎") + COUNTIFS($E$13:$E$512,$E167,$AJ$13:$AJ$512,"○"))&gt;1</formula>
    </cfRule>
  </conditionalFormatting>
  <conditionalFormatting sqref="Y168">
    <cfRule type="expression" dxfId="8525" priority="8748" stopIfTrue="1">
      <formula>$Y168=""</formula>
    </cfRule>
    <cfRule type="expression" dxfId="8524" priority="8760">
      <formula>(COUNTIFS($E$13:$E$512,$E168,$Y$13:$Y$512,"◎") + COUNTIFS($E$13:$E$512,$E168,$Y$13:$Y$512,"○"))&gt;1</formula>
    </cfRule>
  </conditionalFormatting>
  <conditionalFormatting sqref="Z168">
    <cfRule type="expression" dxfId="8523" priority="8747" stopIfTrue="1">
      <formula>$Z168=""</formula>
    </cfRule>
    <cfRule type="expression" dxfId="8522" priority="8759">
      <formula>(COUNTIFS($E$13:$E$512,$E168,$Z$13:$Z$512,"◎") + COUNTIFS($E$13:$E$512,$E168,$Z$13:$Z$512,"○"))&gt;1</formula>
    </cfRule>
  </conditionalFormatting>
  <conditionalFormatting sqref="AA168">
    <cfRule type="expression" dxfId="8521" priority="8746" stopIfTrue="1">
      <formula>$AA168=""</formula>
    </cfRule>
    <cfRule type="expression" dxfId="8520" priority="8758">
      <formula>(COUNTIFS($E$13:$E$512,$E168,$AA$13:$AA$512,"◎") + COUNTIFS($E$13:$E$512,$E168,$AA$13:$AA$512,"○"))&gt;1</formula>
    </cfRule>
  </conditionalFormatting>
  <conditionalFormatting sqref="AB168">
    <cfRule type="expression" dxfId="8519" priority="8745" stopIfTrue="1">
      <formula>$AB168=""</formula>
    </cfRule>
    <cfRule type="expression" dxfId="8518" priority="8757">
      <formula>(COUNTIFS($E$13:$E$512,$E168,$AB$13:$AB$512,"◎") + COUNTIFS($E$13:$E$512,$E168,$AB$13:$AB$512,"○"))&gt;1</formula>
    </cfRule>
  </conditionalFormatting>
  <conditionalFormatting sqref="AC168">
    <cfRule type="expression" dxfId="8517" priority="8744" stopIfTrue="1">
      <formula>$AC168=""</formula>
    </cfRule>
    <cfRule type="expression" dxfId="8516" priority="8756">
      <formula>(COUNTIFS($E$13:$E$512,$E168,$AC$13:$AC$512,"◎") + COUNTIFS($E$13:$E$512,$E168,$AC$13:$AC$512,"○"))&gt;1</formula>
    </cfRule>
  </conditionalFormatting>
  <conditionalFormatting sqref="AD168">
    <cfRule type="expression" dxfId="8515" priority="8743" stopIfTrue="1">
      <formula>$AD168=""</formula>
    </cfRule>
    <cfRule type="expression" dxfId="8514" priority="8755">
      <formula>(COUNTIFS($E$13:$E$512,$E168,$AD$13:$AD$512,"◎") + COUNTIFS($E$13:$E$512,$E168,$AD$13:$AD$512,"○"))&gt;1</formula>
    </cfRule>
  </conditionalFormatting>
  <conditionalFormatting sqref="AE168">
    <cfRule type="expression" dxfId="8513" priority="8742" stopIfTrue="1">
      <formula>$AE168=""</formula>
    </cfRule>
    <cfRule type="expression" dxfId="8512" priority="8754">
      <formula>(COUNTIFS($E$13:$E$512,$E168,$AE$13:$AE$512,"◎") + COUNTIFS($E$13:$E$512,$E168,$AE$13:$AE$512,"○"))&gt;1</formula>
    </cfRule>
  </conditionalFormatting>
  <conditionalFormatting sqref="AF168">
    <cfRule type="expression" dxfId="8511" priority="8741" stopIfTrue="1">
      <formula>$AF168=""</formula>
    </cfRule>
    <cfRule type="expression" dxfId="8510" priority="8753">
      <formula>(COUNTIFS($E$13:$E$512,$E168,$AF$13:$AF$512,"◎") + COUNTIFS($E$13:$E$512,$E168,$AF$13:$AF$512,"○"))&gt;1</formula>
    </cfRule>
  </conditionalFormatting>
  <conditionalFormatting sqref="AG168">
    <cfRule type="expression" dxfId="8509" priority="8740" stopIfTrue="1">
      <formula>$AG168=""</formula>
    </cfRule>
    <cfRule type="expression" dxfId="8508" priority="8752">
      <formula>(COUNTIFS($E$13:$E$512,$E168,$AG$13:$AG$512,"◎") + COUNTIFS($E$13:$E$512,$E168,$AG$13:$AG$512,"○"))&gt;1</formula>
    </cfRule>
  </conditionalFormatting>
  <conditionalFormatting sqref="AH168">
    <cfRule type="expression" dxfId="8507" priority="8739" stopIfTrue="1">
      <formula>$AH168=""</formula>
    </cfRule>
    <cfRule type="expression" dxfId="8506" priority="8751">
      <formula>(COUNTIFS($E$13:$E$512,$E168,$AH$13:$AH$512,"◎") + COUNTIFS($E$13:$E$512,$E168,$AH$13:$AH$512,"○"))&gt;1</formula>
    </cfRule>
  </conditionalFormatting>
  <conditionalFormatting sqref="AI168">
    <cfRule type="expression" dxfId="8505" priority="8738" stopIfTrue="1">
      <formula>$AI168=""</formula>
    </cfRule>
    <cfRule type="expression" dxfId="8504" priority="8750">
      <formula>(COUNTIFS($E$13:$E$512,$E168,$AI$13:$AI$512,"◎") + COUNTIFS($E$13:$E$512,$E168,$AI$13:$AI$512,"○"))&gt;1</formula>
    </cfRule>
  </conditionalFormatting>
  <conditionalFormatting sqref="AJ168">
    <cfRule type="expression" dxfId="8503" priority="8737" stopIfTrue="1">
      <formula>$AJ168=""</formula>
    </cfRule>
    <cfRule type="expression" dxfId="8502" priority="8749">
      <formula>(COUNTIFS($E$13:$E$512,$E168,$AJ$13:$AJ$512,"◎") + COUNTIFS($E$13:$E$512,$E168,$AJ$13:$AJ$512,"○"))&gt;1</formula>
    </cfRule>
  </conditionalFormatting>
  <conditionalFormatting sqref="Y169">
    <cfRule type="expression" dxfId="8501" priority="8724" stopIfTrue="1">
      <formula>$Y169=""</formula>
    </cfRule>
    <cfRule type="expression" dxfId="8500" priority="8736">
      <formula>(COUNTIFS($E$13:$E$512,$E169,$Y$13:$Y$512,"◎") + COUNTIFS($E$13:$E$512,$E169,$Y$13:$Y$512,"○"))&gt;1</formula>
    </cfRule>
  </conditionalFormatting>
  <conditionalFormatting sqref="Z169">
    <cfRule type="expression" dxfId="8499" priority="8723" stopIfTrue="1">
      <formula>$Z169=""</formula>
    </cfRule>
    <cfRule type="expression" dxfId="8498" priority="8735">
      <formula>(COUNTIFS($E$13:$E$512,$E169,$Z$13:$Z$512,"◎") + COUNTIFS($E$13:$E$512,$E169,$Z$13:$Z$512,"○"))&gt;1</formula>
    </cfRule>
  </conditionalFormatting>
  <conditionalFormatting sqref="AA169">
    <cfRule type="expression" dxfId="8497" priority="8722" stopIfTrue="1">
      <formula>$AA169=""</formula>
    </cfRule>
    <cfRule type="expression" dxfId="8496" priority="8734">
      <formula>(COUNTIFS($E$13:$E$512,$E169,$AA$13:$AA$512,"◎") + COUNTIFS($E$13:$E$512,$E169,$AA$13:$AA$512,"○"))&gt;1</formula>
    </cfRule>
  </conditionalFormatting>
  <conditionalFormatting sqref="AB169">
    <cfRule type="expression" dxfId="8495" priority="8721" stopIfTrue="1">
      <formula>$AB169=""</formula>
    </cfRule>
    <cfRule type="expression" dxfId="8494" priority="8733">
      <formula>(COUNTIFS($E$13:$E$512,$E169,$AB$13:$AB$512,"◎") + COUNTIFS($E$13:$E$512,$E169,$AB$13:$AB$512,"○"))&gt;1</formula>
    </cfRule>
  </conditionalFormatting>
  <conditionalFormatting sqref="AC169">
    <cfRule type="expression" dxfId="8493" priority="8720" stopIfTrue="1">
      <formula>$AC169=""</formula>
    </cfRule>
    <cfRule type="expression" dxfId="8492" priority="8732">
      <formula>(COUNTIFS($E$13:$E$512,$E169,$AC$13:$AC$512,"◎") + COUNTIFS($E$13:$E$512,$E169,$AC$13:$AC$512,"○"))&gt;1</formula>
    </cfRule>
  </conditionalFormatting>
  <conditionalFormatting sqref="AD169">
    <cfRule type="expression" dxfId="8491" priority="8719" stopIfTrue="1">
      <formula>$AD169=""</formula>
    </cfRule>
    <cfRule type="expression" dxfId="8490" priority="8731">
      <formula>(COUNTIFS($E$13:$E$512,$E169,$AD$13:$AD$512,"◎") + COUNTIFS($E$13:$E$512,$E169,$AD$13:$AD$512,"○"))&gt;1</formula>
    </cfRule>
  </conditionalFormatting>
  <conditionalFormatting sqref="AE169">
    <cfRule type="expression" dxfId="8489" priority="8718" stopIfTrue="1">
      <formula>$AE169=""</formula>
    </cfRule>
    <cfRule type="expression" dxfId="8488" priority="8730">
      <formula>(COUNTIFS($E$13:$E$512,$E169,$AE$13:$AE$512,"◎") + COUNTIFS($E$13:$E$512,$E169,$AE$13:$AE$512,"○"))&gt;1</formula>
    </cfRule>
  </conditionalFormatting>
  <conditionalFormatting sqref="AF169">
    <cfRule type="expression" dxfId="8487" priority="8717" stopIfTrue="1">
      <formula>$AF169=""</formula>
    </cfRule>
    <cfRule type="expression" dxfId="8486" priority="8729">
      <formula>(COUNTIFS($E$13:$E$512,$E169,$AF$13:$AF$512,"◎") + COUNTIFS($E$13:$E$512,$E169,$AF$13:$AF$512,"○"))&gt;1</formula>
    </cfRule>
  </conditionalFormatting>
  <conditionalFormatting sqref="AG169">
    <cfRule type="expression" dxfId="8485" priority="8716" stopIfTrue="1">
      <formula>$AG169=""</formula>
    </cfRule>
    <cfRule type="expression" dxfId="8484" priority="8728">
      <formula>(COUNTIFS($E$13:$E$512,$E169,$AG$13:$AG$512,"◎") + COUNTIFS($E$13:$E$512,$E169,$AG$13:$AG$512,"○"))&gt;1</formula>
    </cfRule>
  </conditionalFormatting>
  <conditionalFormatting sqref="AH169">
    <cfRule type="expression" dxfId="8483" priority="8715" stopIfTrue="1">
      <formula>$AH169=""</formula>
    </cfRule>
    <cfRule type="expression" dxfId="8482" priority="8727">
      <formula>(COUNTIFS($E$13:$E$512,$E169,$AH$13:$AH$512,"◎") + COUNTIFS($E$13:$E$512,$E169,$AH$13:$AH$512,"○"))&gt;1</formula>
    </cfRule>
  </conditionalFormatting>
  <conditionalFormatting sqref="AI169">
    <cfRule type="expression" dxfId="8481" priority="8714" stopIfTrue="1">
      <formula>$AI169=""</formula>
    </cfRule>
    <cfRule type="expression" dxfId="8480" priority="8726">
      <formula>(COUNTIFS($E$13:$E$512,$E169,$AI$13:$AI$512,"◎") + COUNTIFS($E$13:$E$512,$E169,$AI$13:$AI$512,"○"))&gt;1</formula>
    </cfRule>
  </conditionalFormatting>
  <conditionalFormatting sqref="AJ169">
    <cfRule type="expression" dxfId="8479" priority="8713" stopIfTrue="1">
      <formula>$AJ169=""</formula>
    </cfRule>
    <cfRule type="expression" dxfId="8478" priority="8725">
      <formula>(COUNTIFS($E$13:$E$512,$E169,$AJ$13:$AJ$512,"◎") + COUNTIFS($E$13:$E$512,$E169,$AJ$13:$AJ$512,"○"))&gt;1</formula>
    </cfRule>
  </conditionalFormatting>
  <conditionalFormatting sqref="Y170">
    <cfRule type="expression" dxfId="8477" priority="8700" stopIfTrue="1">
      <formula>$Y170=""</formula>
    </cfRule>
    <cfRule type="expression" dxfId="8476" priority="8712">
      <formula>(COUNTIFS($E$13:$E$512,$E170,$Y$13:$Y$512,"◎") + COUNTIFS($E$13:$E$512,$E170,$Y$13:$Y$512,"○"))&gt;1</formula>
    </cfRule>
  </conditionalFormatting>
  <conditionalFormatting sqref="Z170">
    <cfRule type="expression" dxfId="8475" priority="8699" stopIfTrue="1">
      <formula>$Z170=""</formula>
    </cfRule>
    <cfRule type="expression" dxfId="8474" priority="8711">
      <formula>(COUNTIFS($E$13:$E$512,$E170,$Z$13:$Z$512,"◎") + COUNTIFS($E$13:$E$512,$E170,$Z$13:$Z$512,"○"))&gt;1</formula>
    </cfRule>
  </conditionalFormatting>
  <conditionalFormatting sqref="AA170">
    <cfRule type="expression" dxfId="8473" priority="8698" stopIfTrue="1">
      <formula>$AA170=""</formula>
    </cfRule>
    <cfRule type="expression" dxfId="8472" priority="8710">
      <formula>(COUNTIFS($E$13:$E$512,$E170,$AA$13:$AA$512,"◎") + COUNTIFS($E$13:$E$512,$E170,$AA$13:$AA$512,"○"))&gt;1</formula>
    </cfRule>
  </conditionalFormatting>
  <conditionalFormatting sqref="AB170">
    <cfRule type="expression" dxfId="8471" priority="8697" stopIfTrue="1">
      <formula>$AB170=""</formula>
    </cfRule>
    <cfRule type="expression" dxfId="8470" priority="8709">
      <formula>(COUNTIFS($E$13:$E$512,$E170,$AB$13:$AB$512,"◎") + COUNTIFS($E$13:$E$512,$E170,$AB$13:$AB$512,"○"))&gt;1</formula>
    </cfRule>
  </conditionalFormatting>
  <conditionalFormatting sqref="AC170">
    <cfRule type="expression" dxfId="8469" priority="8696" stopIfTrue="1">
      <formula>$AC170=""</formula>
    </cfRule>
    <cfRule type="expression" dxfId="8468" priority="8708">
      <formula>(COUNTIFS($E$13:$E$512,$E170,$AC$13:$AC$512,"◎") + COUNTIFS($E$13:$E$512,$E170,$AC$13:$AC$512,"○"))&gt;1</formula>
    </cfRule>
  </conditionalFormatting>
  <conditionalFormatting sqref="AD170">
    <cfRule type="expression" dxfId="8467" priority="8695" stopIfTrue="1">
      <formula>$AD170=""</formula>
    </cfRule>
    <cfRule type="expression" dxfId="8466" priority="8707">
      <formula>(COUNTIFS($E$13:$E$512,$E170,$AD$13:$AD$512,"◎") + COUNTIFS($E$13:$E$512,$E170,$AD$13:$AD$512,"○"))&gt;1</formula>
    </cfRule>
  </conditionalFormatting>
  <conditionalFormatting sqref="AE170">
    <cfRule type="expression" dxfId="8465" priority="8694" stopIfTrue="1">
      <formula>$AE170=""</formula>
    </cfRule>
    <cfRule type="expression" dxfId="8464" priority="8706">
      <formula>(COUNTIFS($E$13:$E$512,$E170,$AE$13:$AE$512,"◎") + COUNTIFS($E$13:$E$512,$E170,$AE$13:$AE$512,"○"))&gt;1</formula>
    </cfRule>
  </conditionalFormatting>
  <conditionalFormatting sqref="AF170">
    <cfRule type="expression" dxfId="8463" priority="8693" stopIfTrue="1">
      <formula>$AF170=""</formula>
    </cfRule>
    <cfRule type="expression" dxfId="8462" priority="8705">
      <formula>(COUNTIFS($E$13:$E$512,$E170,$AF$13:$AF$512,"◎") + COUNTIFS($E$13:$E$512,$E170,$AF$13:$AF$512,"○"))&gt;1</formula>
    </cfRule>
  </conditionalFormatting>
  <conditionalFormatting sqref="AG170">
    <cfRule type="expression" dxfId="8461" priority="8692" stopIfTrue="1">
      <formula>$AG170=""</formula>
    </cfRule>
    <cfRule type="expression" dxfId="8460" priority="8704">
      <formula>(COUNTIFS($E$13:$E$512,$E170,$AG$13:$AG$512,"◎") + COUNTIFS($E$13:$E$512,$E170,$AG$13:$AG$512,"○"))&gt;1</formula>
    </cfRule>
  </conditionalFormatting>
  <conditionalFormatting sqref="AH170">
    <cfRule type="expression" dxfId="8459" priority="8691" stopIfTrue="1">
      <formula>$AH170=""</formula>
    </cfRule>
    <cfRule type="expression" dxfId="8458" priority="8703">
      <formula>(COUNTIFS($E$13:$E$512,$E170,$AH$13:$AH$512,"◎") + COUNTIFS($E$13:$E$512,$E170,$AH$13:$AH$512,"○"))&gt;1</formula>
    </cfRule>
  </conditionalFormatting>
  <conditionalFormatting sqref="AI170">
    <cfRule type="expression" dxfId="8457" priority="8690" stopIfTrue="1">
      <formula>$AI170=""</formula>
    </cfRule>
    <cfRule type="expression" dxfId="8456" priority="8702">
      <formula>(COUNTIFS($E$13:$E$512,$E170,$AI$13:$AI$512,"◎") + COUNTIFS($E$13:$E$512,$E170,$AI$13:$AI$512,"○"))&gt;1</formula>
    </cfRule>
  </conditionalFormatting>
  <conditionalFormatting sqref="AJ170">
    <cfRule type="expression" dxfId="8455" priority="8689" stopIfTrue="1">
      <formula>$AJ170=""</formula>
    </cfRule>
    <cfRule type="expression" dxfId="8454" priority="8701">
      <formula>(COUNTIFS($E$13:$E$512,$E170,$AJ$13:$AJ$512,"◎") + COUNTIFS($E$13:$E$512,$E170,$AJ$13:$AJ$512,"○"))&gt;1</formula>
    </cfRule>
  </conditionalFormatting>
  <conditionalFormatting sqref="Y171">
    <cfRule type="expression" dxfId="8453" priority="8676" stopIfTrue="1">
      <formula>$Y171=""</formula>
    </cfRule>
    <cfRule type="expression" dxfId="8452" priority="8688">
      <formula>(COUNTIFS($E$13:$E$512,$E171,$Y$13:$Y$512,"◎") + COUNTIFS($E$13:$E$512,$E171,$Y$13:$Y$512,"○"))&gt;1</formula>
    </cfRule>
  </conditionalFormatting>
  <conditionalFormatting sqref="Z171">
    <cfRule type="expression" dxfId="8451" priority="8675" stopIfTrue="1">
      <formula>$Z171=""</formula>
    </cfRule>
    <cfRule type="expression" dxfId="8450" priority="8687">
      <formula>(COUNTIFS($E$13:$E$512,$E171,$Z$13:$Z$512,"◎") + COUNTIFS($E$13:$E$512,$E171,$Z$13:$Z$512,"○"))&gt;1</formula>
    </cfRule>
  </conditionalFormatting>
  <conditionalFormatting sqref="AA171">
    <cfRule type="expression" dxfId="8449" priority="8674" stopIfTrue="1">
      <formula>$AA171=""</formula>
    </cfRule>
    <cfRule type="expression" dxfId="8448" priority="8686">
      <formula>(COUNTIFS($E$13:$E$512,$E171,$AA$13:$AA$512,"◎") + COUNTIFS($E$13:$E$512,$E171,$AA$13:$AA$512,"○"))&gt;1</formula>
    </cfRule>
  </conditionalFormatting>
  <conditionalFormatting sqref="AB171">
    <cfRule type="expression" dxfId="8447" priority="8673" stopIfTrue="1">
      <formula>$AB171=""</formula>
    </cfRule>
    <cfRule type="expression" dxfId="8446" priority="8685">
      <formula>(COUNTIFS($E$13:$E$512,$E171,$AB$13:$AB$512,"◎") + COUNTIFS($E$13:$E$512,$E171,$AB$13:$AB$512,"○"))&gt;1</formula>
    </cfRule>
  </conditionalFormatting>
  <conditionalFormatting sqref="AC171">
    <cfRule type="expression" dxfId="8445" priority="8672" stopIfTrue="1">
      <formula>$AC171=""</formula>
    </cfRule>
    <cfRule type="expression" dxfId="8444" priority="8684">
      <formula>(COUNTIFS($E$13:$E$512,$E171,$AC$13:$AC$512,"◎") + COUNTIFS($E$13:$E$512,$E171,$AC$13:$AC$512,"○"))&gt;1</formula>
    </cfRule>
  </conditionalFormatting>
  <conditionalFormatting sqref="AD171">
    <cfRule type="expression" dxfId="8443" priority="8671" stopIfTrue="1">
      <formula>$AD171=""</formula>
    </cfRule>
    <cfRule type="expression" dxfId="8442" priority="8683">
      <formula>(COUNTIFS($E$13:$E$512,$E171,$AD$13:$AD$512,"◎") + COUNTIFS($E$13:$E$512,$E171,$AD$13:$AD$512,"○"))&gt;1</formula>
    </cfRule>
  </conditionalFormatting>
  <conditionalFormatting sqref="AE171">
    <cfRule type="expression" dxfId="8441" priority="8670" stopIfTrue="1">
      <formula>$AE171=""</formula>
    </cfRule>
    <cfRule type="expression" dxfId="8440" priority="8682">
      <formula>(COUNTIFS($E$13:$E$512,$E171,$AE$13:$AE$512,"◎") + COUNTIFS($E$13:$E$512,$E171,$AE$13:$AE$512,"○"))&gt;1</formula>
    </cfRule>
  </conditionalFormatting>
  <conditionalFormatting sqref="AF171">
    <cfRule type="expression" dxfId="8439" priority="8669" stopIfTrue="1">
      <formula>$AF171=""</formula>
    </cfRule>
    <cfRule type="expression" dxfId="8438" priority="8681">
      <formula>(COUNTIFS($E$13:$E$512,$E171,$AF$13:$AF$512,"◎") + COUNTIFS($E$13:$E$512,$E171,$AF$13:$AF$512,"○"))&gt;1</formula>
    </cfRule>
  </conditionalFormatting>
  <conditionalFormatting sqref="AG171">
    <cfRule type="expression" dxfId="8437" priority="8668" stopIfTrue="1">
      <formula>$AG171=""</formula>
    </cfRule>
    <cfRule type="expression" dxfId="8436" priority="8680">
      <formula>(COUNTIFS($E$13:$E$512,$E171,$AG$13:$AG$512,"◎") + COUNTIFS($E$13:$E$512,$E171,$AG$13:$AG$512,"○"))&gt;1</formula>
    </cfRule>
  </conditionalFormatting>
  <conditionalFormatting sqref="AH171">
    <cfRule type="expression" dxfId="8435" priority="8667" stopIfTrue="1">
      <formula>$AH171=""</formula>
    </cfRule>
    <cfRule type="expression" dxfId="8434" priority="8679">
      <formula>(COUNTIFS($E$13:$E$512,$E171,$AH$13:$AH$512,"◎") + COUNTIFS($E$13:$E$512,$E171,$AH$13:$AH$512,"○"))&gt;1</formula>
    </cfRule>
  </conditionalFormatting>
  <conditionalFormatting sqref="AI171">
    <cfRule type="expression" dxfId="8433" priority="8666" stopIfTrue="1">
      <formula>$AI171=""</formula>
    </cfRule>
    <cfRule type="expression" dxfId="8432" priority="8678">
      <formula>(COUNTIFS($E$13:$E$512,$E171,$AI$13:$AI$512,"◎") + COUNTIFS($E$13:$E$512,$E171,$AI$13:$AI$512,"○"))&gt;1</formula>
    </cfRule>
  </conditionalFormatting>
  <conditionalFormatting sqref="AJ171">
    <cfRule type="expression" dxfId="8431" priority="8665" stopIfTrue="1">
      <formula>$AJ171=""</formula>
    </cfRule>
    <cfRule type="expression" dxfId="8430" priority="8677">
      <formula>(COUNTIFS($E$13:$E$512,$E171,$AJ$13:$AJ$512,"◎") + COUNTIFS($E$13:$E$512,$E171,$AJ$13:$AJ$512,"○"))&gt;1</formula>
    </cfRule>
  </conditionalFormatting>
  <conditionalFormatting sqref="Y172">
    <cfRule type="expression" dxfId="8429" priority="8652" stopIfTrue="1">
      <formula>$Y172=""</formula>
    </cfRule>
    <cfRule type="expression" dxfId="8428" priority="8664">
      <formula>(COUNTIFS($E$13:$E$512,$E172,$Y$13:$Y$512,"◎") + COUNTIFS($E$13:$E$512,$E172,$Y$13:$Y$512,"○"))&gt;1</formula>
    </cfRule>
  </conditionalFormatting>
  <conditionalFormatting sqref="Z172">
    <cfRule type="expression" dxfId="8427" priority="8651" stopIfTrue="1">
      <formula>$Z172=""</formula>
    </cfRule>
    <cfRule type="expression" dxfId="8426" priority="8663">
      <formula>(COUNTIFS($E$13:$E$512,$E172,$Z$13:$Z$512,"◎") + COUNTIFS($E$13:$E$512,$E172,$Z$13:$Z$512,"○"))&gt;1</formula>
    </cfRule>
  </conditionalFormatting>
  <conditionalFormatting sqref="AA172">
    <cfRule type="expression" dxfId="8425" priority="8650" stopIfTrue="1">
      <formula>$AA172=""</formula>
    </cfRule>
    <cfRule type="expression" dxfId="8424" priority="8662">
      <formula>(COUNTIFS($E$13:$E$512,$E172,$AA$13:$AA$512,"◎") + COUNTIFS($E$13:$E$512,$E172,$AA$13:$AA$512,"○"))&gt;1</formula>
    </cfRule>
  </conditionalFormatting>
  <conditionalFormatting sqref="AB172">
    <cfRule type="expression" dxfId="8423" priority="8649" stopIfTrue="1">
      <formula>$AB172=""</formula>
    </cfRule>
    <cfRule type="expression" dxfId="8422" priority="8661">
      <formula>(COUNTIFS($E$13:$E$512,$E172,$AB$13:$AB$512,"◎") + COUNTIFS($E$13:$E$512,$E172,$AB$13:$AB$512,"○"))&gt;1</formula>
    </cfRule>
  </conditionalFormatting>
  <conditionalFormatting sqref="AC172">
    <cfRule type="expression" dxfId="8421" priority="8648" stopIfTrue="1">
      <formula>$AC172=""</formula>
    </cfRule>
    <cfRule type="expression" dxfId="8420" priority="8660">
      <formula>(COUNTIFS($E$13:$E$512,$E172,$AC$13:$AC$512,"◎") + COUNTIFS($E$13:$E$512,$E172,$AC$13:$AC$512,"○"))&gt;1</formula>
    </cfRule>
  </conditionalFormatting>
  <conditionalFormatting sqref="AD172">
    <cfRule type="expression" dxfId="8419" priority="8647" stopIfTrue="1">
      <formula>$AD172=""</formula>
    </cfRule>
    <cfRule type="expression" dxfId="8418" priority="8659">
      <formula>(COUNTIFS($E$13:$E$512,$E172,$AD$13:$AD$512,"◎") + COUNTIFS($E$13:$E$512,$E172,$AD$13:$AD$512,"○"))&gt;1</formula>
    </cfRule>
  </conditionalFormatting>
  <conditionalFormatting sqref="AE172">
    <cfRule type="expression" dxfId="8417" priority="8646" stopIfTrue="1">
      <formula>$AE172=""</formula>
    </cfRule>
    <cfRule type="expression" dxfId="8416" priority="8658">
      <formula>(COUNTIFS($E$13:$E$512,$E172,$AE$13:$AE$512,"◎") + COUNTIFS($E$13:$E$512,$E172,$AE$13:$AE$512,"○"))&gt;1</formula>
    </cfRule>
  </conditionalFormatting>
  <conditionalFormatting sqref="AF172">
    <cfRule type="expression" dxfId="8415" priority="8645" stopIfTrue="1">
      <formula>$AF172=""</formula>
    </cfRule>
    <cfRule type="expression" dxfId="8414" priority="8657">
      <formula>(COUNTIFS($E$13:$E$512,$E172,$AF$13:$AF$512,"◎") + COUNTIFS($E$13:$E$512,$E172,$AF$13:$AF$512,"○"))&gt;1</formula>
    </cfRule>
  </conditionalFormatting>
  <conditionalFormatting sqref="AG172">
    <cfRule type="expression" dxfId="8413" priority="8644" stopIfTrue="1">
      <formula>$AG172=""</formula>
    </cfRule>
    <cfRule type="expression" dxfId="8412" priority="8656">
      <formula>(COUNTIFS($E$13:$E$512,$E172,$AG$13:$AG$512,"◎") + COUNTIFS($E$13:$E$512,$E172,$AG$13:$AG$512,"○"))&gt;1</formula>
    </cfRule>
  </conditionalFormatting>
  <conditionalFormatting sqref="AH172">
    <cfRule type="expression" dxfId="8411" priority="8643" stopIfTrue="1">
      <formula>$AH172=""</formula>
    </cfRule>
    <cfRule type="expression" dxfId="8410" priority="8655">
      <formula>(COUNTIFS($E$13:$E$512,$E172,$AH$13:$AH$512,"◎") + COUNTIFS($E$13:$E$512,$E172,$AH$13:$AH$512,"○"))&gt;1</formula>
    </cfRule>
  </conditionalFormatting>
  <conditionalFormatting sqref="AI172">
    <cfRule type="expression" dxfId="8409" priority="8642" stopIfTrue="1">
      <formula>$AI172=""</formula>
    </cfRule>
    <cfRule type="expression" dxfId="8408" priority="8654">
      <formula>(COUNTIFS($E$13:$E$512,$E172,$AI$13:$AI$512,"◎") + COUNTIFS($E$13:$E$512,$E172,$AI$13:$AI$512,"○"))&gt;1</formula>
    </cfRule>
  </conditionalFormatting>
  <conditionalFormatting sqref="AJ172">
    <cfRule type="expression" dxfId="8407" priority="8641" stopIfTrue="1">
      <formula>$AJ172=""</formula>
    </cfRule>
    <cfRule type="expression" dxfId="8406" priority="8653">
      <formula>(COUNTIFS($E$13:$E$512,$E172,$AJ$13:$AJ$512,"◎") + COUNTIFS($E$13:$E$512,$E172,$AJ$13:$AJ$512,"○"))&gt;1</formula>
    </cfRule>
  </conditionalFormatting>
  <conditionalFormatting sqref="Y173">
    <cfRule type="expression" dxfId="8405" priority="8628" stopIfTrue="1">
      <formula>$Y173=""</formula>
    </cfRule>
    <cfRule type="expression" dxfId="8404" priority="8640">
      <formula>(COUNTIFS($E$13:$E$512,$E173,$Y$13:$Y$512,"◎") + COUNTIFS($E$13:$E$512,$E173,$Y$13:$Y$512,"○"))&gt;1</formula>
    </cfRule>
  </conditionalFormatting>
  <conditionalFormatting sqref="Z173">
    <cfRule type="expression" dxfId="8403" priority="8627" stopIfTrue="1">
      <formula>$Z173=""</formula>
    </cfRule>
    <cfRule type="expression" dxfId="8402" priority="8639">
      <formula>(COUNTIFS($E$13:$E$512,$E173,$Z$13:$Z$512,"◎") + COUNTIFS($E$13:$E$512,$E173,$Z$13:$Z$512,"○"))&gt;1</formula>
    </cfRule>
  </conditionalFormatting>
  <conditionalFormatting sqref="AA173">
    <cfRule type="expression" dxfId="8401" priority="8626" stopIfTrue="1">
      <formula>$AA173=""</formula>
    </cfRule>
    <cfRule type="expression" dxfId="8400" priority="8638">
      <formula>(COUNTIFS($E$13:$E$512,$E173,$AA$13:$AA$512,"◎") + COUNTIFS($E$13:$E$512,$E173,$AA$13:$AA$512,"○"))&gt;1</formula>
    </cfRule>
  </conditionalFormatting>
  <conditionalFormatting sqref="AB173">
    <cfRule type="expression" dxfId="8399" priority="8625" stopIfTrue="1">
      <formula>$AB173=""</formula>
    </cfRule>
    <cfRule type="expression" dxfId="8398" priority="8637">
      <formula>(COUNTIFS($E$13:$E$512,$E173,$AB$13:$AB$512,"◎") + COUNTIFS($E$13:$E$512,$E173,$AB$13:$AB$512,"○"))&gt;1</formula>
    </cfRule>
  </conditionalFormatting>
  <conditionalFormatting sqref="AC173">
    <cfRule type="expression" dxfId="8397" priority="8624" stopIfTrue="1">
      <formula>$AC173=""</formula>
    </cfRule>
    <cfRule type="expression" dxfId="8396" priority="8636">
      <formula>(COUNTIFS($E$13:$E$512,$E173,$AC$13:$AC$512,"◎") + COUNTIFS($E$13:$E$512,$E173,$AC$13:$AC$512,"○"))&gt;1</formula>
    </cfRule>
  </conditionalFormatting>
  <conditionalFormatting sqref="AD173">
    <cfRule type="expression" dxfId="8395" priority="8623" stopIfTrue="1">
      <formula>$AD173=""</formula>
    </cfRule>
    <cfRule type="expression" dxfId="8394" priority="8635">
      <formula>(COUNTIFS($E$13:$E$512,$E173,$AD$13:$AD$512,"◎") + COUNTIFS($E$13:$E$512,$E173,$AD$13:$AD$512,"○"))&gt;1</formula>
    </cfRule>
  </conditionalFormatting>
  <conditionalFormatting sqref="AE173">
    <cfRule type="expression" dxfId="8393" priority="8622" stopIfTrue="1">
      <formula>$AE173=""</formula>
    </cfRule>
    <cfRule type="expression" dxfId="8392" priority="8634">
      <formula>(COUNTIFS($E$13:$E$512,$E173,$AE$13:$AE$512,"◎") + COUNTIFS($E$13:$E$512,$E173,$AE$13:$AE$512,"○"))&gt;1</formula>
    </cfRule>
  </conditionalFormatting>
  <conditionalFormatting sqref="AF173">
    <cfRule type="expression" dxfId="8391" priority="8621" stopIfTrue="1">
      <formula>$AF173=""</formula>
    </cfRule>
    <cfRule type="expression" dxfId="8390" priority="8633">
      <formula>(COUNTIFS($E$13:$E$512,$E173,$AF$13:$AF$512,"◎") + COUNTIFS($E$13:$E$512,$E173,$AF$13:$AF$512,"○"))&gt;1</formula>
    </cfRule>
  </conditionalFormatting>
  <conditionalFormatting sqref="AG173">
    <cfRule type="expression" dxfId="8389" priority="8620" stopIfTrue="1">
      <formula>$AG173=""</formula>
    </cfRule>
    <cfRule type="expression" dxfId="8388" priority="8632">
      <formula>(COUNTIFS($E$13:$E$512,$E173,$AG$13:$AG$512,"◎") + COUNTIFS($E$13:$E$512,$E173,$AG$13:$AG$512,"○"))&gt;1</formula>
    </cfRule>
  </conditionalFormatting>
  <conditionalFormatting sqref="AH173">
    <cfRule type="expression" dxfId="8387" priority="8619" stopIfTrue="1">
      <formula>$AH173=""</formula>
    </cfRule>
    <cfRule type="expression" dxfId="8386" priority="8631">
      <formula>(COUNTIFS($E$13:$E$512,$E173,$AH$13:$AH$512,"◎") + COUNTIFS($E$13:$E$512,$E173,$AH$13:$AH$512,"○"))&gt;1</formula>
    </cfRule>
  </conditionalFormatting>
  <conditionalFormatting sqref="AI173">
    <cfRule type="expression" dxfId="8385" priority="8618" stopIfTrue="1">
      <formula>$AI173=""</formula>
    </cfRule>
    <cfRule type="expression" dxfId="8384" priority="8630">
      <formula>(COUNTIFS($E$13:$E$512,$E173,$AI$13:$AI$512,"◎") + COUNTIFS($E$13:$E$512,$E173,$AI$13:$AI$512,"○"))&gt;1</formula>
    </cfRule>
  </conditionalFormatting>
  <conditionalFormatting sqref="AJ173">
    <cfRule type="expression" dxfId="8383" priority="8617" stopIfTrue="1">
      <formula>$AJ173=""</formula>
    </cfRule>
    <cfRule type="expression" dxfId="8382" priority="8629">
      <formula>(COUNTIFS($E$13:$E$512,$E173,$AJ$13:$AJ$512,"◎") + COUNTIFS($E$13:$E$512,$E173,$AJ$13:$AJ$512,"○"))&gt;1</formula>
    </cfRule>
  </conditionalFormatting>
  <conditionalFormatting sqref="Y174">
    <cfRule type="expression" dxfId="8381" priority="8604" stopIfTrue="1">
      <formula>$Y174=""</formula>
    </cfRule>
    <cfRule type="expression" dxfId="8380" priority="8616">
      <formula>(COUNTIFS($E$13:$E$512,$E174,$Y$13:$Y$512,"◎") + COUNTIFS($E$13:$E$512,$E174,$Y$13:$Y$512,"○"))&gt;1</formula>
    </cfRule>
  </conditionalFormatting>
  <conditionalFormatting sqref="Z174">
    <cfRule type="expression" dxfId="8379" priority="8603" stopIfTrue="1">
      <formula>$Z174=""</formula>
    </cfRule>
    <cfRule type="expression" dxfId="8378" priority="8615">
      <formula>(COUNTIFS($E$13:$E$512,$E174,$Z$13:$Z$512,"◎") + COUNTIFS($E$13:$E$512,$E174,$Z$13:$Z$512,"○"))&gt;1</formula>
    </cfRule>
  </conditionalFormatting>
  <conditionalFormatting sqref="AA174">
    <cfRule type="expression" dxfId="8377" priority="8602" stopIfTrue="1">
      <formula>$AA174=""</formula>
    </cfRule>
    <cfRule type="expression" dxfId="8376" priority="8614">
      <formula>(COUNTIFS($E$13:$E$512,$E174,$AA$13:$AA$512,"◎") + COUNTIFS($E$13:$E$512,$E174,$AA$13:$AA$512,"○"))&gt;1</formula>
    </cfRule>
  </conditionalFormatting>
  <conditionalFormatting sqref="AB174">
    <cfRule type="expression" dxfId="8375" priority="8601" stopIfTrue="1">
      <formula>$AB174=""</formula>
    </cfRule>
    <cfRule type="expression" dxfId="8374" priority="8613">
      <formula>(COUNTIFS($E$13:$E$512,$E174,$AB$13:$AB$512,"◎") + COUNTIFS($E$13:$E$512,$E174,$AB$13:$AB$512,"○"))&gt;1</formula>
    </cfRule>
  </conditionalFormatting>
  <conditionalFormatting sqref="AC174">
    <cfRule type="expression" dxfId="8373" priority="8600" stopIfTrue="1">
      <formula>$AC174=""</formula>
    </cfRule>
    <cfRule type="expression" dxfId="8372" priority="8612">
      <formula>(COUNTIFS($E$13:$E$512,$E174,$AC$13:$AC$512,"◎") + COUNTIFS($E$13:$E$512,$E174,$AC$13:$AC$512,"○"))&gt;1</formula>
    </cfRule>
  </conditionalFormatting>
  <conditionalFormatting sqref="AD174">
    <cfRule type="expression" dxfId="8371" priority="8599" stopIfTrue="1">
      <formula>$AD174=""</formula>
    </cfRule>
    <cfRule type="expression" dxfId="8370" priority="8611">
      <formula>(COUNTIFS($E$13:$E$512,$E174,$AD$13:$AD$512,"◎") + COUNTIFS($E$13:$E$512,$E174,$AD$13:$AD$512,"○"))&gt;1</formula>
    </cfRule>
  </conditionalFormatting>
  <conditionalFormatting sqref="AE174">
    <cfRule type="expression" dxfId="8369" priority="8598" stopIfTrue="1">
      <formula>$AE174=""</formula>
    </cfRule>
    <cfRule type="expression" dxfId="8368" priority="8610">
      <formula>(COUNTIFS($E$13:$E$512,$E174,$AE$13:$AE$512,"◎") + COUNTIFS($E$13:$E$512,$E174,$AE$13:$AE$512,"○"))&gt;1</formula>
    </cfRule>
  </conditionalFormatting>
  <conditionalFormatting sqref="AF174">
    <cfRule type="expression" dxfId="8367" priority="8597" stopIfTrue="1">
      <formula>$AF174=""</formula>
    </cfRule>
    <cfRule type="expression" dxfId="8366" priority="8609">
      <formula>(COUNTIFS($E$13:$E$512,$E174,$AF$13:$AF$512,"◎") + COUNTIFS($E$13:$E$512,$E174,$AF$13:$AF$512,"○"))&gt;1</formula>
    </cfRule>
  </conditionalFormatting>
  <conditionalFormatting sqref="AG174">
    <cfRule type="expression" dxfId="8365" priority="8596" stopIfTrue="1">
      <formula>$AG174=""</formula>
    </cfRule>
    <cfRule type="expression" dxfId="8364" priority="8608">
      <formula>(COUNTIFS($E$13:$E$512,$E174,$AG$13:$AG$512,"◎") + COUNTIFS($E$13:$E$512,$E174,$AG$13:$AG$512,"○"))&gt;1</formula>
    </cfRule>
  </conditionalFormatting>
  <conditionalFormatting sqref="AH174">
    <cfRule type="expression" dxfId="8363" priority="8595" stopIfTrue="1">
      <formula>$AH174=""</formula>
    </cfRule>
    <cfRule type="expression" dxfId="8362" priority="8607">
      <formula>(COUNTIFS($E$13:$E$512,$E174,$AH$13:$AH$512,"◎") + COUNTIFS($E$13:$E$512,$E174,$AH$13:$AH$512,"○"))&gt;1</formula>
    </cfRule>
  </conditionalFormatting>
  <conditionalFormatting sqref="AI174">
    <cfRule type="expression" dxfId="8361" priority="8594" stopIfTrue="1">
      <formula>$AI174=""</formula>
    </cfRule>
    <cfRule type="expression" dxfId="8360" priority="8606">
      <formula>(COUNTIFS($E$13:$E$512,$E174,$AI$13:$AI$512,"◎") + COUNTIFS($E$13:$E$512,$E174,$AI$13:$AI$512,"○"))&gt;1</formula>
    </cfRule>
  </conditionalFormatting>
  <conditionalFormatting sqref="AJ174">
    <cfRule type="expression" dxfId="8359" priority="8593" stopIfTrue="1">
      <formula>$AJ174=""</formula>
    </cfRule>
    <cfRule type="expression" dxfId="8358" priority="8605">
      <formula>(COUNTIFS($E$13:$E$512,$E174,$AJ$13:$AJ$512,"◎") + COUNTIFS($E$13:$E$512,$E174,$AJ$13:$AJ$512,"○"))&gt;1</formula>
    </cfRule>
  </conditionalFormatting>
  <conditionalFormatting sqref="Y175">
    <cfRule type="expression" dxfId="8357" priority="8580" stopIfTrue="1">
      <formula>$Y175=""</formula>
    </cfRule>
    <cfRule type="expression" dxfId="8356" priority="8592">
      <formula>(COUNTIFS($E$13:$E$512,$E175,$Y$13:$Y$512,"◎") + COUNTIFS($E$13:$E$512,$E175,$Y$13:$Y$512,"○"))&gt;1</formula>
    </cfRule>
  </conditionalFormatting>
  <conditionalFormatting sqref="Z175">
    <cfRule type="expression" dxfId="8355" priority="8579" stopIfTrue="1">
      <formula>$Z175=""</formula>
    </cfRule>
    <cfRule type="expression" dxfId="8354" priority="8591">
      <formula>(COUNTIFS($E$13:$E$512,$E175,$Z$13:$Z$512,"◎") + COUNTIFS($E$13:$E$512,$E175,$Z$13:$Z$512,"○"))&gt;1</formula>
    </cfRule>
  </conditionalFormatting>
  <conditionalFormatting sqref="AA175">
    <cfRule type="expression" dxfId="8353" priority="8578" stopIfTrue="1">
      <formula>$AA175=""</formula>
    </cfRule>
    <cfRule type="expression" dxfId="8352" priority="8590">
      <formula>(COUNTIFS($E$13:$E$512,$E175,$AA$13:$AA$512,"◎") + COUNTIFS($E$13:$E$512,$E175,$AA$13:$AA$512,"○"))&gt;1</formula>
    </cfRule>
  </conditionalFormatting>
  <conditionalFormatting sqref="AB175">
    <cfRule type="expression" dxfId="8351" priority="8577" stopIfTrue="1">
      <formula>$AB175=""</formula>
    </cfRule>
    <cfRule type="expression" dxfId="8350" priority="8589">
      <formula>(COUNTIFS($E$13:$E$512,$E175,$AB$13:$AB$512,"◎") + COUNTIFS($E$13:$E$512,$E175,$AB$13:$AB$512,"○"))&gt;1</formula>
    </cfRule>
  </conditionalFormatting>
  <conditionalFormatting sqref="AC175">
    <cfRule type="expression" dxfId="8349" priority="8576" stopIfTrue="1">
      <formula>$AC175=""</formula>
    </cfRule>
    <cfRule type="expression" dxfId="8348" priority="8588">
      <formula>(COUNTIFS($E$13:$E$512,$E175,$AC$13:$AC$512,"◎") + COUNTIFS($E$13:$E$512,$E175,$AC$13:$AC$512,"○"))&gt;1</formula>
    </cfRule>
  </conditionalFormatting>
  <conditionalFormatting sqref="AD175">
    <cfRule type="expression" dxfId="8347" priority="8575" stopIfTrue="1">
      <formula>$AD175=""</formula>
    </cfRule>
    <cfRule type="expression" dxfId="8346" priority="8587">
      <formula>(COUNTIFS($E$13:$E$512,$E175,$AD$13:$AD$512,"◎") + COUNTIFS($E$13:$E$512,$E175,$AD$13:$AD$512,"○"))&gt;1</formula>
    </cfRule>
  </conditionalFormatting>
  <conditionalFormatting sqref="AE175">
    <cfRule type="expression" dxfId="8345" priority="8574" stopIfTrue="1">
      <formula>$AE175=""</formula>
    </cfRule>
    <cfRule type="expression" dxfId="8344" priority="8586">
      <formula>(COUNTIFS($E$13:$E$512,$E175,$AE$13:$AE$512,"◎") + COUNTIFS($E$13:$E$512,$E175,$AE$13:$AE$512,"○"))&gt;1</formula>
    </cfRule>
  </conditionalFormatting>
  <conditionalFormatting sqref="AF175">
    <cfRule type="expression" dxfId="8343" priority="8573" stopIfTrue="1">
      <formula>$AF175=""</formula>
    </cfRule>
    <cfRule type="expression" dxfId="8342" priority="8585">
      <formula>(COUNTIFS($E$13:$E$512,$E175,$AF$13:$AF$512,"◎") + COUNTIFS($E$13:$E$512,$E175,$AF$13:$AF$512,"○"))&gt;1</formula>
    </cfRule>
  </conditionalFormatting>
  <conditionalFormatting sqref="AG175">
    <cfRule type="expression" dxfId="8341" priority="8572" stopIfTrue="1">
      <formula>$AG175=""</formula>
    </cfRule>
    <cfRule type="expression" dxfId="8340" priority="8584">
      <formula>(COUNTIFS($E$13:$E$512,$E175,$AG$13:$AG$512,"◎") + COUNTIFS($E$13:$E$512,$E175,$AG$13:$AG$512,"○"))&gt;1</formula>
    </cfRule>
  </conditionalFormatting>
  <conditionalFormatting sqref="AH175">
    <cfRule type="expression" dxfId="8339" priority="8571" stopIfTrue="1">
      <formula>$AH175=""</formula>
    </cfRule>
    <cfRule type="expression" dxfId="8338" priority="8583">
      <formula>(COUNTIFS($E$13:$E$512,$E175,$AH$13:$AH$512,"◎") + COUNTIFS($E$13:$E$512,$E175,$AH$13:$AH$512,"○"))&gt;1</formula>
    </cfRule>
  </conditionalFormatting>
  <conditionalFormatting sqref="AI175">
    <cfRule type="expression" dxfId="8337" priority="8570" stopIfTrue="1">
      <formula>$AI175=""</formula>
    </cfRule>
    <cfRule type="expression" dxfId="8336" priority="8582">
      <formula>(COUNTIFS($E$13:$E$512,$E175,$AI$13:$AI$512,"◎") + COUNTIFS($E$13:$E$512,$E175,$AI$13:$AI$512,"○"))&gt;1</formula>
    </cfRule>
  </conditionalFormatting>
  <conditionalFormatting sqref="AJ175">
    <cfRule type="expression" dxfId="8335" priority="8569" stopIfTrue="1">
      <formula>$AJ175=""</formula>
    </cfRule>
    <cfRule type="expression" dxfId="8334" priority="8581">
      <formula>(COUNTIFS($E$13:$E$512,$E175,$AJ$13:$AJ$512,"◎") + COUNTIFS($E$13:$E$512,$E175,$AJ$13:$AJ$512,"○"))&gt;1</formula>
    </cfRule>
  </conditionalFormatting>
  <conditionalFormatting sqref="Y176">
    <cfRule type="expression" dxfId="8333" priority="8556" stopIfTrue="1">
      <formula>$Y176=""</formula>
    </cfRule>
    <cfRule type="expression" dxfId="8332" priority="8568">
      <formula>(COUNTIFS($E$13:$E$512,$E176,$Y$13:$Y$512,"◎") + COUNTIFS($E$13:$E$512,$E176,$Y$13:$Y$512,"○"))&gt;1</formula>
    </cfRule>
  </conditionalFormatting>
  <conditionalFormatting sqref="Z176">
    <cfRule type="expression" dxfId="8331" priority="8555" stopIfTrue="1">
      <formula>$Z176=""</formula>
    </cfRule>
    <cfRule type="expression" dxfId="8330" priority="8567">
      <formula>(COUNTIFS($E$13:$E$512,$E176,$Z$13:$Z$512,"◎") + COUNTIFS($E$13:$E$512,$E176,$Z$13:$Z$512,"○"))&gt;1</formula>
    </cfRule>
  </conditionalFormatting>
  <conditionalFormatting sqref="AA176">
    <cfRule type="expression" dxfId="8329" priority="8554" stopIfTrue="1">
      <formula>$AA176=""</formula>
    </cfRule>
    <cfRule type="expression" dxfId="8328" priority="8566">
      <formula>(COUNTIFS($E$13:$E$512,$E176,$AA$13:$AA$512,"◎") + COUNTIFS($E$13:$E$512,$E176,$AA$13:$AA$512,"○"))&gt;1</formula>
    </cfRule>
  </conditionalFormatting>
  <conditionalFormatting sqref="AB176">
    <cfRule type="expression" dxfId="8327" priority="8553" stopIfTrue="1">
      <formula>$AB176=""</formula>
    </cfRule>
    <cfRule type="expression" dxfId="8326" priority="8565">
      <formula>(COUNTIFS($E$13:$E$512,$E176,$AB$13:$AB$512,"◎") + COUNTIFS($E$13:$E$512,$E176,$AB$13:$AB$512,"○"))&gt;1</formula>
    </cfRule>
  </conditionalFormatting>
  <conditionalFormatting sqref="AC176">
    <cfRule type="expression" dxfId="8325" priority="8552" stopIfTrue="1">
      <formula>$AC176=""</formula>
    </cfRule>
    <cfRule type="expression" dxfId="8324" priority="8564">
      <formula>(COUNTIFS($E$13:$E$512,$E176,$AC$13:$AC$512,"◎") + COUNTIFS($E$13:$E$512,$E176,$AC$13:$AC$512,"○"))&gt;1</formula>
    </cfRule>
  </conditionalFormatting>
  <conditionalFormatting sqref="AD176">
    <cfRule type="expression" dxfId="8323" priority="8551" stopIfTrue="1">
      <formula>$AD176=""</formula>
    </cfRule>
    <cfRule type="expression" dxfId="8322" priority="8563">
      <formula>(COUNTIFS($E$13:$E$512,$E176,$AD$13:$AD$512,"◎") + COUNTIFS($E$13:$E$512,$E176,$AD$13:$AD$512,"○"))&gt;1</formula>
    </cfRule>
  </conditionalFormatting>
  <conditionalFormatting sqref="AE176">
    <cfRule type="expression" dxfId="8321" priority="8550" stopIfTrue="1">
      <formula>$AE176=""</formula>
    </cfRule>
    <cfRule type="expression" dxfId="8320" priority="8562">
      <formula>(COUNTIFS($E$13:$E$512,$E176,$AE$13:$AE$512,"◎") + COUNTIFS($E$13:$E$512,$E176,$AE$13:$AE$512,"○"))&gt;1</formula>
    </cfRule>
  </conditionalFormatting>
  <conditionalFormatting sqref="AF176">
    <cfRule type="expression" dxfId="8319" priority="8549" stopIfTrue="1">
      <formula>$AF176=""</formula>
    </cfRule>
    <cfRule type="expression" dxfId="8318" priority="8561">
      <formula>(COUNTIFS($E$13:$E$512,$E176,$AF$13:$AF$512,"◎") + COUNTIFS($E$13:$E$512,$E176,$AF$13:$AF$512,"○"))&gt;1</formula>
    </cfRule>
  </conditionalFormatting>
  <conditionalFormatting sqref="AG176">
    <cfRule type="expression" dxfId="8317" priority="8548" stopIfTrue="1">
      <formula>$AG176=""</formula>
    </cfRule>
    <cfRule type="expression" dxfId="8316" priority="8560">
      <formula>(COUNTIFS($E$13:$E$512,$E176,$AG$13:$AG$512,"◎") + COUNTIFS($E$13:$E$512,$E176,$AG$13:$AG$512,"○"))&gt;1</formula>
    </cfRule>
  </conditionalFormatting>
  <conditionalFormatting sqref="AH176">
    <cfRule type="expression" dxfId="8315" priority="8547" stopIfTrue="1">
      <formula>$AH176=""</formula>
    </cfRule>
    <cfRule type="expression" dxfId="8314" priority="8559">
      <formula>(COUNTIFS($E$13:$E$512,$E176,$AH$13:$AH$512,"◎") + COUNTIFS($E$13:$E$512,$E176,$AH$13:$AH$512,"○"))&gt;1</formula>
    </cfRule>
  </conditionalFormatting>
  <conditionalFormatting sqref="AI176">
    <cfRule type="expression" dxfId="8313" priority="8546" stopIfTrue="1">
      <formula>$AI176=""</formula>
    </cfRule>
    <cfRule type="expression" dxfId="8312" priority="8558">
      <formula>(COUNTIFS($E$13:$E$512,$E176,$AI$13:$AI$512,"◎") + COUNTIFS($E$13:$E$512,$E176,$AI$13:$AI$512,"○"))&gt;1</formula>
    </cfRule>
  </conditionalFormatting>
  <conditionalFormatting sqref="AJ176">
    <cfRule type="expression" dxfId="8311" priority="8545" stopIfTrue="1">
      <formula>$AJ176=""</formula>
    </cfRule>
    <cfRule type="expression" dxfId="8310" priority="8557">
      <formula>(COUNTIFS($E$13:$E$512,$E176,$AJ$13:$AJ$512,"◎") + COUNTIFS($E$13:$E$512,$E176,$AJ$13:$AJ$512,"○"))&gt;1</formula>
    </cfRule>
  </conditionalFormatting>
  <conditionalFormatting sqref="Y177">
    <cfRule type="expression" dxfId="8309" priority="8532" stopIfTrue="1">
      <formula>$Y177=""</formula>
    </cfRule>
    <cfRule type="expression" dxfId="8308" priority="8544">
      <formula>(COUNTIFS($E$13:$E$512,$E177,$Y$13:$Y$512,"◎") + COUNTIFS($E$13:$E$512,$E177,$Y$13:$Y$512,"○"))&gt;1</formula>
    </cfRule>
  </conditionalFormatting>
  <conditionalFormatting sqref="Z177">
    <cfRule type="expression" dxfId="8307" priority="8531" stopIfTrue="1">
      <formula>$Z177=""</formula>
    </cfRule>
    <cfRule type="expression" dxfId="8306" priority="8543">
      <formula>(COUNTIFS($E$13:$E$512,$E177,$Z$13:$Z$512,"◎") + COUNTIFS($E$13:$E$512,$E177,$Z$13:$Z$512,"○"))&gt;1</formula>
    </cfRule>
  </conditionalFormatting>
  <conditionalFormatting sqref="AA177">
    <cfRule type="expression" dxfId="8305" priority="8530" stopIfTrue="1">
      <formula>$AA177=""</formula>
    </cfRule>
    <cfRule type="expression" dxfId="8304" priority="8542">
      <formula>(COUNTIFS($E$13:$E$512,$E177,$AA$13:$AA$512,"◎") + COUNTIFS($E$13:$E$512,$E177,$AA$13:$AA$512,"○"))&gt;1</formula>
    </cfRule>
  </conditionalFormatting>
  <conditionalFormatting sqref="AB177">
    <cfRule type="expression" dxfId="8303" priority="8529" stopIfTrue="1">
      <formula>$AB177=""</formula>
    </cfRule>
    <cfRule type="expression" dxfId="8302" priority="8541">
      <formula>(COUNTIFS($E$13:$E$512,$E177,$AB$13:$AB$512,"◎") + COUNTIFS($E$13:$E$512,$E177,$AB$13:$AB$512,"○"))&gt;1</formula>
    </cfRule>
  </conditionalFormatting>
  <conditionalFormatting sqref="AC177">
    <cfRule type="expression" dxfId="8301" priority="8528" stopIfTrue="1">
      <formula>$AC177=""</formula>
    </cfRule>
    <cfRule type="expression" dxfId="8300" priority="8540">
      <formula>(COUNTIFS($E$13:$E$512,$E177,$AC$13:$AC$512,"◎") + COUNTIFS($E$13:$E$512,$E177,$AC$13:$AC$512,"○"))&gt;1</formula>
    </cfRule>
  </conditionalFormatting>
  <conditionalFormatting sqref="AD177">
    <cfRule type="expression" dxfId="8299" priority="8527" stopIfTrue="1">
      <formula>$AD177=""</formula>
    </cfRule>
    <cfRule type="expression" dxfId="8298" priority="8539">
      <formula>(COUNTIFS($E$13:$E$512,$E177,$AD$13:$AD$512,"◎") + COUNTIFS($E$13:$E$512,$E177,$AD$13:$AD$512,"○"))&gt;1</formula>
    </cfRule>
  </conditionalFormatting>
  <conditionalFormatting sqref="AE177">
    <cfRule type="expression" dxfId="8297" priority="8526" stopIfTrue="1">
      <formula>$AE177=""</formula>
    </cfRule>
    <cfRule type="expression" dxfId="8296" priority="8538">
      <formula>(COUNTIFS($E$13:$E$512,$E177,$AE$13:$AE$512,"◎") + COUNTIFS($E$13:$E$512,$E177,$AE$13:$AE$512,"○"))&gt;1</formula>
    </cfRule>
  </conditionalFormatting>
  <conditionalFormatting sqref="AF177">
    <cfRule type="expression" dxfId="8295" priority="8525" stopIfTrue="1">
      <formula>$AF177=""</formula>
    </cfRule>
    <cfRule type="expression" dxfId="8294" priority="8537">
      <formula>(COUNTIFS($E$13:$E$512,$E177,$AF$13:$AF$512,"◎") + COUNTIFS($E$13:$E$512,$E177,$AF$13:$AF$512,"○"))&gt;1</formula>
    </cfRule>
  </conditionalFormatting>
  <conditionalFormatting sqref="AG177">
    <cfRule type="expression" dxfId="8293" priority="8524" stopIfTrue="1">
      <formula>$AG177=""</formula>
    </cfRule>
    <cfRule type="expression" dxfId="8292" priority="8536">
      <formula>(COUNTIFS($E$13:$E$512,$E177,$AG$13:$AG$512,"◎") + COUNTIFS($E$13:$E$512,$E177,$AG$13:$AG$512,"○"))&gt;1</formula>
    </cfRule>
  </conditionalFormatting>
  <conditionalFormatting sqref="AH177">
    <cfRule type="expression" dxfId="8291" priority="8523" stopIfTrue="1">
      <formula>$AH177=""</formula>
    </cfRule>
    <cfRule type="expression" dxfId="8290" priority="8535">
      <formula>(COUNTIFS($E$13:$E$512,$E177,$AH$13:$AH$512,"◎") + COUNTIFS($E$13:$E$512,$E177,$AH$13:$AH$512,"○"))&gt;1</formula>
    </cfRule>
  </conditionalFormatting>
  <conditionalFormatting sqref="AI177">
    <cfRule type="expression" dxfId="8289" priority="8522" stopIfTrue="1">
      <formula>$AI177=""</formula>
    </cfRule>
    <cfRule type="expression" dxfId="8288" priority="8534">
      <formula>(COUNTIFS($E$13:$E$512,$E177,$AI$13:$AI$512,"◎") + COUNTIFS($E$13:$E$512,$E177,$AI$13:$AI$512,"○"))&gt;1</formula>
    </cfRule>
  </conditionalFormatting>
  <conditionalFormatting sqref="AJ177">
    <cfRule type="expression" dxfId="8287" priority="8521" stopIfTrue="1">
      <formula>$AJ177=""</formula>
    </cfRule>
    <cfRule type="expression" dxfId="8286" priority="8533">
      <formula>(COUNTIFS($E$13:$E$512,$E177,$AJ$13:$AJ$512,"◎") + COUNTIFS($E$13:$E$512,$E177,$AJ$13:$AJ$512,"○"))&gt;1</formula>
    </cfRule>
  </conditionalFormatting>
  <conditionalFormatting sqref="Y178">
    <cfRule type="expression" dxfId="8285" priority="8508" stopIfTrue="1">
      <formula>$Y178=""</formula>
    </cfRule>
    <cfRule type="expression" dxfId="8284" priority="8520">
      <formula>(COUNTIFS($E$13:$E$512,$E178,$Y$13:$Y$512,"◎") + COUNTIFS($E$13:$E$512,$E178,$Y$13:$Y$512,"○"))&gt;1</formula>
    </cfRule>
  </conditionalFormatting>
  <conditionalFormatting sqref="Z178">
    <cfRule type="expression" dxfId="8283" priority="8507" stopIfTrue="1">
      <formula>$Z178=""</formula>
    </cfRule>
    <cfRule type="expression" dxfId="8282" priority="8519">
      <formula>(COUNTIFS($E$13:$E$512,$E178,$Z$13:$Z$512,"◎") + COUNTIFS($E$13:$E$512,$E178,$Z$13:$Z$512,"○"))&gt;1</formula>
    </cfRule>
  </conditionalFormatting>
  <conditionalFormatting sqref="AA178">
    <cfRule type="expression" dxfId="8281" priority="8506" stopIfTrue="1">
      <formula>$AA178=""</formula>
    </cfRule>
    <cfRule type="expression" dxfId="8280" priority="8518">
      <formula>(COUNTIFS($E$13:$E$512,$E178,$AA$13:$AA$512,"◎") + COUNTIFS($E$13:$E$512,$E178,$AA$13:$AA$512,"○"))&gt;1</formula>
    </cfRule>
  </conditionalFormatting>
  <conditionalFormatting sqref="AB178">
    <cfRule type="expression" dxfId="8279" priority="8505" stopIfTrue="1">
      <formula>$AB178=""</formula>
    </cfRule>
    <cfRule type="expression" dxfId="8278" priority="8517">
      <formula>(COUNTIFS($E$13:$E$512,$E178,$AB$13:$AB$512,"◎") + COUNTIFS($E$13:$E$512,$E178,$AB$13:$AB$512,"○"))&gt;1</formula>
    </cfRule>
  </conditionalFormatting>
  <conditionalFormatting sqref="AC178">
    <cfRule type="expression" dxfId="8277" priority="8504" stopIfTrue="1">
      <formula>$AC178=""</formula>
    </cfRule>
    <cfRule type="expression" dxfId="8276" priority="8516">
      <formula>(COUNTIFS($E$13:$E$512,$E178,$AC$13:$AC$512,"◎") + COUNTIFS($E$13:$E$512,$E178,$AC$13:$AC$512,"○"))&gt;1</formula>
    </cfRule>
  </conditionalFormatting>
  <conditionalFormatting sqref="AD178">
    <cfRule type="expression" dxfId="8275" priority="8503" stopIfTrue="1">
      <formula>$AD178=""</formula>
    </cfRule>
    <cfRule type="expression" dxfId="8274" priority="8515">
      <formula>(COUNTIFS($E$13:$E$512,$E178,$AD$13:$AD$512,"◎") + COUNTIFS($E$13:$E$512,$E178,$AD$13:$AD$512,"○"))&gt;1</formula>
    </cfRule>
  </conditionalFormatting>
  <conditionalFormatting sqref="AE178">
    <cfRule type="expression" dxfId="8273" priority="8502" stopIfTrue="1">
      <formula>$AE178=""</formula>
    </cfRule>
    <cfRule type="expression" dxfId="8272" priority="8514">
      <formula>(COUNTIFS($E$13:$E$512,$E178,$AE$13:$AE$512,"◎") + COUNTIFS($E$13:$E$512,$E178,$AE$13:$AE$512,"○"))&gt;1</formula>
    </cfRule>
  </conditionalFormatting>
  <conditionalFormatting sqref="AF178">
    <cfRule type="expression" dxfId="8271" priority="8501" stopIfTrue="1">
      <formula>$AF178=""</formula>
    </cfRule>
    <cfRule type="expression" dxfId="8270" priority="8513">
      <formula>(COUNTIFS($E$13:$E$512,$E178,$AF$13:$AF$512,"◎") + COUNTIFS($E$13:$E$512,$E178,$AF$13:$AF$512,"○"))&gt;1</formula>
    </cfRule>
  </conditionalFormatting>
  <conditionalFormatting sqref="AG178">
    <cfRule type="expression" dxfId="8269" priority="8500" stopIfTrue="1">
      <formula>$AG178=""</formula>
    </cfRule>
    <cfRule type="expression" dxfId="8268" priority="8512">
      <formula>(COUNTIFS($E$13:$E$512,$E178,$AG$13:$AG$512,"◎") + COUNTIFS($E$13:$E$512,$E178,$AG$13:$AG$512,"○"))&gt;1</formula>
    </cfRule>
  </conditionalFormatting>
  <conditionalFormatting sqref="AH178">
    <cfRule type="expression" dxfId="8267" priority="8499" stopIfTrue="1">
      <formula>$AH178=""</formula>
    </cfRule>
    <cfRule type="expression" dxfId="8266" priority="8511">
      <formula>(COUNTIFS($E$13:$E$512,$E178,$AH$13:$AH$512,"◎") + COUNTIFS($E$13:$E$512,$E178,$AH$13:$AH$512,"○"))&gt;1</formula>
    </cfRule>
  </conditionalFormatting>
  <conditionalFormatting sqref="AI178">
    <cfRule type="expression" dxfId="8265" priority="8498" stopIfTrue="1">
      <formula>$AI178=""</formula>
    </cfRule>
    <cfRule type="expression" dxfId="8264" priority="8510">
      <formula>(COUNTIFS($E$13:$E$512,$E178,$AI$13:$AI$512,"◎") + COUNTIFS($E$13:$E$512,$E178,$AI$13:$AI$512,"○"))&gt;1</formula>
    </cfRule>
  </conditionalFormatting>
  <conditionalFormatting sqref="AJ178">
    <cfRule type="expression" dxfId="8263" priority="8497" stopIfTrue="1">
      <formula>$AJ178=""</formula>
    </cfRule>
    <cfRule type="expression" dxfId="8262" priority="8509">
      <formula>(COUNTIFS($E$13:$E$512,$E178,$AJ$13:$AJ$512,"◎") + COUNTIFS($E$13:$E$512,$E178,$AJ$13:$AJ$512,"○"))&gt;1</formula>
    </cfRule>
  </conditionalFormatting>
  <conditionalFormatting sqref="Y179">
    <cfRule type="expression" dxfId="8261" priority="8484" stopIfTrue="1">
      <formula>$Y179=""</formula>
    </cfRule>
    <cfRule type="expression" dxfId="8260" priority="8496">
      <formula>(COUNTIFS($E$13:$E$512,$E179,$Y$13:$Y$512,"◎") + COUNTIFS($E$13:$E$512,$E179,$Y$13:$Y$512,"○"))&gt;1</formula>
    </cfRule>
  </conditionalFormatting>
  <conditionalFormatting sqref="Z179">
    <cfRule type="expression" dxfId="8259" priority="8483" stopIfTrue="1">
      <formula>$Z179=""</formula>
    </cfRule>
    <cfRule type="expression" dxfId="8258" priority="8495">
      <formula>(COUNTIFS($E$13:$E$512,$E179,$Z$13:$Z$512,"◎") + COUNTIFS($E$13:$E$512,$E179,$Z$13:$Z$512,"○"))&gt;1</formula>
    </cfRule>
  </conditionalFormatting>
  <conditionalFormatting sqref="AA179">
    <cfRule type="expression" dxfId="8257" priority="8482" stopIfTrue="1">
      <formula>$AA179=""</formula>
    </cfRule>
    <cfRule type="expression" dxfId="8256" priority="8494">
      <formula>(COUNTIFS($E$13:$E$512,$E179,$AA$13:$AA$512,"◎") + COUNTIFS($E$13:$E$512,$E179,$AA$13:$AA$512,"○"))&gt;1</formula>
    </cfRule>
  </conditionalFormatting>
  <conditionalFormatting sqref="AB179">
    <cfRule type="expression" dxfId="8255" priority="8481" stopIfTrue="1">
      <formula>$AB179=""</formula>
    </cfRule>
    <cfRule type="expression" dxfId="8254" priority="8493">
      <formula>(COUNTIFS($E$13:$E$512,$E179,$AB$13:$AB$512,"◎") + COUNTIFS($E$13:$E$512,$E179,$AB$13:$AB$512,"○"))&gt;1</formula>
    </cfRule>
  </conditionalFormatting>
  <conditionalFormatting sqref="AC179">
    <cfRule type="expression" dxfId="8253" priority="8480" stopIfTrue="1">
      <formula>$AC179=""</formula>
    </cfRule>
    <cfRule type="expression" dxfId="8252" priority="8492">
      <formula>(COUNTIFS($E$13:$E$512,$E179,$AC$13:$AC$512,"◎") + COUNTIFS($E$13:$E$512,$E179,$AC$13:$AC$512,"○"))&gt;1</formula>
    </cfRule>
  </conditionalFormatting>
  <conditionalFormatting sqref="AD179">
    <cfRule type="expression" dxfId="8251" priority="8479" stopIfTrue="1">
      <formula>$AD179=""</formula>
    </cfRule>
    <cfRule type="expression" dxfId="8250" priority="8491">
      <formula>(COUNTIFS($E$13:$E$512,$E179,$AD$13:$AD$512,"◎") + COUNTIFS($E$13:$E$512,$E179,$AD$13:$AD$512,"○"))&gt;1</formula>
    </cfRule>
  </conditionalFormatting>
  <conditionalFormatting sqref="AE179">
    <cfRule type="expression" dxfId="8249" priority="8478" stopIfTrue="1">
      <formula>$AE179=""</formula>
    </cfRule>
    <cfRule type="expression" dxfId="8248" priority="8490">
      <formula>(COUNTIFS($E$13:$E$512,$E179,$AE$13:$AE$512,"◎") + COUNTIFS($E$13:$E$512,$E179,$AE$13:$AE$512,"○"))&gt;1</formula>
    </cfRule>
  </conditionalFormatting>
  <conditionalFormatting sqref="AF179">
    <cfRule type="expression" dxfId="8247" priority="8477" stopIfTrue="1">
      <formula>$AF179=""</formula>
    </cfRule>
    <cfRule type="expression" dxfId="8246" priority="8489">
      <formula>(COUNTIFS($E$13:$E$512,$E179,$AF$13:$AF$512,"◎") + COUNTIFS($E$13:$E$512,$E179,$AF$13:$AF$512,"○"))&gt;1</formula>
    </cfRule>
  </conditionalFormatting>
  <conditionalFormatting sqref="AG179">
    <cfRule type="expression" dxfId="8245" priority="8476" stopIfTrue="1">
      <formula>$AG179=""</formula>
    </cfRule>
    <cfRule type="expression" dxfId="8244" priority="8488">
      <formula>(COUNTIFS($E$13:$E$512,$E179,$AG$13:$AG$512,"◎") + COUNTIFS($E$13:$E$512,$E179,$AG$13:$AG$512,"○"))&gt;1</formula>
    </cfRule>
  </conditionalFormatting>
  <conditionalFormatting sqref="AH179">
    <cfRule type="expression" dxfId="8243" priority="8475" stopIfTrue="1">
      <formula>$AH179=""</formula>
    </cfRule>
    <cfRule type="expression" dxfId="8242" priority="8487">
      <formula>(COUNTIFS($E$13:$E$512,$E179,$AH$13:$AH$512,"◎") + COUNTIFS($E$13:$E$512,$E179,$AH$13:$AH$512,"○"))&gt;1</formula>
    </cfRule>
  </conditionalFormatting>
  <conditionalFormatting sqref="AI179">
    <cfRule type="expression" dxfId="8241" priority="8474" stopIfTrue="1">
      <formula>$AI179=""</formula>
    </cfRule>
    <cfRule type="expression" dxfId="8240" priority="8486">
      <formula>(COUNTIFS($E$13:$E$512,$E179,$AI$13:$AI$512,"◎") + COUNTIFS($E$13:$E$512,$E179,$AI$13:$AI$512,"○"))&gt;1</formula>
    </cfRule>
  </conditionalFormatting>
  <conditionalFormatting sqref="AJ179">
    <cfRule type="expression" dxfId="8239" priority="8473" stopIfTrue="1">
      <formula>$AJ179=""</formula>
    </cfRule>
    <cfRule type="expression" dxfId="8238" priority="8485">
      <formula>(COUNTIFS($E$13:$E$512,$E179,$AJ$13:$AJ$512,"◎") + COUNTIFS($E$13:$E$512,$E179,$AJ$13:$AJ$512,"○"))&gt;1</formula>
    </cfRule>
  </conditionalFormatting>
  <conditionalFormatting sqref="Y180">
    <cfRule type="expression" dxfId="8237" priority="8460" stopIfTrue="1">
      <formula>$Y180=""</formula>
    </cfRule>
    <cfRule type="expression" dxfId="8236" priority="8472">
      <formula>(COUNTIFS($E$13:$E$512,$E180,$Y$13:$Y$512,"◎") + COUNTIFS($E$13:$E$512,$E180,$Y$13:$Y$512,"○"))&gt;1</formula>
    </cfRule>
  </conditionalFormatting>
  <conditionalFormatting sqref="Z180">
    <cfRule type="expression" dxfId="8235" priority="8459" stopIfTrue="1">
      <formula>$Z180=""</formula>
    </cfRule>
    <cfRule type="expression" dxfId="8234" priority="8471">
      <formula>(COUNTIFS($E$13:$E$512,$E180,$Z$13:$Z$512,"◎") + COUNTIFS($E$13:$E$512,$E180,$Z$13:$Z$512,"○"))&gt;1</formula>
    </cfRule>
  </conditionalFormatting>
  <conditionalFormatting sqref="AA180">
    <cfRule type="expression" dxfId="8233" priority="8458" stopIfTrue="1">
      <formula>$AA180=""</formula>
    </cfRule>
    <cfRule type="expression" dxfId="8232" priority="8470">
      <formula>(COUNTIFS($E$13:$E$512,$E180,$AA$13:$AA$512,"◎") + COUNTIFS($E$13:$E$512,$E180,$AA$13:$AA$512,"○"))&gt;1</formula>
    </cfRule>
  </conditionalFormatting>
  <conditionalFormatting sqref="AB180">
    <cfRule type="expression" dxfId="8231" priority="8457" stopIfTrue="1">
      <formula>$AB180=""</formula>
    </cfRule>
    <cfRule type="expression" dxfId="8230" priority="8469">
      <formula>(COUNTIFS($E$13:$E$512,$E180,$AB$13:$AB$512,"◎") + COUNTIFS($E$13:$E$512,$E180,$AB$13:$AB$512,"○"))&gt;1</formula>
    </cfRule>
  </conditionalFormatting>
  <conditionalFormatting sqref="AC180">
    <cfRule type="expression" dxfId="8229" priority="8456" stopIfTrue="1">
      <formula>$AC180=""</formula>
    </cfRule>
    <cfRule type="expression" dxfId="8228" priority="8468">
      <formula>(COUNTIFS($E$13:$E$512,$E180,$AC$13:$AC$512,"◎") + COUNTIFS($E$13:$E$512,$E180,$AC$13:$AC$512,"○"))&gt;1</formula>
    </cfRule>
  </conditionalFormatting>
  <conditionalFormatting sqref="AD180">
    <cfRule type="expression" dxfId="8227" priority="8455" stopIfTrue="1">
      <formula>$AD180=""</formula>
    </cfRule>
    <cfRule type="expression" dxfId="8226" priority="8467">
      <formula>(COUNTIFS($E$13:$E$512,$E180,$AD$13:$AD$512,"◎") + COUNTIFS($E$13:$E$512,$E180,$AD$13:$AD$512,"○"))&gt;1</formula>
    </cfRule>
  </conditionalFormatting>
  <conditionalFormatting sqref="AE180">
    <cfRule type="expression" dxfId="8225" priority="8454" stopIfTrue="1">
      <formula>$AE180=""</formula>
    </cfRule>
    <cfRule type="expression" dxfId="8224" priority="8466">
      <formula>(COUNTIFS($E$13:$E$512,$E180,$AE$13:$AE$512,"◎") + COUNTIFS($E$13:$E$512,$E180,$AE$13:$AE$512,"○"))&gt;1</formula>
    </cfRule>
  </conditionalFormatting>
  <conditionalFormatting sqref="AF180">
    <cfRule type="expression" dxfId="8223" priority="8453" stopIfTrue="1">
      <formula>$AF180=""</formula>
    </cfRule>
    <cfRule type="expression" dxfId="8222" priority="8465">
      <formula>(COUNTIFS($E$13:$E$512,$E180,$AF$13:$AF$512,"◎") + COUNTIFS($E$13:$E$512,$E180,$AF$13:$AF$512,"○"))&gt;1</formula>
    </cfRule>
  </conditionalFormatting>
  <conditionalFormatting sqref="AG180">
    <cfRule type="expression" dxfId="8221" priority="8452" stopIfTrue="1">
      <formula>$AG180=""</formula>
    </cfRule>
    <cfRule type="expression" dxfId="8220" priority="8464">
      <formula>(COUNTIFS($E$13:$E$512,$E180,$AG$13:$AG$512,"◎") + COUNTIFS($E$13:$E$512,$E180,$AG$13:$AG$512,"○"))&gt;1</formula>
    </cfRule>
  </conditionalFormatting>
  <conditionalFormatting sqref="AH180">
    <cfRule type="expression" dxfId="8219" priority="8451" stopIfTrue="1">
      <formula>$AH180=""</formula>
    </cfRule>
    <cfRule type="expression" dxfId="8218" priority="8463">
      <formula>(COUNTIFS($E$13:$E$512,$E180,$AH$13:$AH$512,"◎") + COUNTIFS($E$13:$E$512,$E180,$AH$13:$AH$512,"○"))&gt;1</formula>
    </cfRule>
  </conditionalFormatting>
  <conditionalFormatting sqref="AI180">
    <cfRule type="expression" dxfId="8217" priority="8450" stopIfTrue="1">
      <formula>$AI180=""</formula>
    </cfRule>
    <cfRule type="expression" dxfId="8216" priority="8462">
      <formula>(COUNTIFS($E$13:$E$512,$E180,$AI$13:$AI$512,"◎") + COUNTIFS($E$13:$E$512,$E180,$AI$13:$AI$512,"○"))&gt;1</formula>
    </cfRule>
  </conditionalFormatting>
  <conditionalFormatting sqref="AJ180">
    <cfRule type="expression" dxfId="8215" priority="8449" stopIfTrue="1">
      <formula>$AJ180=""</formula>
    </cfRule>
    <cfRule type="expression" dxfId="8214" priority="8461">
      <formula>(COUNTIFS($E$13:$E$512,$E180,$AJ$13:$AJ$512,"◎") + COUNTIFS($E$13:$E$512,$E180,$AJ$13:$AJ$512,"○"))&gt;1</formula>
    </cfRule>
  </conditionalFormatting>
  <conditionalFormatting sqref="Y181">
    <cfRule type="expression" dxfId="8213" priority="8436" stopIfTrue="1">
      <formula>$Y181=""</formula>
    </cfRule>
    <cfRule type="expression" dxfId="8212" priority="8448">
      <formula>(COUNTIFS($E$13:$E$512,$E181,$Y$13:$Y$512,"◎") + COUNTIFS($E$13:$E$512,$E181,$Y$13:$Y$512,"○"))&gt;1</formula>
    </cfRule>
  </conditionalFormatting>
  <conditionalFormatting sqref="Z181">
    <cfRule type="expression" dxfId="8211" priority="8435" stopIfTrue="1">
      <formula>$Z181=""</formula>
    </cfRule>
    <cfRule type="expression" dxfId="8210" priority="8447">
      <formula>(COUNTIFS($E$13:$E$512,$E181,$Z$13:$Z$512,"◎") + COUNTIFS($E$13:$E$512,$E181,$Z$13:$Z$512,"○"))&gt;1</formula>
    </cfRule>
  </conditionalFormatting>
  <conditionalFormatting sqref="AA181">
    <cfRule type="expression" dxfId="8209" priority="8434" stopIfTrue="1">
      <formula>$AA181=""</formula>
    </cfRule>
    <cfRule type="expression" dxfId="8208" priority="8446">
      <formula>(COUNTIFS($E$13:$E$512,$E181,$AA$13:$AA$512,"◎") + COUNTIFS($E$13:$E$512,$E181,$AA$13:$AA$512,"○"))&gt;1</formula>
    </cfRule>
  </conditionalFormatting>
  <conditionalFormatting sqref="AB181">
    <cfRule type="expression" dxfId="8207" priority="8433" stopIfTrue="1">
      <formula>$AB181=""</formula>
    </cfRule>
    <cfRule type="expression" dxfId="8206" priority="8445">
      <formula>(COUNTIFS($E$13:$E$512,$E181,$AB$13:$AB$512,"◎") + COUNTIFS($E$13:$E$512,$E181,$AB$13:$AB$512,"○"))&gt;1</formula>
    </cfRule>
  </conditionalFormatting>
  <conditionalFormatting sqref="AC181">
    <cfRule type="expression" dxfId="8205" priority="8432" stopIfTrue="1">
      <formula>$AC181=""</formula>
    </cfRule>
    <cfRule type="expression" dxfId="8204" priority="8444">
      <formula>(COUNTIFS($E$13:$E$512,$E181,$AC$13:$AC$512,"◎") + COUNTIFS($E$13:$E$512,$E181,$AC$13:$AC$512,"○"))&gt;1</formula>
    </cfRule>
  </conditionalFormatting>
  <conditionalFormatting sqref="AD181">
    <cfRule type="expression" dxfId="8203" priority="8431" stopIfTrue="1">
      <formula>$AD181=""</formula>
    </cfRule>
    <cfRule type="expression" dxfId="8202" priority="8443">
      <formula>(COUNTIFS($E$13:$E$512,$E181,$AD$13:$AD$512,"◎") + COUNTIFS($E$13:$E$512,$E181,$AD$13:$AD$512,"○"))&gt;1</formula>
    </cfRule>
  </conditionalFormatting>
  <conditionalFormatting sqref="AE181">
    <cfRule type="expression" dxfId="8201" priority="8430" stopIfTrue="1">
      <formula>$AE181=""</formula>
    </cfRule>
    <cfRule type="expression" dxfId="8200" priority="8442">
      <formula>(COUNTIFS($E$13:$E$512,$E181,$AE$13:$AE$512,"◎") + COUNTIFS($E$13:$E$512,$E181,$AE$13:$AE$512,"○"))&gt;1</formula>
    </cfRule>
  </conditionalFormatting>
  <conditionalFormatting sqref="AF181">
    <cfRule type="expression" dxfId="8199" priority="8429" stopIfTrue="1">
      <formula>$AF181=""</formula>
    </cfRule>
    <cfRule type="expression" dxfId="8198" priority="8441">
      <formula>(COUNTIFS($E$13:$E$512,$E181,$AF$13:$AF$512,"◎") + COUNTIFS($E$13:$E$512,$E181,$AF$13:$AF$512,"○"))&gt;1</formula>
    </cfRule>
  </conditionalFormatting>
  <conditionalFormatting sqref="AG181">
    <cfRule type="expression" dxfId="8197" priority="8428" stopIfTrue="1">
      <formula>$AG181=""</formula>
    </cfRule>
    <cfRule type="expression" dxfId="8196" priority="8440">
      <formula>(COUNTIFS($E$13:$E$512,$E181,$AG$13:$AG$512,"◎") + COUNTIFS($E$13:$E$512,$E181,$AG$13:$AG$512,"○"))&gt;1</formula>
    </cfRule>
  </conditionalFormatting>
  <conditionalFormatting sqref="AH181">
    <cfRule type="expression" dxfId="8195" priority="8427" stopIfTrue="1">
      <formula>$AH181=""</formula>
    </cfRule>
    <cfRule type="expression" dxfId="8194" priority="8439">
      <formula>(COUNTIFS($E$13:$E$512,$E181,$AH$13:$AH$512,"◎") + COUNTIFS($E$13:$E$512,$E181,$AH$13:$AH$512,"○"))&gt;1</formula>
    </cfRule>
  </conditionalFormatting>
  <conditionalFormatting sqref="AI181">
    <cfRule type="expression" dxfId="8193" priority="8426" stopIfTrue="1">
      <formula>$AI181=""</formula>
    </cfRule>
    <cfRule type="expression" dxfId="8192" priority="8438">
      <formula>(COUNTIFS($E$13:$E$512,$E181,$AI$13:$AI$512,"◎") + COUNTIFS($E$13:$E$512,$E181,$AI$13:$AI$512,"○"))&gt;1</formula>
    </cfRule>
  </conditionalFormatting>
  <conditionalFormatting sqref="AJ181">
    <cfRule type="expression" dxfId="8191" priority="8425" stopIfTrue="1">
      <formula>$AJ181=""</formula>
    </cfRule>
    <cfRule type="expression" dxfId="8190" priority="8437">
      <formula>(COUNTIFS($E$13:$E$512,$E181,$AJ$13:$AJ$512,"◎") + COUNTIFS($E$13:$E$512,$E181,$AJ$13:$AJ$512,"○"))&gt;1</formula>
    </cfRule>
  </conditionalFormatting>
  <conditionalFormatting sqref="Y182">
    <cfRule type="expression" dxfId="8189" priority="8412" stopIfTrue="1">
      <formula>$Y182=""</formula>
    </cfRule>
    <cfRule type="expression" dxfId="8188" priority="8424">
      <formula>(COUNTIFS($E$13:$E$512,$E182,$Y$13:$Y$512,"◎") + COUNTIFS($E$13:$E$512,$E182,$Y$13:$Y$512,"○"))&gt;1</formula>
    </cfRule>
  </conditionalFormatting>
  <conditionalFormatting sqref="Z182">
    <cfRule type="expression" dxfId="8187" priority="8411" stopIfTrue="1">
      <formula>$Z182=""</formula>
    </cfRule>
    <cfRule type="expression" dxfId="8186" priority="8423">
      <formula>(COUNTIFS($E$13:$E$512,$E182,$Z$13:$Z$512,"◎") + COUNTIFS($E$13:$E$512,$E182,$Z$13:$Z$512,"○"))&gt;1</formula>
    </cfRule>
  </conditionalFormatting>
  <conditionalFormatting sqref="AA182">
    <cfRule type="expression" dxfId="8185" priority="8410" stopIfTrue="1">
      <formula>$AA182=""</formula>
    </cfRule>
    <cfRule type="expression" dxfId="8184" priority="8422">
      <formula>(COUNTIFS($E$13:$E$512,$E182,$AA$13:$AA$512,"◎") + COUNTIFS($E$13:$E$512,$E182,$AA$13:$AA$512,"○"))&gt;1</formula>
    </cfRule>
  </conditionalFormatting>
  <conditionalFormatting sqref="AB182">
    <cfRule type="expression" dxfId="8183" priority="8409" stopIfTrue="1">
      <formula>$AB182=""</formula>
    </cfRule>
    <cfRule type="expression" dxfId="8182" priority="8421">
      <formula>(COUNTIFS($E$13:$E$512,$E182,$AB$13:$AB$512,"◎") + COUNTIFS($E$13:$E$512,$E182,$AB$13:$AB$512,"○"))&gt;1</formula>
    </cfRule>
  </conditionalFormatting>
  <conditionalFormatting sqref="AC182">
    <cfRule type="expression" dxfId="8181" priority="8408" stopIfTrue="1">
      <formula>$AC182=""</formula>
    </cfRule>
    <cfRule type="expression" dxfId="8180" priority="8420">
      <formula>(COUNTIFS($E$13:$E$512,$E182,$AC$13:$AC$512,"◎") + COUNTIFS($E$13:$E$512,$E182,$AC$13:$AC$512,"○"))&gt;1</formula>
    </cfRule>
  </conditionalFormatting>
  <conditionalFormatting sqref="AD182">
    <cfRule type="expression" dxfId="8179" priority="8407" stopIfTrue="1">
      <formula>$AD182=""</formula>
    </cfRule>
    <cfRule type="expression" dxfId="8178" priority="8419">
      <formula>(COUNTIFS($E$13:$E$512,$E182,$AD$13:$AD$512,"◎") + COUNTIFS($E$13:$E$512,$E182,$AD$13:$AD$512,"○"))&gt;1</formula>
    </cfRule>
  </conditionalFormatting>
  <conditionalFormatting sqref="AE182">
    <cfRule type="expression" dxfId="8177" priority="8406" stopIfTrue="1">
      <formula>$AE182=""</formula>
    </cfRule>
    <cfRule type="expression" dxfId="8176" priority="8418">
      <formula>(COUNTIFS($E$13:$E$512,$E182,$AE$13:$AE$512,"◎") + COUNTIFS($E$13:$E$512,$E182,$AE$13:$AE$512,"○"))&gt;1</formula>
    </cfRule>
  </conditionalFormatting>
  <conditionalFormatting sqref="AF182">
    <cfRule type="expression" dxfId="8175" priority="8405" stopIfTrue="1">
      <formula>$AF182=""</formula>
    </cfRule>
    <cfRule type="expression" dxfId="8174" priority="8417">
      <formula>(COUNTIFS($E$13:$E$512,$E182,$AF$13:$AF$512,"◎") + COUNTIFS($E$13:$E$512,$E182,$AF$13:$AF$512,"○"))&gt;1</formula>
    </cfRule>
  </conditionalFormatting>
  <conditionalFormatting sqref="AG182">
    <cfRule type="expression" dxfId="8173" priority="8404" stopIfTrue="1">
      <formula>$AG182=""</formula>
    </cfRule>
    <cfRule type="expression" dxfId="8172" priority="8416">
      <formula>(COUNTIFS($E$13:$E$512,$E182,$AG$13:$AG$512,"◎") + COUNTIFS($E$13:$E$512,$E182,$AG$13:$AG$512,"○"))&gt;1</formula>
    </cfRule>
  </conditionalFormatting>
  <conditionalFormatting sqref="AH182">
    <cfRule type="expression" dxfId="8171" priority="8403" stopIfTrue="1">
      <formula>$AH182=""</formula>
    </cfRule>
    <cfRule type="expression" dxfId="8170" priority="8415">
      <formula>(COUNTIFS($E$13:$E$512,$E182,$AH$13:$AH$512,"◎") + COUNTIFS($E$13:$E$512,$E182,$AH$13:$AH$512,"○"))&gt;1</formula>
    </cfRule>
  </conditionalFormatting>
  <conditionalFormatting sqref="AI182">
    <cfRule type="expression" dxfId="8169" priority="8402" stopIfTrue="1">
      <formula>$AI182=""</formula>
    </cfRule>
    <cfRule type="expression" dxfId="8168" priority="8414">
      <formula>(COUNTIFS($E$13:$E$512,$E182,$AI$13:$AI$512,"◎") + COUNTIFS($E$13:$E$512,$E182,$AI$13:$AI$512,"○"))&gt;1</formula>
    </cfRule>
  </conditionalFormatting>
  <conditionalFormatting sqref="AJ182">
    <cfRule type="expression" dxfId="8167" priority="8401" stopIfTrue="1">
      <formula>$AJ182=""</formula>
    </cfRule>
    <cfRule type="expression" dxfId="8166" priority="8413">
      <formula>(COUNTIFS($E$13:$E$512,$E182,$AJ$13:$AJ$512,"◎") + COUNTIFS($E$13:$E$512,$E182,$AJ$13:$AJ$512,"○"))&gt;1</formula>
    </cfRule>
  </conditionalFormatting>
  <conditionalFormatting sqref="Y183">
    <cfRule type="expression" dxfId="8165" priority="8388" stopIfTrue="1">
      <formula>$Y183=""</formula>
    </cfRule>
    <cfRule type="expression" dxfId="8164" priority="8400">
      <formula>(COUNTIFS($E$13:$E$512,$E183,$Y$13:$Y$512,"◎") + COUNTIFS($E$13:$E$512,$E183,$Y$13:$Y$512,"○"))&gt;1</formula>
    </cfRule>
  </conditionalFormatting>
  <conditionalFormatting sqref="Z183">
    <cfRule type="expression" dxfId="8163" priority="8387" stopIfTrue="1">
      <formula>$Z183=""</formula>
    </cfRule>
    <cfRule type="expression" dxfId="8162" priority="8399">
      <formula>(COUNTIFS($E$13:$E$512,$E183,$Z$13:$Z$512,"◎") + COUNTIFS($E$13:$E$512,$E183,$Z$13:$Z$512,"○"))&gt;1</formula>
    </cfRule>
  </conditionalFormatting>
  <conditionalFormatting sqref="AA183">
    <cfRule type="expression" dxfId="8161" priority="8386" stopIfTrue="1">
      <formula>$AA183=""</formula>
    </cfRule>
    <cfRule type="expression" dxfId="8160" priority="8398">
      <formula>(COUNTIFS($E$13:$E$512,$E183,$AA$13:$AA$512,"◎") + COUNTIFS($E$13:$E$512,$E183,$AA$13:$AA$512,"○"))&gt;1</formula>
    </cfRule>
  </conditionalFormatting>
  <conditionalFormatting sqref="AB183">
    <cfRule type="expression" dxfId="8159" priority="8385" stopIfTrue="1">
      <formula>$AB183=""</formula>
    </cfRule>
    <cfRule type="expression" dxfId="8158" priority="8397">
      <formula>(COUNTIFS($E$13:$E$512,$E183,$AB$13:$AB$512,"◎") + COUNTIFS($E$13:$E$512,$E183,$AB$13:$AB$512,"○"))&gt;1</formula>
    </cfRule>
  </conditionalFormatting>
  <conditionalFormatting sqref="AC183">
    <cfRule type="expression" dxfId="8157" priority="8384" stopIfTrue="1">
      <formula>$AC183=""</formula>
    </cfRule>
    <cfRule type="expression" dxfId="8156" priority="8396">
      <formula>(COUNTIFS($E$13:$E$512,$E183,$AC$13:$AC$512,"◎") + COUNTIFS($E$13:$E$512,$E183,$AC$13:$AC$512,"○"))&gt;1</formula>
    </cfRule>
  </conditionalFormatting>
  <conditionalFormatting sqref="AD183">
    <cfRule type="expression" dxfId="8155" priority="8383" stopIfTrue="1">
      <formula>$AD183=""</formula>
    </cfRule>
    <cfRule type="expression" dxfId="8154" priority="8395">
      <formula>(COUNTIFS($E$13:$E$512,$E183,$AD$13:$AD$512,"◎") + COUNTIFS($E$13:$E$512,$E183,$AD$13:$AD$512,"○"))&gt;1</formula>
    </cfRule>
  </conditionalFormatting>
  <conditionalFormatting sqref="AE183">
    <cfRule type="expression" dxfId="8153" priority="8382" stopIfTrue="1">
      <formula>$AE183=""</formula>
    </cfRule>
    <cfRule type="expression" dxfId="8152" priority="8394">
      <formula>(COUNTIFS($E$13:$E$512,$E183,$AE$13:$AE$512,"◎") + COUNTIFS($E$13:$E$512,$E183,$AE$13:$AE$512,"○"))&gt;1</formula>
    </cfRule>
  </conditionalFormatting>
  <conditionalFormatting sqref="AF183">
    <cfRule type="expression" dxfId="8151" priority="8381" stopIfTrue="1">
      <formula>$AF183=""</formula>
    </cfRule>
    <cfRule type="expression" dxfId="8150" priority="8393">
      <formula>(COUNTIFS($E$13:$E$512,$E183,$AF$13:$AF$512,"◎") + COUNTIFS($E$13:$E$512,$E183,$AF$13:$AF$512,"○"))&gt;1</formula>
    </cfRule>
  </conditionalFormatting>
  <conditionalFormatting sqref="AG183">
    <cfRule type="expression" dxfId="8149" priority="8380" stopIfTrue="1">
      <formula>$AG183=""</formula>
    </cfRule>
    <cfRule type="expression" dxfId="8148" priority="8392">
      <formula>(COUNTIFS($E$13:$E$512,$E183,$AG$13:$AG$512,"◎") + COUNTIFS($E$13:$E$512,$E183,$AG$13:$AG$512,"○"))&gt;1</formula>
    </cfRule>
  </conditionalFormatting>
  <conditionalFormatting sqref="AH183">
    <cfRule type="expression" dxfId="8147" priority="8379" stopIfTrue="1">
      <formula>$AH183=""</formula>
    </cfRule>
    <cfRule type="expression" dxfId="8146" priority="8391">
      <formula>(COUNTIFS($E$13:$E$512,$E183,$AH$13:$AH$512,"◎") + COUNTIFS($E$13:$E$512,$E183,$AH$13:$AH$512,"○"))&gt;1</formula>
    </cfRule>
  </conditionalFormatting>
  <conditionalFormatting sqref="AI183">
    <cfRule type="expression" dxfId="8145" priority="8378" stopIfTrue="1">
      <formula>$AI183=""</formula>
    </cfRule>
    <cfRule type="expression" dxfId="8144" priority="8390">
      <formula>(COUNTIFS($E$13:$E$512,$E183,$AI$13:$AI$512,"◎") + COUNTIFS($E$13:$E$512,$E183,$AI$13:$AI$512,"○"))&gt;1</formula>
    </cfRule>
  </conditionalFormatting>
  <conditionalFormatting sqref="AJ183">
    <cfRule type="expression" dxfId="8143" priority="8377" stopIfTrue="1">
      <formula>$AJ183=""</formula>
    </cfRule>
    <cfRule type="expression" dxfId="8142" priority="8389">
      <formula>(COUNTIFS($E$13:$E$512,$E183,$AJ$13:$AJ$512,"◎") + COUNTIFS($E$13:$E$512,$E183,$AJ$13:$AJ$512,"○"))&gt;1</formula>
    </cfRule>
  </conditionalFormatting>
  <conditionalFormatting sqref="Y184">
    <cfRule type="expression" dxfId="8141" priority="8364" stopIfTrue="1">
      <formula>$Y184=""</formula>
    </cfRule>
    <cfRule type="expression" dxfId="8140" priority="8376">
      <formula>(COUNTIFS($E$13:$E$512,$E184,$Y$13:$Y$512,"◎") + COUNTIFS($E$13:$E$512,$E184,$Y$13:$Y$512,"○"))&gt;1</formula>
    </cfRule>
  </conditionalFormatting>
  <conditionalFormatting sqref="Z184">
    <cfRule type="expression" dxfId="8139" priority="8363" stopIfTrue="1">
      <formula>$Z184=""</formula>
    </cfRule>
    <cfRule type="expression" dxfId="8138" priority="8375">
      <formula>(COUNTIFS($E$13:$E$512,$E184,$Z$13:$Z$512,"◎") + COUNTIFS($E$13:$E$512,$E184,$Z$13:$Z$512,"○"))&gt;1</formula>
    </cfRule>
  </conditionalFormatting>
  <conditionalFormatting sqref="AA184">
    <cfRule type="expression" dxfId="8137" priority="8362" stopIfTrue="1">
      <formula>$AA184=""</formula>
    </cfRule>
    <cfRule type="expression" dxfId="8136" priority="8374">
      <formula>(COUNTIFS($E$13:$E$512,$E184,$AA$13:$AA$512,"◎") + COUNTIFS($E$13:$E$512,$E184,$AA$13:$AA$512,"○"))&gt;1</formula>
    </cfRule>
  </conditionalFormatting>
  <conditionalFormatting sqref="AB184">
    <cfRule type="expression" dxfId="8135" priority="8361" stopIfTrue="1">
      <formula>$AB184=""</formula>
    </cfRule>
    <cfRule type="expression" dxfId="8134" priority="8373">
      <formula>(COUNTIFS($E$13:$E$512,$E184,$AB$13:$AB$512,"◎") + COUNTIFS($E$13:$E$512,$E184,$AB$13:$AB$512,"○"))&gt;1</formula>
    </cfRule>
  </conditionalFormatting>
  <conditionalFormatting sqref="AC184">
    <cfRule type="expression" dxfId="8133" priority="8360" stopIfTrue="1">
      <formula>$AC184=""</formula>
    </cfRule>
    <cfRule type="expression" dxfId="8132" priority="8372">
      <formula>(COUNTIFS($E$13:$E$512,$E184,$AC$13:$AC$512,"◎") + COUNTIFS($E$13:$E$512,$E184,$AC$13:$AC$512,"○"))&gt;1</formula>
    </cfRule>
  </conditionalFormatting>
  <conditionalFormatting sqref="AD184">
    <cfRule type="expression" dxfId="8131" priority="8359" stopIfTrue="1">
      <formula>$AD184=""</formula>
    </cfRule>
    <cfRule type="expression" dxfId="8130" priority="8371">
      <formula>(COUNTIFS($E$13:$E$512,$E184,$AD$13:$AD$512,"◎") + COUNTIFS($E$13:$E$512,$E184,$AD$13:$AD$512,"○"))&gt;1</formula>
    </cfRule>
  </conditionalFormatting>
  <conditionalFormatting sqref="AE184">
    <cfRule type="expression" dxfId="8129" priority="8358" stopIfTrue="1">
      <formula>$AE184=""</formula>
    </cfRule>
    <cfRule type="expression" dxfId="8128" priority="8370">
      <formula>(COUNTIFS($E$13:$E$512,$E184,$AE$13:$AE$512,"◎") + COUNTIFS($E$13:$E$512,$E184,$AE$13:$AE$512,"○"))&gt;1</formula>
    </cfRule>
  </conditionalFormatting>
  <conditionalFormatting sqref="AF184">
    <cfRule type="expression" dxfId="8127" priority="8357" stopIfTrue="1">
      <formula>$AF184=""</formula>
    </cfRule>
    <cfRule type="expression" dxfId="8126" priority="8369">
      <formula>(COUNTIFS($E$13:$E$512,$E184,$AF$13:$AF$512,"◎") + COUNTIFS($E$13:$E$512,$E184,$AF$13:$AF$512,"○"))&gt;1</formula>
    </cfRule>
  </conditionalFormatting>
  <conditionalFormatting sqref="AG184">
    <cfRule type="expression" dxfId="8125" priority="8356" stopIfTrue="1">
      <formula>$AG184=""</formula>
    </cfRule>
    <cfRule type="expression" dxfId="8124" priority="8368">
      <formula>(COUNTIFS($E$13:$E$512,$E184,$AG$13:$AG$512,"◎") + COUNTIFS($E$13:$E$512,$E184,$AG$13:$AG$512,"○"))&gt;1</formula>
    </cfRule>
  </conditionalFormatting>
  <conditionalFormatting sqref="AH184">
    <cfRule type="expression" dxfId="8123" priority="8355" stopIfTrue="1">
      <formula>$AH184=""</formula>
    </cfRule>
    <cfRule type="expression" dxfId="8122" priority="8367">
      <formula>(COUNTIFS($E$13:$E$512,$E184,$AH$13:$AH$512,"◎") + COUNTIFS($E$13:$E$512,$E184,$AH$13:$AH$512,"○"))&gt;1</formula>
    </cfRule>
  </conditionalFormatting>
  <conditionalFormatting sqref="AI184">
    <cfRule type="expression" dxfId="8121" priority="8354" stopIfTrue="1">
      <formula>$AI184=""</formula>
    </cfRule>
    <cfRule type="expression" dxfId="8120" priority="8366">
      <formula>(COUNTIFS($E$13:$E$512,$E184,$AI$13:$AI$512,"◎") + COUNTIFS($E$13:$E$512,$E184,$AI$13:$AI$512,"○"))&gt;1</formula>
    </cfRule>
  </conditionalFormatting>
  <conditionalFormatting sqref="AJ184">
    <cfRule type="expression" dxfId="8119" priority="8353" stopIfTrue="1">
      <formula>$AJ184=""</formula>
    </cfRule>
    <cfRule type="expression" dxfId="8118" priority="8365">
      <formula>(COUNTIFS($E$13:$E$512,$E184,$AJ$13:$AJ$512,"◎") + COUNTIFS($E$13:$E$512,$E184,$AJ$13:$AJ$512,"○"))&gt;1</formula>
    </cfRule>
  </conditionalFormatting>
  <conditionalFormatting sqref="Y185">
    <cfRule type="expression" dxfId="8117" priority="8340" stopIfTrue="1">
      <formula>$Y185=""</formula>
    </cfRule>
    <cfRule type="expression" dxfId="8116" priority="8352">
      <formula>(COUNTIFS($E$13:$E$512,$E185,$Y$13:$Y$512,"◎") + COUNTIFS($E$13:$E$512,$E185,$Y$13:$Y$512,"○"))&gt;1</formula>
    </cfRule>
  </conditionalFormatting>
  <conditionalFormatting sqref="Z185">
    <cfRule type="expression" dxfId="8115" priority="8339" stopIfTrue="1">
      <formula>$Z185=""</formula>
    </cfRule>
    <cfRule type="expression" dxfId="8114" priority="8351">
      <formula>(COUNTIFS($E$13:$E$512,$E185,$Z$13:$Z$512,"◎") + COUNTIFS($E$13:$E$512,$E185,$Z$13:$Z$512,"○"))&gt;1</formula>
    </cfRule>
  </conditionalFormatting>
  <conditionalFormatting sqref="AA185">
    <cfRule type="expression" dxfId="8113" priority="8338" stopIfTrue="1">
      <formula>$AA185=""</formula>
    </cfRule>
    <cfRule type="expression" dxfId="8112" priority="8350">
      <formula>(COUNTIFS($E$13:$E$512,$E185,$AA$13:$AA$512,"◎") + COUNTIFS($E$13:$E$512,$E185,$AA$13:$AA$512,"○"))&gt;1</formula>
    </cfRule>
  </conditionalFormatting>
  <conditionalFormatting sqref="AB185">
    <cfRule type="expression" dxfId="8111" priority="8337" stopIfTrue="1">
      <formula>$AB185=""</formula>
    </cfRule>
    <cfRule type="expression" dxfId="8110" priority="8349">
      <formula>(COUNTIFS($E$13:$E$512,$E185,$AB$13:$AB$512,"◎") + COUNTIFS($E$13:$E$512,$E185,$AB$13:$AB$512,"○"))&gt;1</formula>
    </cfRule>
  </conditionalFormatting>
  <conditionalFormatting sqref="AC185">
    <cfRule type="expression" dxfId="8109" priority="8336" stopIfTrue="1">
      <formula>$AC185=""</formula>
    </cfRule>
    <cfRule type="expression" dxfId="8108" priority="8348">
      <formula>(COUNTIFS($E$13:$E$512,$E185,$AC$13:$AC$512,"◎") + COUNTIFS($E$13:$E$512,$E185,$AC$13:$AC$512,"○"))&gt;1</formula>
    </cfRule>
  </conditionalFormatting>
  <conditionalFormatting sqref="AD185">
    <cfRule type="expression" dxfId="8107" priority="8335" stopIfTrue="1">
      <formula>$AD185=""</formula>
    </cfRule>
    <cfRule type="expression" dxfId="8106" priority="8347">
      <formula>(COUNTIFS($E$13:$E$512,$E185,$AD$13:$AD$512,"◎") + COUNTIFS($E$13:$E$512,$E185,$AD$13:$AD$512,"○"))&gt;1</formula>
    </cfRule>
  </conditionalFormatting>
  <conditionalFormatting sqref="AE185">
    <cfRule type="expression" dxfId="8105" priority="8334" stopIfTrue="1">
      <formula>$AE185=""</formula>
    </cfRule>
    <cfRule type="expression" dxfId="8104" priority="8346">
      <formula>(COUNTIFS($E$13:$E$512,$E185,$AE$13:$AE$512,"◎") + COUNTIFS($E$13:$E$512,$E185,$AE$13:$AE$512,"○"))&gt;1</formula>
    </cfRule>
  </conditionalFormatting>
  <conditionalFormatting sqref="AF185">
    <cfRule type="expression" dxfId="8103" priority="8333" stopIfTrue="1">
      <formula>$AF185=""</formula>
    </cfRule>
    <cfRule type="expression" dxfId="8102" priority="8345">
      <formula>(COUNTIFS($E$13:$E$512,$E185,$AF$13:$AF$512,"◎") + COUNTIFS($E$13:$E$512,$E185,$AF$13:$AF$512,"○"))&gt;1</formula>
    </cfRule>
  </conditionalFormatting>
  <conditionalFormatting sqref="AG185">
    <cfRule type="expression" dxfId="8101" priority="8332" stopIfTrue="1">
      <formula>$AG185=""</formula>
    </cfRule>
    <cfRule type="expression" dxfId="8100" priority="8344">
      <formula>(COUNTIFS($E$13:$E$512,$E185,$AG$13:$AG$512,"◎") + COUNTIFS($E$13:$E$512,$E185,$AG$13:$AG$512,"○"))&gt;1</formula>
    </cfRule>
  </conditionalFormatting>
  <conditionalFormatting sqref="AH185">
    <cfRule type="expression" dxfId="8099" priority="8331" stopIfTrue="1">
      <formula>$AH185=""</formula>
    </cfRule>
    <cfRule type="expression" dxfId="8098" priority="8343">
      <formula>(COUNTIFS($E$13:$E$512,$E185,$AH$13:$AH$512,"◎") + COUNTIFS($E$13:$E$512,$E185,$AH$13:$AH$512,"○"))&gt;1</formula>
    </cfRule>
  </conditionalFormatting>
  <conditionalFormatting sqref="AI185">
    <cfRule type="expression" dxfId="8097" priority="8330" stopIfTrue="1">
      <formula>$AI185=""</formula>
    </cfRule>
    <cfRule type="expression" dxfId="8096" priority="8342">
      <formula>(COUNTIFS($E$13:$E$512,$E185,$AI$13:$AI$512,"◎") + COUNTIFS($E$13:$E$512,$E185,$AI$13:$AI$512,"○"))&gt;1</formula>
    </cfRule>
  </conditionalFormatting>
  <conditionalFormatting sqref="AJ185">
    <cfRule type="expression" dxfId="8095" priority="8329" stopIfTrue="1">
      <formula>$AJ185=""</formula>
    </cfRule>
    <cfRule type="expression" dxfId="8094" priority="8341">
      <formula>(COUNTIFS($E$13:$E$512,$E185,$AJ$13:$AJ$512,"◎") + COUNTIFS($E$13:$E$512,$E185,$AJ$13:$AJ$512,"○"))&gt;1</formula>
    </cfRule>
  </conditionalFormatting>
  <conditionalFormatting sqref="Y186">
    <cfRule type="expression" dxfId="8093" priority="8316" stopIfTrue="1">
      <formula>$Y186=""</formula>
    </cfRule>
    <cfRule type="expression" dxfId="8092" priority="8328">
      <formula>(COUNTIFS($E$13:$E$512,$E186,$Y$13:$Y$512,"◎") + COUNTIFS($E$13:$E$512,$E186,$Y$13:$Y$512,"○"))&gt;1</formula>
    </cfRule>
  </conditionalFormatting>
  <conditionalFormatting sqref="Z186">
    <cfRule type="expression" dxfId="8091" priority="8315" stopIfTrue="1">
      <formula>$Z186=""</formula>
    </cfRule>
    <cfRule type="expression" dxfId="8090" priority="8327">
      <formula>(COUNTIFS($E$13:$E$512,$E186,$Z$13:$Z$512,"◎") + COUNTIFS($E$13:$E$512,$E186,$Z$13:$Z$512,"○"))&gt;1</formula>
    </cfRule>
  </conditionalFormatting>
  <conditionalFormatting sqref="AA186">
    <cfRule type="expression" dxfId="8089" priority="8314" stopIfTrue="1">
      <formula>$AA186=""</formula>
    </cfRule>
    <cfRule type="expression" dxfId="8088" priority="8326">
      <formula>(COUNTIFS($E$13:$E$512,$E186,$AA$13:$AA$512,"◎") + COUNTIFS($E$13:$E$512,$E186,$AA$13:$AA$512,"○"))&gt;1</formula>
    </cfRule>
  </conditionalFormatting>
  <conditionalFormatting sqref="AB186">
    <cfRule type="expression" dxfId="8087" priority="8313" stopIfTrue="1">
      <formula>$AB186=""</formula>
    </cfRule>
    <cfRule type="expression" dxfId="8086" priority="8325">
      <formula>(COUNTIFS($E$13:$E$512,$E186,$AB$13:$AB$512,"◎") + COUNTIFS($E$13:$E$512,$E186,$AB$13:$AB$512,"○"))&gt;1</formula>
    </cfRule>
  </conditionalFormatting>
  <conditionalFormatting sqref="AC186">
    <cfRule type="expression" dxfId="8085" priority="8312" stopIfTrue="1">
      <formula>$AC186=""</formula>
    </cfRule>
    <cfRule type="expression" dxfId="8084" priority="8324">
      <formula>(COUNTIFS($E$13:$E$512,$E186,$AC$13:$AC$512,"◎") + COUNTIFS($E$13:$E$512,$E186,$AC$13:$AC$512,"○"))&gt;1</formula>
    </cfRule>
  </conditionalFormatting>
  <conditionalFormatting sqref="AD186">
    <cfRule type="expression" dxfId="8083" priority="8311" stopIfTrue="1">
      <formula>$AD186=""</formula>
    </cfRule>
    <cfRule type="expression" dxfId="8082" priority="8323">
      <formula>(COUNTIFS($E$13:$E$512,$E186,$AD$13:$AD$512,"◎") + COUNTIFS($E$13:$E$512,$E186,$AD$13:$AD$512,"○"))&gt;1</formula>
    </cfRule>
  </conditionalFormatting>
  <conditionalFormatting sqref="AE186">
    <cfRule type="expression" dxfId="8081" priority="8310" stopIfTrue="1">
      <formula>$AE186=""</formula>
    </cfRule>
    <cfRule type="expression" dxfId="8080" priority="8322">
      <formula>(COUNTIFS($E$13:$E$512,$E186,$AE$13:$AE$512,"◎") + COUNTIFS($E$13:$E$512,$E186,$AE$13:$AE$512,"○"))&gt;1</formula>
    </cfRule>
  </conditionalFormatting>
  <conditionalFormatting sqref="AF186">
    <cfRule type="expression" dxfId="8079" priority="8309" stopIfTrue="1">
      <formula>$AF186=""</formula>
    </cfRule>
    <cfRule type="expression" dxfId="8078" priority="8321">
      <formula>(COUNTIFS($E$13:$E$512,$E186,$AF$13:$AF$512,"◎") + COUNTIFS($E$13:$E$512,$E186,$AF$13:$AF$512,"○"))&gt;1</formula>
    </cfRule>
  </conditionalFormatting>
  <conditionalFormatting sqref="AG186">
    <cfRule type="expression" dxfId="8077" priority="8308" stopIfTrue="1">
      <formula>$AG186=""</formula>
    </cfRule>
    <cfRule type="expression" dxfId="8076" priority="8320">
      <formula>(COUNTIFS($E$13:$E$512,$E186,$AG$13:$AG$512,"◎") + COUNTIFS($E$13:$E$512,$E186,$AG$13:$AG$512,"○"))&gt;1</formula>
    </cfRule>
  </conditionalFormatting>
  <conditionalFormatting sqref="AH186">
    <cfRule type="expression" dxfId="8075" priority="8307" stopIfTrue="1">
      <formula>$AH186=""</formula>
    </cfRule>
    <cfRule type="expression" dxfId="8074" priority="8319">
      <formula>(COUNTIFS($E$13:$E$512,$E186,$AH$13:$AH$512,"◎") + COUNTIFS($E$13:$E$512,$E186,$AH$13:$AH$512,"○"))&gt;1</formula>
    </cfRule>
  </conditionalFormatting>
  <conditionalFormatting sqref="AI186">
    <cfRule type="expression" dxfId="8073" priority="8306" stopIfTrue="1">
      <formula>$AI186=""</formula>
    </cfRule>
    <cfRule type="expression" dxfId="8072" priority="8318">
      <formula>(COUNTIFS($E$13:$E$512,$E186,$AI$13:$AI$512,"◎") + COUNTIFS($E$13:$E$512,$E186,$AI$13:$AI$512,"○"))&gt;1</formula>
    </cfRule>
  </conditionalFormatting>
  <conditionalFormatting sqref="AJ186">
    <cfRule type="expression" dxfId="8071" priority="8305" stopIfTrue="1">
      <formula>$AJ186=""</formula>
    </cfRule>
    <cfRule type="expression" dxfId="8070" priority="8317">
      <formula>(COUNTIFS($E$13:$E$512,$E186,$AJ$13:$AJ$512,"◎") + COUNTIFS($E$13:$E$512,$E186,$AJ$13:$AJ$512,"○"))&gt;1</formula>
    </cfRule>
  </conditionalFormatting>
  <conditionalFormatting sqref="Y187">
    <cfRule type="expression" dxfId="8069" priority="8292" stopIfTrue="1">
      <formula>$Y187=""</formula>
    </cfRule>
    <cfRule type="expression" dxfId="8068" priority="8304">
      <formula>(COUNTIFS($E$13:$E$512,$E187,$Y$13:$Y$512,"◎") + COUNTIFS($E$13:$E$512,$E187,$Y$13:$Y$512,"○"))&gt;1</formula>
    </cfRule>
  </conditionalFormatting>
  <conditionalFormatting sqref="Z187">
    <cfRule type="expression" dxfId="8067" priority="8291" stopIfTrue="1">
      <formula>$Z187=""</formula>
    </cfRule>
    <cfRule type="expression" dxfId="8066" priority="8303">
      <formula>(COUNTIFS($E$13:$E$512,$E187,$Z$13:$Z$512,"◎") + COUNTIFS($E$13:$E$512,$E187,$Z$13:$Z$512,"○"))&gt;1</formula>
    </cfRule>
  </conditionalFormatting>
  <conditionalFormatting sqref="AA187">
    <cfRule type="expression" dxfId="8065" priority="8290" stopIfTrue="1">
      <formula>$AA187=""</formula>
    </cfRule>
    <cfRule type="expression" dxfId="8064" priority="8302">
      <formula>(COUNTIFS($E$13:$E$512,$E187,$AA$13:$AA$512,"◎") + COUNTIFS($E$13:$E$512,$E187,$AA$13:$AA$512,"○"))&gt;1</formula>
    </cfRule>
  </conditionalFormatting>
  <conditionalFormatting sqref="AB187">
    <cfRule type="expression" dxfId="8063" priority="8289" stopIfTrue="1">
      <formula>$AB187=""</formula>
    </cfRule>
    <cfRule type="expression" dxfId="8062" priority="8301">
      <formula>(COUNTIFS($E$13:$E$512,$E187,$AB$13:$AB$512,"◎") + COUNTIFS($E$13:$E$512,$E187,$AB$13:$AB$512,"○"))&gt;1</formula>
    </cfRule>
  </conditionalFormatting>
  <conditionalFormatting sqref="AC187">
    <cfRule type="expression" dxfId="8061" priority="8288" stopIfTrue="1">
      <formula>$AC187=""</formula>
    </cfRule>
    <cfRule type="expression" dxfId="8060" priority="8300">
      <formula>(COUNTIFS($E$13:$E$512,$E187,$AC$13:$AC$512,"◎") + COUNTIFS($E$13:$E$512,$E187,$AC$13:$AC$512,"○"))&gt;1</formula>
    </cfRule>
  </conditionalFormatting>
  <conditionalFormatting sqref="AD187">
    <cfRule type="expression" dxfId="8059" priority="8287" stopIfTrue="1">
      <formula>$AD187=""</formula>
    </cfRule>
    <cfRule type="expression" dxfId="8058" priority="8299">
      <formula>(COUNTIFS($E$13:$E$512,$E187,$AD$13:$AD$512,"◎") + COUNTIFS($E$13:$E$512,$E187,$AD$13:$AD$512,"○"))&gt;1</formula>
    </cfRule>
  </conditionalFormatting>
  <conditionalFormatting sqref="AE187">
    <cfRule type="expression" dxfId="8057" priority="8286" stopIfTrue="1">
      <formula>$AE187=""</formula>
    </cfRule>
    <cfRule type="expression" dxfId="8056" priority="8298">
      <formula>(COUNTIFS($E$13:$E$512,$E187,$AE$13:$AE$512,"◎") + COUNTIFS($E$13:$E$512,$E187,$AE$13:$AE$512,"○"))&gt;1</formula>
    </cfRule>
  </conditionalFormatting>
  <conditionalFormatting sqref="AF187">
    <cfRule type="expression" dxfId="8055" priority="8285" stopIfTrue="1">
      <formula>$AF187=""</formula>
    </cfRule>
    <cfRule type="expression" dxfId="8054" priority="8297">
      <formula>(COUNTIFS($E$13:$E$512,$E187,$AF$13:$AF$512,"◎") + COUNTIFS($E$13:$E$512,$E187,$AF$13:$AF$512,"○"))&gt;1</formula>
    </cfRule>
  </conditionalFormatting>
  <conditionalFormatting sqref="AG187">
    <cfRule type="expression" dxfId="8053" priority="8284" stopIfTrue="1">
      <formula>$AG187=""</formula>
    </cfRule>
    <cfRule type="expression" dxfId="8052" priority="8296">
      <formula>(COUNTIFS($E$13:$E$512,$E187,$AG$13:$AG$512,"◎") + COUNTIFS($E$13:$E$512,$E187,$AG$13:$AG$512,"○"))&gt;1</formula>
    </cfRule>
  </conditionalFormatting>
  <conditionalFormatting sqref="AH187">
    <cfRule type="expression" dxfId="8051" priority="8283" stopIfTrue="1">
      <formula>$AH187=""</formula>
    </cfRule>
    <cfRule type="expression" dxfId="8050" priority="8295">
      <formula>(COUNTIFS($E$13:$E$512,$E187,$AH$13:$AH$512,"◎") + COUNTIFS($E$13:$E$512,$E187,$AH$13:$AH$512,"○"))&gt;1</formula>
    </cfRule>
  </conditionalFormatting>
  <conditionalFormatting sqref="AI187">
    <cfRule type="expression" dxfId="8049" priority="8282" stopIfTrue="1">
      <formula>$AI187=""</formula>
    </cfRule>
    <cfRule type="expression" dxfId="8048" priority="8294">
      <formula>(COUNTIFS($E$13:$E$512,$E187,$AI$13:$AI$512,"◎") + COUNTIFS($E$13:$E$512,$E187,$AI$13:$AI$512,"○"))&gt;1</formula>
    </cfRule>
  </conditionalFormatting>
  <conditionalFormatting sqref="AJ187">
    <cfRule type="expression" dxfId="8047" priority="8281" stopIfTrue="1">
      <formula>$AJ187=""</formula>
    </cfRule>
    <cfRule type="expression" dxfId="8046" priority="8293">
      <formula>(COUNTIFS($E$13:$E$512,$E187,$AJ$13:$AJ$512,"◎") + COUNTIFS($E$13:$E$512,$E187,$AJ$13:$AJ$512,"○"))&gt;1</formula>
    </cfRule>
  </conditionalFormatting>
  <conditionalFormatting sqref="Y188">
    <cfRule type="expression" dxfId="8045" priority="8268" stopIfTrue="1">
      <formula>$Y188=""</formula>
    </cfRule>
    <cfRule type="expression" dxfId="8044" priority="8280">
      <formula>(COUNTIFS($E$13:$E$512,$E188,$Y$13:$Y$512,"◎") + COUNTIFS($E$13:$E$512,$E188,$Y$13:$Y$512,"○"))&gt;1</formula>
    </cfRule>
  </conditionalFormatting>
  <conditionalFormatting sqref="Z188">
    <cfRule type="expression" dxfId="8043" priority="8267" stopIfTrue="1">
      <formula>$Z188=""</formula>
    </cfRule>
    <cfRule type="expression" dxfId="8042" priority="8279">
      <formula>(COUNTIFS($E$13:$E$512,$E188,$Z$13:$Z$512,"◎") + COUNTIFS($E$13:$E$512,$E188,$Z$13:$Z$512,"○"))&gt;1</formula>
    </cfRule>
  </conditionalFormatting>
  <conditionalFormatting sqref="AA188">
    <cfRule type="expression" dxfId="8041" priority="8266" stopIfTrue="1">
      <formula>$AA188=""</formula>
    </cfRule>
    <cfRule type="expression" dxfId="8040" priority="8278">
      <formula>(COUNTIFS($E$13:$E$512,$E188,$AA$13:$AA$512,"◎") + COUNTIFS($E$13:$E$512,$E188,$AA$13:$AA$512,"○"))&gt;1</formula>
    </cfRule>
  </conditionalFormatting>
  <conditionalFormatting sqref="AB188">
    <cfRule type="expression" dxfId="8039" priority="8265" stopIfTrue="1">
      <formula>$AB188=""</formula>
    </cfRule>
    <cfRule type="expression" dxfId="8038" priority="8277">
      <formula>(COUNTIFS($E$13:$E$512,$E188,$AB$13:$AB$512,"◎") + COUNTIFS($E$13:$E$512,$E188,$AB$13:$AB$512,"○"))&gt;1</formula>
    </cfRule>
  </conditionalFormatting>
  <conditionalFormatting sqref="AC188">
    <cfRule type="expression" dxfId="8037" priority="8264" stopIfTrue="1">
      <formula>$AC188=""</formula>
    </cfRule>
    <cfRule type="expression" dxfId="8036" priority="8276">
      <formula>(COUNTIFS($E$13:$E$512,$E188,$AC$13:$AC$512,"◎") + COUNTIFS($E$13:$E$512,$E188,$AC$13:$AC$512,"○"))&gt;1</formula>
    </cfRule>
  </conditionalFormatting>
  <conditionalFormatting sqref="AD188">
    <cfRule type="expression" dxfId="8035" priority="8263" stopIfTrue="1">
      <formula>$AD188=""</formula>
    </cfRule>
    <cfRule type="expression" dxfId="8034" priority="8275">
      <formula>(COUNTIFS($E$13:$E$512,$E188,$AD$13:$AD$512,"◎") + COUNTIFS($E$13:$E$512,$E188,$AD$13:$AD$512,"○"))&gt;1</formula>
    </cfRule>
  </conditionalFormatting>
  <conditionalFormatting sqref="AE188">
    <cfRule type="expression" dxfId="8033" priority="8262" stopIfTrue="1">
      <formula>$AE188=""</formula>
    </cfRule>
    <cfRule type="expression" dxfId="8032" priority="8274">
      <formula>(COUNTIFS($E$13:$E$512,$E188,$AE$13:$AE$512,"◎") + COUNTIFS($E$13:$E$512,$E188,$AE$13:$AE$512,"○"))&gt;1</formula>
    </cfRule>
  </conditionalFormatting>
  <conditionalFormatting sqref="AF188">
    <cfRule type="expression" dxfId="8031" priority="8261" stopIfTrue="1">
      <formula>$AF188=""</formula>
    </cfRule>
    <cfRule type="expression" dxfId="8030" priority="8273">
      <formula>(COUNTIFS($E$13:$E$512,$E188,$AF$13:$AF$512,"◎") + COUNTIFS($E$13:$E$512,$E188,$AF$13:$AF$512,"○"))&gt;1</formula>
    </cfRule>
  </conditionalFormatting>
  <conditionalFormatting sqref="AG188">
    <cfRule type="expression" dxfId="8029" priority="8260" stopIfTrue="1">
      <formula>$AG188=""</formula>
    </cfRule>
    <cfRule type="expression" dxfId="8028" priority="8272">
      <formula>(COUNTIFS($E$13:$E$512,$E188,$AG$13:$AG$512,"◎") + COUNTIFS($E$13:$E$512,$E188,$AG$13:$AG$512,"○"))&gt;1</formula>
    </cfRule>
  </conditionalFormatting>
  <conditionalFormatting sqref="AH188">
    <cfRule type="expression" dxfId="8027" priority="8259" stopIfTrue="1">
      <formula>$AH188=""</formula>
    </cfRule>
    <cfRule type="expression" dxfId="8026" priority="8271">
      <formula>(COUNTIFS($E$13:$E$512,$E188,$AH$13:$AH$512,"◎") + COUNTIFS($E$13:$E$512,$E188,$AH$13:$AH$512,"○"))&gt;1</formula>
    </cfRule>
  </conditionalFormatting>
  <conditionalFormatting sqref="AI188">
    <cfRule type="expression" dxfId="8025" priority="8258" stopIfTrue="1">
      <formula>$AI188=""</formula>
    </cfRule>
    <cfRule type="expression" dxfId="8024" priority="8270">
      <formula>(COUNTIFS($E$13:$E$512,$E188,$AI$13:$AI$512,"◎") + COUNTIFS($E$13:$E$512,$E188,$AI$13:$AI$512,"○"))&gt;1</formula>
    </cfRule>
  </conditionalFormatting>
  <conditionalFormatting sqref="AJ188">
    <cfRule type="expression" dxfId="8023" priority="8257" stopIfTrue="1">
      <formula>$AJ188=""</formula>
    </cfRule>
    <cfRule type="expression" dxfId="8022" priority="8269">
      <formula>(COUNTIFS($E$13:$E$512,$E188,$AJ$13:$AJ$512,"◎") + COUNTIFS($E$13:$E$512,$E188,$AJ$13:$AJ$512,"○"))&gt;1</formula>
    </cfRule>
  </conditionalFormatting>
  <conditionalFormatting sqref="Y189">
    <cfRule type="expression" dxfId="8021" priority="8244" stopIfTrue="1">
      <formula>$Y189=""</formula>
    </cfRule>
    <cfRule type="expression" dxfId="8020" priority="8256">
      <formula>(COUNTIFS($E$13:$E$512,$E189,$Y$13:$Y$512,"◎") + COUNTIFS($E$13:$E$512,$E189,$Y$13:$Y$512,"○"))&gt;1</formula>
    </cfRule>
  </conditionalFormatting>
  <conditionalFormatting sqref="Z189">
    <cfRule type="expression" dxfId="8019" priority="8243" stopIfTrue="1">
      <formula>$Z189=""</formula>
    </cfRule>
    <cfRule type="expression" dxfId="8018" priority="8255">
      <formula>(COUNTIFS($E$13:$E$512,$E189,$Z$13:$Z$512,"◎") + COUNTIFS($E$13:$E$512,$E189,$Z$13:$Z$512,"○"))&gt;1</formula>
    </cfRule>
  </conditionalFormatting>
  <conditionalFormatting sqref="AA189">
    <cfRule type="expression" dxfId="8017" priority="8242" stopIfTrue="1">
      <formula>$AA189=""</formula>
    </cfRule>
    <cfRule type="expression" dxfId="8016" priority="8254">
      <formula>(COUNTIFS($E$13:$E$512,$E189,$AA$13:$AA$512,"◎") + COUNTIFS($E$13:$E$512,$E189,$AA$13:$AA$512,"○"))&gt;1</formula>
    </cfRule>
  </conditionalFormatting>
  <conditionalFormatting sqref="AB189">
    <cfRule type="expression" dxfId="8015" priority="8241" stopIfTrue="1">
      <formula>$AB189=""</formula>
    </cfRule>
    <cfRule type="expression" dxfId="8014" priority="8253">
      <formula>(COUNTIFS($E$13:$E$512,$E189,$AB$13:$AB$512,"◎") + COUNTIFS($E$13:$E$512,$E189,$AB$13:$AB$512,"○"))&gt;1</formula>
    </cfRule>
  </conditionalFormatting>
  <conditionalFormatting sqref="AC189">
    <cfRule type="expression" dxfId="8013" priority="8240" stopIfTrue="1">
      <formula>$AC189=""</formula>
    </cfRule>
    <cfRule type="expression" dxfId="8012" priority="8252">
      <formula>(COUNTIFS($E$13:$E$512,$E189,$AC$13:$AC$512,"◎") + COUNTIFS($E$13:$E$512,$E189,$AC$13:$AC$512,"○"))&gt;1</formula>
    </cfRule>
  </conditionalFormatting>
  <conditionalFormatting sqref="AD189">
    <cfRule type="expression" dxfId="8011" priority="8239" stopIfTrue="1">
      <formula>$AD189=""</formula>
    </cfRule>
    <cfRule type="expression" dxfId="8010" priority="8251">
      <formula>(COUNTIFS($E$13:$E$512,$E189,$AD$13:$AD$512,"◎") + COUNTIFS($E$13:$E$512,$E189,$AD$13:$AD$512,"○"))&gt;1</formula>
    </cfRule>
  </conditionalFormatting>
  <conditionalFormatting sqref="AE189">
    <cfRule type="expression" dxfId="8009" priority="8238" stopIfTrue="1">
      <formula>$AE189=""</formula>
    </cfRule>
    <cfRule type="expression" dxfId="8008" priority="8250">
      <formula>(COUNTIFS($E$13:$E$512,$E189,$AE$13:$AE$512,"◎") + COUNTIFS($E$13:$E$512,$E189,$AE$13:$AE$512,"○"))&gt;1</formula>
    </cfRule>
  </conditionalFormatting>
  <conditionalFormatting sqref="AF189">
    <cfRule type="expression" dxfId="8007" priority="8237" stopIfTrue="1">
      <formula>$AF189=""</formula>
    </cfRule>
    <cfRule type="expression" dxfId="8006" priority="8249">
      <formula>(COUNTIFS($E$13:$E$512,$E189,$AF$13:$AF$512,"◎") + COUNTIFS($E$13:$E$512,$E189,$AF$13:$AF$512,"○"))&gt;1</formula>
    </cfRule>
  </conditionalFormatting>
  <conditionalFormatting sqref="AG189">
    <cfRule type="expression" dxfId="8005" priority="8236" stopIfTrue="1">
      <formula>$AG189=""</formula>
    </cfRule>
    <cfRule type="expression" dxfId="8004" priority="8248">
      <formula>(COUNTIFS($E$13:$E$512,$E189,$AG$13:$AG$512,"◎") + COUNTIFS($E$13:$E$512,$E189,$AG$13:$AG$512,"○"))&gt;1</formula>
    </cfRule>
  </conditionalFormatting>
  <conditionalFormatting sqref="AH189">
    <cfRule type="expression" dxfId="8003" priority="8235" stopIfTrue="1">
      <formula>$AH189=""</formula>
    </cfRule>
    <cfRule type="expression" dxfId="8002" priority="8247">
      <formula>(COUNTIFS($E$13:$E$512,$E189,$AH$13:$AH$512,"◎") + COUNTIFS($E$13:$E$512,$E189,$AH$13:$AH$512,"○"))&gt;1</formula>
    </cfRule>
  </conditionalFormatting>
  <conditionalFormatting sqref="AI189">
    <cfRule type="expression" dxfId="8001" priority="8234" stopIfTrue="1">
      <formula>$AI189=""</formula>
    </cfRule>
    <cfRule type="expression" dxfId="8000" priority="8246">
      <formula>(COUNTIFS($E$13:$E$512,$E189,$AI$13:$AI$512,"◎") + COUNTIFS($E$13:$E$512,$E189,$AI$13:$AI$512,"○"))&gt;1</formula>
    </cfRule>
  </conditionalFormatting>
  <conditionalFormatting sqref="AJ189">
    <cfRule type="expression" dxfId="7999" priority="8233" stopIfTrue="1">
      <formula>$AJ189=""</formula>
    </cfRule>
    <cfRule type="expression" dxfId="7998" priority="8245">
      <formula>(COUNTIFS($E$13:$E$512,$E189,$AJ$13:$AJ$512,"◎") + COUNTIFS($E$13:$E$512,$E189,$AJ$13:$AJ$512,"○"))&gt;1</formula>
    </cfRule>
  </conditionalFormatting>
  <conditionalFormatting sqref="Y190">
    <cfRule type="expression" dxfId="7997" priority="8220" stopIfTrue="1">
      <formula>$Y190=""</formula>
    </cfRule>
    <cfRule type="expression" dxfId="7996" priority="8232">
      <formula>(COUNTIFS($E$13:$E$512,$E190,$Y$13:$Y$512,"◎") + COUNTIFS($E$13:$E$512,$E190,$Y$13:$Y$512,"○"))&gt;1</formula>
    </cfRule>
  </conditionalFormatting>
  <conditionalFormatting sqref="Z190">
    <cfRule type="expression" dxfId="7995" priority="8219" stopIfTrue="1">
      <formula>$Z190=""</formula>
    </cfRule>
    <cfRule type="expression" dxfId="7994" priority="8231">
      <formula>(COUNTIFS($E$13:$E$512,$E190,$Z$13:$Z$512,"◎") + COUNTIFS($E$13:$E$512,$E190,$Z$13:$Z$512,"○"))&gt;1</formula>
    </cfRule>
  </conditionalFormatting>
  <conditionalFormatting sqref="AA190">
    <cfRule type="expression" dxfId="7993" priority="8218" stopIfTrue="1">
      <formula>$AA190=""</formula>
    </cfRule>
    <cfRule type="expression" dxfId="7992" priority="8230">
      <formula>(COUNTIFS($E$13:$E$512,$E190,$AA$13:$AA$512,"◎") + COUNTIFS($E$13:$E$512,$E190,$AA$13:$AA$512,"○"))&gt;1</formula>
    </cfRule>
  </conditionalFormatting>
  <conditionalFormatting sqref="AB190">
    <cfRule type="expression" dxfId="7991" priority="8217" stopIfTrue="1">
      <formula>$AB190=""</formula>
    </cfRule>
    <cfRule type="expression" dxfId="7990" priority="8229">
      <formula>(COUNTIFS($E$13:$E$512,$E190,$AB$13:$AB$512,"◎") + COUNTIFS($E$13:$E$512,$E190,$AB$13:$AB$512,"○"))&gt;1</formula>
    </cfRule>
  </conditionalFormatting>
  <conditionalFormatting sqref="AC190">
    <cfRule type="expression" dxfId="7989" priority="8216" stopIfTrue="1">
      <formula>$AC190=""</formula>
    </cfRule>
    <cfRule type="expression" dxfId="7988" priority="8228">
      <formula>(COUNTIFS($E$13:$E$512,$E190,$AC$13:$AC$512,"◎") + COUNTIFS($E$13:$E$512,$E190,$AC$13:$AC$512,"○"))&gt;1</formula>
    </cfRule>
  </conditionalFormatting>
  <conditionalFormatting sqref="AD190">
    <cfRule type="expression" dxfId="7987" priority="8215" stopIfTrue="1">
      <formula>$AD190=""</formula>
    </cfRule>
    <cfRule type="expression" dxfId="7986" priority="8227">
      <formula>(COUNTIFS($E$13:$E$512,$E190,$AD$13:$AD$512,"◎") + COUNTIFS($E$13:$E$512,$E190,$AD$13:$AD$512,"○"))&gt;1</formula>
    </cfRule>
  </conditionalFormatting>
  <conditionalFormatting sqref="AE190">
    <cfRule type="expression" dxfId="7985" priority="8214" stopIfTrue="1">
      <formula>$AE190=""</formula>
    </cfRule>
    <cfRule type="expression" dxfId="7984" priority="8226">
      <formula>(COUNTIFS($E$13:$E$512,$E190,$AE$13:$AE$512,"◎") + COUNTIFS($E$13:$E$512,$E190,$AE$13:$AE$512,"○"))&gt;1</formula>
    </cfRule>
  </conditionalFormatting>
  <conditionalFormatting sqref="AF190">
    <cfRule type="expression" dxfId="7983" priority="8213" stopIfTrue="1">
      <formula>$AF190=""</formula>
    </cfRule>
    <cfRule type="expression" dxfId="7982" priority="8225">
      <formula>(COUNTIFS($E$13:$E$512,$E190,$AF$13:$AF$512,"◎") + COUNTIFS($E$13:$E$512,$E190,$AF$13:$AF$512,"○"))&gt;1</formula>
    </cfRule>
  </conditionalFormatting>
  <conditionalFormatting sqref="AG190">
    <cfRule type="expression" dxfId="7981" priority="8212" stopIfTrue="1">
      <formula>$AG190=""</formula>
    </cfRule>
    <cfRule type="expression" dxfId="7980" priority="8224">
      <formula>(COUNTIFS($E$13:$E$512,$E190,$AG$13:$AG$512,"◎") + COUNTIFS($E$13:$E$512,$E190,$AG$13:$AG$512,"○"))&gt;1</formula>
    </cfRule>
  </conditionalFormatting>
  <conditionalFormatting sqref="AH190">
    <cfRule type="expression" dxfId="7979" priority="8211" stopIfTrue="1">
      <formula>$AH190=""</formula>
    </cfRule>
    <cfRule type="expression" dxfId="7978" priority="8223">
      <formula>(COUNTIFS($E$13:$E$512,$E190,$AH$13:$AH$512,"◎") + COUNTIFS($E$13:$E$512,$E190,$AH$13:$AH$512,"○"))&gt;1</formula>
    </cfRule>
  </conditionalFormatting>
  <conditionalFormatting sqref="AI190">
    <cfRule type="expression" dxfId="7977" priority="8210" stopIfTrue="1">
      <formula>$AI190=""</formula>
    </cfRule>
    <cfRule type="expression" dxfId="7976" priority="8222">
      <formula>(COUNTIFS($E$13:$E$512,$E190,$AI$13:$AI$512,"◎") + COUNTIFS($E$13:$E$512,$E190,$AI$13:$AI$512,"○"))&gt;1</formula>
    </cfRule>
  </conditionalFormatting>
  <conditionalFormatting sqref="AJ190">
    <cfRule type="expression" dxfId="7975" priority="8209" stopIfTrue="1">
      <formula>$AJ190=""</formula>
    </cfRule>
    <cfRule type="expression" dxfId="7974" priority="8221">
      <formula>(COUNTIFS($E$13:$E$512,$E190,$AJ$13:$AJ$512,"◎") + COUNTIFS($E$13:$E$512,$E190,$AJ$13:$AJ$512,"○"))&gt;1</formula>
    </cfRule>
  </conditionalFormatting>
  <conditionalFormatting sqref="Y191">
    <cfRule type="expression" dxfId="7973" priority="8196" stopIfTrue="1">
      <formula>$Y191=""</formula>
    </cfRule>
    <cfRule type="expression" dxfId="7972" priority="8208">
      <formula>(COUNTIFS($E$13:$E$512,$E191,$Y$13:$Y$512,"◎") + COUNTIFS($E$13:$E$512,$E191,$Y$13:$Y$512,"○"))&gt;1</formula>
    </cfRule>
  </conditionalFormatting>
  <conditionalFormatting sqref="Z191">
    <cfRule type="expression" dxfId="7971" priority="8195" stopIfTrue="1">
      <formula>$Z191=""</formula>
    </cfRule>
    <cfRule type="expression" dxfId="7970" priority="8207">
      <formula>(COUNTIFS($E$13:$E$512,$E191,$Z$13:$Z$512,"◎") + COUNTIFS($E$13:$E$512,$E191,$Z$13:$Z$512,"○"))&gt;1</formula>
    </cfRule>
  </conditionalFormatting>
  <conditionalFormatting sqref="AA191">
    <cfRule type="expression" dxfId="7969" priority="8194" stopIfTrue="1">
      <formula>$AA191=""</formula>
    </cfRule>
    <cfRule type="expression" dxfId="7968" priority="8206">
      <formula>(COUNTIFS($E$13:$E$512,$E191,$AA$13:$AA$512,"◎") + COUNTIFS($E$13:$E$512,$E191,$AA$13:$AA$512,"○"))&gt;1</formula>
    </cfRule>
  </conditionalFormatting>
  <conditionalFormatting sqref="AB191">
    <cfRule type="expression" dxfId="7967" priority="8193" stopIfTrue="1">
      <formula>$AB191=""</formula>
    </cfRule>
    <cfRule type="expression" dxfId="7966" priority="8205">
      <formula>(COUNTIFS($E$13:$E$512,$E191,$AB$13:$AB$512,"◎") + COUNTIFS($E$13:$E$512,$E191,$AB$13:$AB$512,"○"))&gt;1</formula>
    </cfRule>
  </conditionalFormatting>
  <conditionalFormatting sqref="AC191">
    <cfRule type="expression" dxfId="7965" priority="8192" stopIfTrue="1">
      <formula>$AC191=""</formula>
    </cfRule>
    <cfRule type="expression" dxfId="7964" priority="8204">
      <formula>(COUNTIFS($E$13:$E$512,$E191,$AC$13:$AC$512,"◎") + COUNTIFS($E$13:$E$512,$E191,$AC$13:$AC$512,"○"))&gt;1</formula>
    </cfRule>
  </conditionalFormatting>
  <conditionalFormatting sqref="AD191">
    <cfRule type="expression" dxfId="7963" priority="8191" stopIfTrue="1">
      <formula>$AD191=""</formula>
    </cfRule>
    <cfRule type="expression" dxfId="7962" priority="8203">
      <formula>(COUNTIFS($E$13:$E$512,$E191,$AD$13:$AD$512,"◎") + COUNTIFS($E$13:$E$512,$E191,$AD$13:$AD$512,"○"))&gt;1</formula>
    </cfRule>
  </conditionalFormatting>
  <conditionalFormatting sqref="AE191">
    <cfRule type="expression" dxfId="7961" priority="8190" stopIfTrue="1">
      <formula>$AE191=""</formula>
    </cfRule>
    <cfRule type="expression" dxfId="7960" priority="8202">
      <formula>(COUNTIFS($E$13:$E$512,$E191,$AE$13:$AE$512,"◎") + COUNTIFS($E$13:$E$512,$E191,$AE$13:$AE$512,"○"))&gt;1</formula>
    </cfRule>
  </conditionalFormatting>
  <conditionalFormatting sqref="AF191">
    <cfRule type="expression" dxfId="7959" priority="8189" stopIfTrue="1">
      <formula>$AF191=""</formula>
    </cfRule>
    <cfRule type="expression" dxfId="7958" priority="8201">
      <formula>(COUNTIFS($E$13:$E$512,$E191,$AF$13:$AF$512,"◎") + COUNTIFS($E$13:$E$512,$E191,$AF$13:$AF$512,"○"))&gt;1</formula>
    </cfRule>
  </conditionalFormatting>
  <conditionalFormatting sqref="AG191">
    <cfRule type="expression" dxfId="7957" priority="8188" stopIfTrue="1">
      <formula>$AG191=""</formula>
    </cfRule>
    <cfRule type="expression" dxfId="7956" priority="8200">
      <formula>(COUNTIFS($E$13:$E$512,$E191,$AG$13:$AG$512,"◎") + COUNTIFS($E$13:$E$512,$E191,$AG$13:$AG$512,"○"))&gt;1</formula>
    </cfRule>
  </conditionalFormatting>
  <conditionalFormatting sqref="AH191">
    <cfRule type="expression" dxfId="7955" priority="8187" stopIfTrue="1">
      <formula>$AH191=""</formula>
    </cfRule>
    <cfRule type="expression" dxfId="7954" priority="8199">
      <formula>(COUNTIFS($E$13:$E$512,$E191,$AH$13:$AH$512,"◎") + COUNTIFS($E$13:$E$512,$E191,$AH$13:$AH$512,"○"))&gt;1</formula>
    </cfRule>
  </conditionalFormatting>
  <conditionalFormatting sqref="AI191">
    <cfRule type="expression" dxfId="7953" priority="8186" stopIfTrue="1">
      <formula>$AI191=""</formula>
    </cfRule>
    <cfRule type="expression" dxfId="7952" priority="8198">
      <formula>(COUNTIFS($E$13:$E$512,$E191,$AI$13:$AI$512,"◎") + COUNTIFS($E$13:$E$512,$E191,$AI$13:$AI$512,"○"))&gt;1</formula>
    </cfRule>
  </conditionalFormatting>
  <conditionalFormatting sqref="AJ191">
    <cfRule type="expression" dxfId="7951" priority="8185" stopIfTrue="1">
      <formula>$AJ191=""</formula>
    </cfRule>
    <cfRule type="expression" dxfId="7950" priority="8197">
      <formula>(COUNTIFS($E$13:$E$512,$E191,$AJ$13:$AJ$512,"◎") + COUNTIFS($E$13:$E$512,$E191,$AJ$13:$AJ$512,"○"))&gt;1</formula>
    </cfRule>
  </conditionalFormatting>
  <conditionalFormatting sqref="Y192">
    <cfRule type="expression" dxfId="7949" priority="8172" stopIfTrue="1">
      <formula>$Y192=""</formula>
    </cfRule>
    <cfRule type="expression" dxfId="7948" priority="8184">
      <formula>(COUNTIFS($E$13:$E$512,$E192,$Y$13:$Y$512,"◎") + COUNTIFS($E$13:$E$512,$E192,$Y$13:$Y$512,"○"))&gt;1</formula>
    </cfRule>
  </conditionalFormatting>
  <conditionalFormatting sqref="Z192">
    <cfRule type="expression" dxfId="7947" priority="8171" stopIfTrue="1">
      <formula>$Z192=""</formula>
    </cfRule>
    <cfRule type="expression" dxfId="7946" priority="8183">
      <formula>(COUNTIFS($E$13:$E$512,$E192,$Z$13:$Z$512,"◎") + COUNTIFS($E$13:$E$512,$E192,$Z$13:$Z$512,"○"))&gt;1</formula>
    </cfRule>
  </conditionalFormatting>
  <conditionalFormatting sqref="AA192">
    <cfRule type="expression" dxfId="7945" priority="8170" stopIfTrue="1">
      <formula>$AA192=""</formula>
    </cfRule>
    <cfRule type="expression" dxfId="7944" priority="8182">
      <formula>(COUNTIFS($E$13:$E$512,$E192,$AA$13:$AA$512,"◎") + COUNTIFS($E$13:$E$512,$E192,$AA$13:$AA$512,"○"))&gt;1</formula>
    </cfRule>
  </conditionalFormatting>
  <conditionalFormatting sqref="AB192">
    <cfRule type="expression" dxfId="7943" priority="8169" stopIfTrue="1">
      <formula>$AB192=""</formula>
    </cfRule>
    <cfRule type="expression" dxfId="7942" priority="8181">
      <formula>(COUNTIFS($E$13:$E$512,$E192,$AB$13:$AB$512,"◎") + COUNTIFS($E$13:$E$512,$E192,$AB$13:$AB$512,"○"))&gt;1</formula>
    </cfRule>
  </conditionalFormatting>
  <conditionalFormatting sqref="AC192">
    <cfRule type="expression" dxfId="7941" priority="8168" stopIfTrue="1">
      <formula>$AC192=""</formula>
    </cfRule>
    <cfRule type="expression" dxfId="7940" priority="8180">
      <formula>(COUNTIFS($E$13:$E$512,$E192,$AC$13:$AC$512,"◎") + COUNTIFS($E$13:$E$512,$E192,$AC$13:$AC$512,"○"))&gt;1</formula>
    </cfRule>
  </conditionalFormatting>
  <conditionalFormatting sqref="AD192">
    <cfRule type="expression" dxfId="7939" priority="8167" stopIfTrue="1">
      <formula>$AD192=""</formula>
    </cfRule>
    <cfRule type="expression" dxfId="7938" priority="8179">
      <formula>(COUNTIFS($E$13:$E$512,$E192,$AD$13:$AD$512,"◎") + COUNTIFS($E$13:$E$512,$E192,$AD$13:$AD$512,"○"))&gt;1</formula>
    </cfRule>
  </conditionalFormatting>
  <conditionalFormatting sqref="AE192">
    <cfRule type="expression" dxfId="7937" priority="8166" stopIfTrue="1">
      <formula>$AE192=""</formula>
    </cfRule>
    <cfRule type="expression" dxfId="7936" priority="8178">
      <formula>(COUNTIFS($E$13:$E$512,$E192,$AE$13:$AE$512,"◎") + COUNTIFS($E$13:$E$512,$E192,$AE$13:$AE$512,"○"))&gt;1</formula>
    </cfRule>
  </conditionalFormatting>
  <conditionalFormatting sqref="AF192">
    <cfRule type="expression" dxfId="7935" priority="8165" stopIfTrue="1">
      <formula>$AF192=""</formula>
    </cfRule>
    <cfRule type="expression" dxfId="7934" priority="8177">
      <formula>(COUNTIFS($E$13:$E$512,$E192,$AF$13:$AF$512,"◎") + COUNTIFS($E$13:$E$512,$E192,$AF$13:$AF$512,"○"))&gt;1</formula>
    </cfRule>
  </conditionalFormatting>
  <conditionalFormatting sqref="AG192">
    <cfRule type="expression" dxfId="7933" priority="8164" stopIfTrue="1">
      <formula>$AG192=""</formula>
    </cfRule>
    <cfRule type="expression" dxfId="7932" priority="8176">
      <formula>(COUNTIFS($E$13:$E$512,$E192,$AG$13:$AG$512,"◎") + COUNTIFS($E$13:$E$512,$E192,$AG$13:$AG$512,"○"))&gt;1</formula>
    </cfRule>
  </conditionalFormatting>
  <conditionalFormatting sqref="AH192">
    <cfRule type="expression" dxfId="7931" priority="8163" stopIfTrue="1">
      <formula>$AH192=""</formula>
    </cfRule>
    <cfRule type="expression" dxfId="7930" priority="8175">
      <formula>(COUNTIFS($E$13:$E$512,$E192,$AH$13:$AH$512,"◎") + COUNTIFS($E$13:$E$512,$E192,$AH$13:$AH$512,"○"))&gt;1</formula>
    </cfRule>
  </conditionalFormatting>
  <conditionalFormatting sqref="AI192">
    <cfRule type="expression" dxfId="7929" priority="8162" stopIfTrue="1">
      <formula>$AI192=""</formula>
    </cfRule>
    <cfRule type="expression" dxfId="7928" priority="8174">
      <formula>(COUNTIFS($E$13:$E$512,$E192,$AI$13:$AI$512,"◎") + COUNTIFS($E$13:$E$512,$E192,$AI$13:$AI$512,"○"))&gt;1</formula>
    </cfRule>
  </conditionalFormatting>
  <conditionalFormatting sqref="AJ192">
    <cfRule type="expression" dxfId="7927" priority="8161" stopIfTrue="1">
      <formula>$AJ192=""</formula>
    </cfRule>
    <cfRule type="expression" dxfId="7926" priority="8173">
      <formula>(COUNTIFS($E$13:$E$512,$E192,$AJ$13:$AJ$512,"◎") + COUNTIFS($E$13:$E$512,$E192,$AJ$13:$AJ$512,"○"))&gt;1</formula>
    </cfRule>
  </conditionalFormatting>
  <conditionalFormatting sqref="Y193">
    <cfRule type="expression" dxfId="7925" priority="8148" stopIfTrue="1">
      <formula>$Y193=""</formula>
    </cfRule>
    <cfRule type="expression" dxfId="7924" priority="8160">
      <formula>(COUNTIFS($E$13:$E$512,$E193,$Y$13:$Y$512,"◎") + COUNTIFS($E$13:$E$512,$E193,$Y$13:$Y$512,"○"))&gt;1</formula>
    </cfRule>
  </conditionalFormatting>
  <conditionalFormatting sqref="Z193">
    <cfRule type="expression" dxfId="7923" priority="8147" stopIfTrue="1">
      <formula>$Z193=""</formula>
    </cfRule>
    <cfRule type="expression" dxfId="7922" priority="8159">
      <formula>(COUNTIFS($E$13:$E$512,$E193,$Z$13:$Z$512,"◎") + COUNTIFS($E$13:$E$512,$E193,$Z$13:$Z$512,"○"))&gt;1</formula>
    </cfRule>
  </conditionalFormatting>
  <conditionalFormatting sqref="AA193">
    <cfRule type="expression" dxfId="7921" priority="8146" stopIfTrue="1">
      <formula>$AA193=""</formula>
    </cfRule>
    <cfRule type="expression" dxfId="7920" priority="8158">
      <formula>(COUNTIFS($E$13:$E$512,$E193,$AA$13:$AA$512,"◎") + COUNTIFS($E$13:$E$512,$E193,$AA$13:$AA$512,"○"))&gt;1</formula>
    </cfRule>
  </conditionalFormatting>
  <conditionalFormatting sqref="AB193">
    <cfRule type="expression" dxfId="7919" priority="8145" stopIfTrue="1">
      <formula>$AB193=""</formula>
    </cfRule>
    <cfRule type="expression" dxfId="7918" priority="8157">
      <formula>(COUNTIFS($E$13:$E$512,$E193,$AB$13:$AB$512,"◎") + COUNTIFS($E$13:$E$512,$E193,$AB$13:$AB$512,"○"))&gt;1</formula>
    </cfRule>
  </conditionalFormatting>
  <conditionalFormatting sqref="AC193">
    <cfRule type="expression" dxfId="7917" priority="8144" stopIfTrue="1">
      <formula>$AC193=""</formula>
    </cfRule>
    <cfRule type="expression" dxfId="7916" priority="8156">
      <formula>(COUNTIFS($E$13:$E$512,$E193,$AC$13:$AC$512,"◎") + COUNTIFS($E$13:$E$512,$E193,$AC$13:$AC$512,"○"))&gt;1</formula>
    </cfRule>
  </conditionalFormatting>
  <conditionalFormatting sqref="AD193">
    <cfRule type="expression" dxfId="7915" priority="8143" stopIfTrue="1">
      <formula>$AD193=""</formula>
    </cfRule>
    <cfRule type="expression" dxfId="7914" priority="8155">
      <formula>(COUNTIFS($E$13:$E$512,$E193,$AD$13:$AD$512,"◎") + COUNTIFS($E$13:$E$512,$E193,$AD$13:$AD$512,"○"))&gt;1</formula>
    </cfRule>
  </conditionalFormatting>
  <conditionalFormatting sqref="AE193">
    <cfRule type="expression" dxfId="7913" priority="8142" stopIfTrue="1">
      <formula>$AE193=""</formula>
    </cfRule>
    <cfRule type="expression" dxfId="7912" priority="8154">
      <formula>(COUNTIFS($E$13:$E$512,$E193,$AE$13:$AE$512,"◎") + COUNTIFS($E$13:$E$512,$E193,$AE$13:$AE$512,"○"))&gt;1</formula>
    </cfRule>
  </conditionalFormatting>
  <conditionalFormatting sqref="AF193">
    <cfRule type="expression" dxfId="7911" priority="8141" stopIfTrue="1">
      <formula>$AF193=""</formula>
    </cfRule>
    <cfRule type="expression" dxfId="7910" priority="8153">
      <formula>(COUNTIFS($E$13:$E$512,$E193,$AF$13:$AF$512,"◎") + COUNTIFS($E$13:$E$512,$E193,$AF$13:$AF$512,"○"))&gt;1</formula>
    </cfRule>
  </conditionalFormatting>
  <conditionalFormatting sqref="AG193">
    <cfRule type="expression" dxfId="7909" priority="8140" stopIfTrue="1">
      <formula>$AG193=""</formula>
    </cfRule>
    <cfRule type="expression" dxfId="7908" priority="8152">
      <formula>(COUNTIFS($E$13:$E$512,$E193,$AG$13:$AG$512,"◎") + COUNTIFS($E$13:$E$512,$E193,$AG$13:$AG$512,"○"))&gt;1</formula>
    </cfRule>
  </conditionalFormatting>
  <conditionalFormatting sqref="AH193">
    <cfRule type="expression" dxfId="7907" priority="8139" stopIfTrue="1">
      <formula>$AH193=""</formula>
    </cfRule>
    <cfRule type="expression" dxfId="7906" priority="8151">
      <formula>(COUNTIFS($E$13:$E$512,$E193,$AH$13:$AH$512,"◎") + COUNTIFS($E$13:$E$512,$E193,$AH$13:$AH$512,"○"))&gt;1</formula>
    </cfRule>
  </conditionalFormatting>
  <conditionalFormatting sqref="AI193">
    <cfRule type="expression" dxfId="7905" priority="8138" stopIfTrue="1">
      <formula>$AI193=""</formula>
    </cfRule>
    <cfRule type="expression" dxfId="7904" priority="8150">
      <formula>(COUNTIFS($E$13:$E$512,$E193,$AI$13:$AI$512,"◎") + COUNTIFS($E$13:$E$512,$E193,$AI$13:$AI$512,"○"))&gt;1</formula>
    </cfRule>
  </conditionalFormatting>
  <conditionalFormatting sqref="AJ193">
    <cfRule type="expression" dxfId="7903" priority="8137" stopIfTrue="1">
      <formula>$AJ193=""</formula>
    </cfRule>
    <cfRule type="expression" dxfId="7902" priority="8149">
      <formula>(COUNTIFS($E$13:$E$512,$E193,$AJ$13:$AJ$512,"◎") + COUNTIFS($E$13:$E$512,$E193,$AJ$13:$AJ$512,"○"))&gt;1</formula>
    </cfRule>
  </conditionalFormatting>
  <conditionalFormatting sqref="Y194">
    <cfRule type="expression" dxfId="7901" priority="8124" stopIfTrue="1">
      <formula>$Y194=""</formula>
    </cfRule>
    <cfRule type="expression" dxfId="7900" priority="8136">
      <formula>(COUNTIFS($E$13:$E$512,$E194,$Y$13:$Y$512,"◎") + COUNTIFS($E$13:$E$512,$E194,$Y$13:$Y$512,"○"))&gt;1</formula>
    </cfRule>
  </conditionalFormatting>
  <conditionalFormatting sqref="Z194">
    <cfRule type="expression" dxfId="7899" priority="8123" stopIfTrue="1">
      <formula>$Z194=""</formula>
    </cfRule>
    <cfRule type="expression" dxfId="7898" priority="8135">
      <formula>(COUNTIFS($E$13:$E$512,$E194,$Z$13:$Z$512,"◎") + COUNTIFS($E$13:$E$512,$E194,$Z$13:$Z$512,"○"))&gt;1</formula>
    </cfRule>
  </conditionalFormatting>
  <conditionalFormatting sqref="AA194">
    <cfRule type="expression" dxfId="7897" priority="8122" stopIfTrue="1">
      <formula>$AA194=""</formula>
    </cfRule>
    <cfRule type="expression" dxfId="7896" priority="8134">
      <formula>(COUNTIFS($E$13:$E$512,$E194,$AA$13:$AA$512,"◎") + COUNTIFS($E$13:$E$512,$E194,$AA$13:$AA$512,"○"))&gt;1</formula>
    </cfRule>
  </conditionalFormatting>
  <conditionalFormatting sqref="AB194">
    <cfRule type="expression" dxfId="7895" priority="8121" stopIfTrue="1">
      <formula>$AB194=""</formula>
    </cfRule>
    <cfRule type="expression" dxfId="7894" priority="8133">
      <formula>(COUNTIFS($E$13:$E$512,$E194,$AB$13:$AB$512,"◎") + COUNTIFS($E$13:$E$512,$E194,$AB$13:$AB$512,"○"))&gt;1</formula>
    </cfRule>
  </conditionalFormatting>
  <conditionalFormatting sqref="AC194">
    <cfRule type="expression" dxfId="7893" priority="8120" stopIfTrue="1">
      <formula>$AC194=""</formula>
    </cfRule>
    <cfRule type="expression" dxfId="7892" priority="8132">
      <formula>(COUNTIFS($E$13:$E$512,$E194,$AC$13:$AC$512,"◎") + COUNTIFS($E$13:$E$512,$E194,$AC$13:$AC$512,"○"))&gt;1</formula>
    </cfRule>
  </conditionalFormatting>
  <conditionalFormatting sqref="AD194">
    <cfRule type="expression" dxfId="7891" priority="8119" stopIfTrue="1">
      <formula>$AD194=""</formula>
    </cfRule>
    <cfRule type="expression" dxfId="7890" priority="8131">
      <formula>(COUNTIFS($E$13:$E$512,$E194,$AD$13:$AD$512,"◎") + COUNTIFS($E$13:$E$512,$E194,$AD$13:$AD$512,"○"))&gt;1</formula>
    </cfRule>
  </conditionalFormatting>
  <conditionalFormatting sqref="AE194">
    <cfRule type="expression" dxfId="7889" priority="8118" stopIfTrue="1">
      <formula>$AE194=""</formula>
    </cfRule>
    <cfRule type="expression" dxfId="7888" priority="8130">
      <formula>(COUNTIFS($E$13:$E$512,$E194,$AE$13:$AE$512,"◎") + COUNTIFS($E$13:$E$512,$E194,$AE$13:$AE$512,"○"))&gt;1</formula>
    </cfRule>
  </conditionalFormatting>
  <conditionalFormatting sqref="AF194">
    <cfRule type="expression" dxfId="7887" priority="8117" stopIfTrue="1">
      <formula>$AF194=""</formula>
    </cfRule>
    <cfRule type="expression" dxfId="7886" priority="8129">
      <formula>(COUNTIFS($E$13:$E$512,$E194,$AF$13:$AF$512,"◎") + COUNTIFS($E$13:$E$512,$E194,$AF$13:$AF$512,"○"))&gt;1</formula>
    </cfRule>
  </conditionalFormatting>
  <conditionalFormatting sqref="AG194">
    <cfRule type="expression" dxfId="7885" priority="8116" stopIfTrue="1">
      <formula>$AG194=""</formula>
    </cfRule>
    <cfRule type="expression" dxfId="7884" priority="8128">
      <formula>(COUNTIFS($E$13:$E$512,$E194,$AG$13:$AG$512,"◎") + COUNTIFS($E$13:$E$512,$E194,$AG$13:$AG$512,"○"))&gt;1</formula>
    </cfRule>
  </conditionalFormatting>
  <conditionalFormatting sqref="AH194">
    <cfRule type="expression" dxfId="7883" priority="8115" stopIfTrue="1">
      <formula>$AH194=""</formula>
    </cfRule>
    <cfRule type="expression" dxfId="7882" priority="8127">
      <formula>(COUNTIFS($E$13:$E$512,$E194,$AH$13:$AH$512,"◎") + COUNTIFS($E$13:$E$512,$E194,$AH$13:$AH$512,"○"))&gt;1</formula>
    </cfRule>
  </conditionalFormatting>
  <conditionalFormatting sqref="AI194">
    <cfRule type="expression" dxfId="7881" priority="8114" stopIfTrue="1">
      <formula>$AI194=""</formula>
    </cfRule>
    <cfRule type="expression" dxfId="7880" priority="8126">
      <formula>(COUNTIFS($E$13:$E$512,$E194,$AI$13:$AI$512,"◎") + COUNTIFS($E$13:$E$512,$E194,$AI$13:$AI$512,"○"))&gt;1</formula>
    </cfRule>
  </conditionalFormatting>
  <conditionalFormatting sqref="AJ194">
    <cfRule type="expression" dxfId="7879" priority="8113" stopIfTrue="1">
      <formula>$AJ194=""</formula>
    </cfRule>
    <cfRule type="expression" dxfId="7878" priority="8125">
      <formula>(COUNTIFS($E$13:$E$512,$E194,$AJ$13:$AJ$512,"◎") + COUNTIFS($E$13:$E$512,$E194,$AJ$13:$AJ$512,"○"))&gt;1</formula>
    </cfRule>
  </conditionalFormatting>
  <conditionalFormatting sqref="Y195">
    <cfRule type="expression" dxfId="7877" priority="8100" stopIfTrue="1">
      <formula>$Y195=""</formula>
    </cfRule>
    <cfRule type="expression" dxfId="7876" priority="8112">
      <formula>(COUNTIFS($E$13:$E$512,$E195,$Y$13:$Y$512,"◎") + COUNTIFS($E$13:$E$512,$E195,$Y$13:$Y$512,"○"))&gt;1</formula>
    </cfRule>
  </conditionalFormatting>
  <conditionalFormatting sqref="Z195">
    <cfRule type="expression" dxfId="7875" priority="8099" stopIfTrue="1">
      <formula>$Z195=""</formula>
    </cfRule>
    <cfRule type="expression" dxfId="7874" priority="8111">
      <formula>(COUNTIFS($E$13:$E$512,$E195,$Z$13:$Z$512,"◎") + COUNTIFS($E$13:$E$512,$E195,$Z$13:$Z$512,"○"))&gt;1</formula>
    </cfRule>
  </conditionalFormatting>
  <conditionalFormatting sqref="AA195">
    <cfRule type="expression" dxfId="7873" priority="8098" stopIfTrue="1">
      <formula>$AA195=""</formula>
    </cfRule>
    <cfRule type="expression" dxfId="7872" priority="8110">
      <formula>(COUNTIFS($E$13:$E$512,$E195,$AA$13:$AA$512,"◎") + COUNTIFS($E$13:$E$512,$E195,$AA$13:$AA$512,"○"))&gt;1</formula>
    </cfRule>
  </conditionalFormatting>
  <conditionalFormatting sqref="AB195">
    <cfRule type="expression" dxfId="7871" priority="8097" stopIfTrue="1">
      <formula>$AB195=""</formula>
    </cfRule>
    <cfRule type="expression" dxfId="7870" priority="8109">
      <formula>(COUNTIFS($E$13:$E$512,$E195,$AB$13:$AB$512,"◎") + COUNTIFS($E$13:$E$512,$E195,$AB$13:$AB$512,"○"))&gt;1</formula>
    </cfRule>
  </conditionalFormatting>
  <conditionalFormatting sqref="AC195">
    <cfRule type="expression" dxfId="7869" priority="8096" stopIfTrue="1">
      <formula>$AC195=""</formula>
    </cfRule>
    <cfRule type="expression" dxfId="7868" priority="8108">
      <formula>(COUNTIFS($E$13:$E$512,$E195,$AC$13:$AC$512,"◎") + COUNTIFS($E$13:$E$512,$E195,$AC$13:$AC$512,"○"))&gt;1</formula>
    </cfRule>
  </conditionalFormatting>
  <conditionalFormatting sqref="AD195">
    <cfRule type="expression" dxfId="7867" priority="8095" stopIfTrue="1">
      <formula>$AD195=""</formula>
    </cfRule>
    <cfRule type="expression" dxfId="7866" priority="8107">
      <formula>(COUNTIFS($E$13:$E$512,$E195,$AD$13:$AD$512,"◎") + COUNTIFS($E$13:$E$512,$E195,$AD$13:$AD$512,"○"))&gt;1</formula>
    </cfRule>
  </conditionalFormatting>
  <conditionalFormatting sqref="AE195">
    <cfRule type="expression" dxfId="7865" priority="8094" stopIfTrue="1">
      <formula>$AE195=""</formula>
    </cfRule>
    <cfRule type="expression" dxfId="7864" priority="8106">
      <formula>(COUNTIFS($E$13:$E$512,$E195,$AE$13:$AE$512,"◎") + COUNTIFS($E$13:$E$512,$E195,$AE$13:$AE$512,"○"))&gt;1</formula>
    </cfRule>
  </conditionalFormatting>
  <conditionalFormatting sqref="AF195">
    <cfRule type="expression" dxfId="7863" priority="8093" stopIfTrue="1">
      <formula>$AF195=""</formula>
    </cfRule>
    <cfRule type="expression" dxfId="7862" priority="8105">
      <formula>(COUNTIFS($E$13:$E$512,$E195,$AF$13:$AF$512,"◎") + COUNTIFS($E$13:$E$512,$E195,$AF$13:$AF$512,"○"))&gt;1</formula>
    </cfRule>
  </conditionalFormatting>
  <conditionalFormatting sqref="AG195">
    <cfRule type="expression" dxfId="7861" priority="8092" stopIfTrue="1">
      <formula>$AG195=""</formula>
    </cfRule>
    <cfRule type="expression" dxfId="7860" priority="8104">
      <formula>(COUNTIFS($E$13:$E$512,$E195,$AG$13:$AG$512,"◎") + COUNTIFS($E$13:$E$512,$E195,$AG$13:$AG$512,"○"))&gt;1</formula>
    </cfRule>
  </conditionalFormatting>
  <conditionalFormatting sqref="AH195">
    <cfRule type="expression" dxfId="7859" priority="8091" stopIfTrue="1">
      <formula>$AH195=""</formula>
    </cfRule>
    <cfRule type="expression" dxfId="7858" priority="8103">
      <formula>(COUNTIFS($E$13:$E$512,$E195,$AH$13:$AH$512,"◎") + COUNTIFS($E$13:$E$512,$E195,$AH$13:$AH$512,"○"))&gt;1</formula>
    </cfRule>
  </conditionalFormatting>
  <conditionalFormatting sqref="AI195">
    <cfRule type="expression" dxfId="7857" priority="8090" stopIfTrue="1">
      <formula>$AI195=""</formula>
    </cfRule>
    <cfRule type="expression" dxfId="7856" priority="8102">
      <formula>(COUNTIFS($E$13:$E$512,$E195,$AI$13:$AI$512,"◎") + COUNTIFS($E$13:$E$512,$E195,$AI$13:$AI$512,"○"))&gt;1</formula>
    </cfRule>
  </conditionalFormatting>
  <conditionalFormatting sqref="AJ195">
    <cfRule type="expression" dxfId="7855" priority="8089" stopIfTrue="1">
      <formula>$AJ195=""</formula>
    </cfRule>
    <cfRule type="expression" dxfId="7854" priority="8101">
      <formula>(COUNTIFS($E$13:$E$512,$E195,$AJ$13:$AJ$512,"◎") + COUNTIFS($E$13:$E$512,$E195,$AJ$13:$AJ$512,"○"))&gt;1</formula>
    </cfRule>
  </conditionalFormatting>
  <conditionalFormatting sqref="Y196">
    <cfRule type="expression" dxfId="7853" priority="8076" stopIfTrue="1">
      <formula>$Y196=""</formula>
    </cfRule>
    <cfRule type="expression" dxfId="7852" priority="8088">
      <formula>(COUNTIFS($E$13:$E$512,$E196,$Y$13:$Y$512,"◎") + COUNTIFS($E$13:$E$512,$E196,$Y$13:$Y$512,"○"))&gt;1</formula>
    </cfRule>
  </conditionalFormatting>
  <conditionalFormatting sqref="Z196">
    <cfRule type="expression" dxfId="7851" priority="8075" stopIfTrue="1">
      <formula>$Z196=""</formula>
    </cfRule>
    <cfRule type="expression" dxfId="7850" priority="8087">
      <formula>(COUNTIFS($E$13:$E$512,$E196,$Z$13:$Z$512,"◎") + COUNTIFS($E$13:$E$512,$E196,$Z$13:$Z$512,"○"))&gt;1</formula>
    </cfRule>
  </conditionalFormatting>
  <conditionalFormatting sqref="AA196">
    <cfRule type="expression" dxfId="7849" priority="8074" stopIfTrue="1">
      <formula>$AA196=""</formula>
    </cfRule>
    <cfRule type="expression" dxfId="7848" priority="8086">
      <formula>(COUNTIFS($E$13:$E$512,$E196,$AA$13:$AA$512,"◎") + COUNTIFS($E$13:$E$512,$E196,$AA$13:$AA$512,"○"))&gt;1</formula>
    </cfRule>
  </conditionalFormatting>
  <conditionalFormatting sqref="AB196">
    <cfRule type="expression" dxfId="7847" priority="8073" stopIfTrue="1">
      <formula>$AB196=""</formula>
    </cfRule>
    <cfRule type="expression" dxfId="7846" priority="8085">
      <formula>(COUNTIFS($E$13:$E$512,$E196,$AB$13:$AB$512,"◎") + COUNTIFS($E$13:$E$512,$E196,$AB$13:$AB$512,"○"))&gt;1</formula>
    </cfRule>
  </conditionalFormatting>
  <conditionalFormatting sqref="AC196">
    <cfRule type="expression" dxfId="7845" priority="8072" stopIfTrue="1">
      <formula>$AC196=""</formula>
    </cfRule>
    <cfRule type="expression" dxfId="7844" priority="8084">
      <formula>(COUNTIFS($E$13:$E$512,$E196,$AC$13:$AC$512,"◎") + COUNTIFS($E$13:$E$512,$E196,$AC$13:$AC$512,"○"))&gt;1</formula>
    </cfRule>
  </conditionalFormatting>
  <conditionalFormatting sqref="AD196">
    <cfRule type="expression" dxfId="7843" priority="8071" stopIfTrue="1">
      <formula>$AD196=""</formula>
    </cfRule>
    <cfRule type="expression" dxfId="7842" priority="8083">
      <formula>(COUNTIFS($E$13:$E$512,$E196,$AD$13:$AD$512,"◎") + COUNTIFS($E$13:$E$512,$E196,$AD$13:$AD$512,"○"))&gt;1</formula>
    </cfRule>
  </conditionalFormatting>
  <conditionalFormatting sqref="AE196">
    <cfRule type="expression" dxfId="7841" priority="8070" stopIfTrue="1">
      <formula>$AE196=""</formula>
    </cfRule>
    <cfRule type="expression" dxfId="7840" priority="8082">
      <formula>(COUNTIFS($E$13:$E$512,$E196,$AE$13:$AE$512,"◎") + COUNTIFS($E$13:$E$512,$E196,$AE$13:$AE$512,"○"))&gt;1</formula>
    </cfRule>
  </conditionalFormatting>
  <conditionalFormatting sqref="AF196">
    <cfRule type="expression" dxfId="7839" priority="8069" stopIfTrue="1">
      <formula>$AF196=""</formula>
    </cfRule>
    <cfRule type="expression" dxfId="7838" priority="8081">
      <formula>(COUNTIFS($E$13:$E$512,$E196,$AF$13:$AF$512,"◎") + COUNTIFS($E$13:$E$512,$E196,$AF$13:$AF$512,"○"))&gt;1</formula>
    </cfRule>
  </conditionalFormatting>
  <conditionalFormatting sqref="AG196">
    <cfRule type="expression" dxfId="7837" priority="8068" stopIfTrue="1">
      <formula>$AG196=""</formula>
    </cfRule>
    <cfRule type="expression" dxfId="7836" priority="8080">
      <formula>(COUNTIFS($E$13:$E$512,$E196,$AG$13:$AG$512,"◎") + COUNTIFS($E$13:$E$512,$E196,$AG$13:$AG$512,"○"))&gt;1</formula>
    </cfRule>
  </conditionalFormatting>
  <conditionalFormatting sqref="AH196">
    <cfRule type="expression" dxfId="7835" priority="8067" stopIfTrue="1">
      <formula>$AH196=""</formula>
    </cfRule>
    <cfRule type="expression" dxfId="7834" priority="8079">
      <formula>(COUNTIFS($E$13:$E$512,$E196,$AH$13:$AH$512,"◎") + COUNTIFS($E$13:$E$512,$E196,$AH$13:$AH$512,"○"))&gt;1</formula>
    </cfRule>
  </conditionalFormatting>
  <conditionalFormatting sqref="AI196">
    <cfRule type="expression" dxfId="7833" priority="8066" stopIfTrue="1">
      <formula>$AI196=""</formula>
    </cfRule>
    <cfRule type="expression" dxfId="7832" priority="8078">
      <formula>(COUNTIFS($E$13:$E$512,$E196,$AI$13:$AI$512,"◎") + COUNTIFS($E$13:$E$512,$E196,$AI$13:$AI$512,"○"))&gt;1</formula>
    </cfRule>
  </conditionalFormatting>
  <conditionalFormatting sqref="AJ196">
    <cfRule type="expression" dxfId="7831" priority="8065" stopIfTrue="1">
      <formula>$AJ196=""</formula>
    </cfRule>
    <cfRule type="expression" dxfId="7830" priority="8077">
      <formula>(COUNTIFS($E$13:$E$512,$E196,$AJ$13:$AJ$512,"◎") + COUNTIFS($E$13:$E$512,$E196,$AJ$13:$AJ$512,"○"))&gt;1</formula>
    </cfRule>
  </conditionalFormatting>
  <conditionalFormatting sqref="Y197">
    <cfRule type="expression" dxfId="7829" priority="8052" stopIfTrue="1">
      <formula>$Y197=""</formula>
    </cfRule>
    <cfRule type="expression" dxfId="7828" priority="8064">
      <formula>(COUNTIFS($E$13:$E$512,$E197,$Y$13:$Y$512,"◎") + COUNTIFS($E$13:$E$512,$E197,$Y$13:$Y$512,"○"))&gt;1</formula>
    </cfRule>
  </conditionalFormatting>
  <conditionalFormatting sqref="Z197">
    <cfRule type="expression" dxfId="7827" priority="8051" stopIfTrue="1">
      <formula>$Z197=""</formula>
    </cfRule>
    <cfRule type="expression" dxfId="7826" priority="8063">
      <formula>(COUNTIFS($E$13:$E$512,$E197,$Z$13:$Z$512,"◎") + COUNTIFS($E$13:$E$512,$E197,$Z$13:$Z$512,"○"))&gt;1</formula>
    </cfRule>
  </conditionalFormatting>
  <conditionalFormatting sqref="AA197">
    <cfRule type="expression" dxfId="7825" priority="8050" stopIfTrue="1">
      <formula>$AA197=""</formula>
    </cfRule>
    <cfRule type="expression" dxfId="7824" priority="8062">
      <formula>(COUNTIFS($E$13:$E$512,$E197,$AA$13:$AA$512,"◎") + COUNTIFS($E$13:$E$512,$E197,$AA$13:$AA$512,"○"))&gt;1</formula>
    </cfRule>
  </conditionalFormatting>
  <conditionalFormatting sqref="AB197">
    <cfRule type="expression" dxfId="7823" priority="8049" stopIfTrue="1">
      <formula>$AB197=""</formula>
    </cfRule>
    <cfRule type="expression" dxfId="7822" priority="8061">
      <formula>(COUNTIFS($E$13:$E$512,$E197,$AB$13:$AB$512,"◎") + COUNTIFS($E$13:$E$512,$E197,$AB$13:$AB$512,"○"))&gt;1</formula>
    </cfRule>
  </conditionalFormatting>
  <conditionalFormatting sqref="AC197">
    <cfRule type="expression" dxfId="7821" priority="8048" stopIfTrue="1">
      <formula>$AC197=""</formula>
    </cfRule>
    <cfRule type="expression" dxfId="7820" priority="8060">
      <formula>(COUNTIFS($E$13:$E$512,$E197,$AC$13:$AC$512,"◎") + COUNTIFS($E$13:$E$512,$E197,$AC$13:$AC$512,"○"))&gt;1</formula>
    </cfRule>
  </conditionalFormatting>
  <conditionalFormatting sqref="AD197">
    <cfRule type="expression" dxfId="7819" priority="8047" stopIfTrue="1">
      <formula>$AD197=""</formula>
    </cfRule>
    <cfRule type="expression" dxfId="7818" priority="8059">
      <formula>(COUNTIFS($E$13:$E$512,$E197,$AD$13:$AD$512,"◎") + COUNTIFS($E$13:$E$512,$E197,$AD$13:$AD$512,"○"))&gt;1</formula>
    </cfRule>
  </conditionalFormatting>
  <conditionalFormatting sqref="AE197">
    <cfRule type="expression" dxfId="7817" priority="8046" stopIfTrue="1">
      <formula>$AE197=""</formula>
    </cfRule>
    <cfRule type="expression" dxfId="7816" priority="8058">
      <formula>(COUNTIFS($E$13:$E$512,$E197,$AE$13:$AE$512,"◎") + COUNTIFS($E$13:$E$512,$E197,$AE$13:$AE$512,"○"))&gt;1</formula>
    </cfRule>
  </conditionalFormatting>
  <conditionalFormatting sqref="AF197">
    <cfRule type="expression" dxfId="7815" priority="8045" stopIfTrue="1">
      <formula>$AF197=""</formula>
    </cfRule>
    <cfRule type="expression" dxfId="7814" priority="8057">
      <formula>(COUNTIFS($E$13:$E$512,$E197,$AF$13:$AF$512,"◎") + COUNTIFS($E$13:$E$512,$E197,$AF$13:$AF$512,"○"))&gt;1</formula>
    </cfRule>
  </conditionalFormatting>
  <conditionalFormatting sqref="AG197">
    <cfRule type="expression" dxfId="7813" priority="8044" stopIfTrue="1">
      <formula>$AG197=""</formula>
    </cfRule>
    <cfRule type="expression" dxfId="7812" priority="8056">
      <formula>(COUNTIFS($E$13:$E$512,$E197,$AG$13:$AG$512,"◎") + COUNTIFS($E$13:$E$512,$E197,$AG$13:$AG$512,"○"))&gt;1</formula>
    </cfRule>
  </conditionalFormatting>
  <conditionalFormatting sqref="AH197">
    <cfRule type="expression" dxfId="7811" priority="8043" stopIfTrue="1">
      <formula>$AH197=""</formula>
    </cfRule>
    <cfRule type="expression" dxfId="7810" priority="8055">
      <formula>(COUNTIFS($E$13:$E$512,$E197,$AH$13:$AH$512,"◎") + COUNTIFS($E$13:$E$512,$E197,$AH$13:$AH$512,"○"))&gt;1</formula>
    </cfRule>
  </conditionalFormatting>
  <conditionalFormatting sqref="AI197">
    <cfRule type="expression" dxfId="7809" priority="8042" stopIfTrue="1">
      <formula>$AI197=""</formula>
    </cfRule>
    <cfRule type="expression" dxfId="7808" priority="8054">
      <formula>(COUNTIFS($E$13:$E$512,$E197,$AI$13:$AI$512,"◎") + COUNTIFS($E$13:$E$512,$E197,$AI$13:$AI$512,"○"))&gt;1</formula>
    </cfRule>
  </conditionalFormatting>
  <conditionalFormatting sqref="AJ197">
    <cfRule type="expression" dxfId="7807" priority="8041" stopIfTrue="1">
      <formula>$AJ197=""</formula>
    </cfRule>
    <cfRule type="expression" dxfId="7806" priority="8053">
      <formula>(COUNTIFS($E$13:$E$512,$E197,$AJ$13:$AJ$512,"◎") + COUNTIFS($E$13:$E$512,$E197,$AJ$13:$AJ$512,"○"))&gt;1</formula>
    </cfRule>
  </conditionalFormatting>
  <conditionalFormatting sqref="Y198">
    <cfRule type="expression" dxfId="7805" priority="8028" stopIfTrue="1">
      <formula>$Y198=""</formula>
    </cfRule>
    <cfRule type="expression" dxfId="7804" priority="8040">
      <formula>(COUNTIFS($E$13:$E$512,$E198,$Y$13:$Y$512,"◎") + COUNTIFS($E$13:$E$512,$E198,$Y$13:$Y$512,"○"))&gt;1</formula>
    </cfRule>
  </conditionalFormatting>
  <conditionalFormatting sqref="Z198">
    <cfRule type="expression" dxfId="7803" priority="8027" stopIfTrue="1">
      <formula>$Z198=""</formula>
    </cfRule>
    <cfRule type="expression" dxfId="7802" priority="8039">
      <formula>(COUNTIFS($E$13:$E$512,$E198,$Z$13:$Z$512,"◎") + COUNTIFS($E$13:$E$512,$E198,$Z$13:$Z$512,"○"))&gt;1</formula>
    </cfRule>
  </conditionalFormatting>
  <conditionalFormatting sqref="AA198">
    <cfRule type="expression" dxfId="7801" priority="8026" stopIfTrue="1">
      <formula>$AA198=""</formula>
    </cfRule>
    <cfRule type="expression" dxfId="7800" priority="8038">
      <formula>(COUNTIFS($E$13:$E$512,$E198,$AA$13:$AA$512,"◎") + COUNTIFS($E$13:$E$512,$E198,$AA$13:$AA$512,"○"))&gt;1</formula>
    </cfRule>
  </conditionalFormatting>
  <conditionalFormatting sqref="AB198">
    <cfRule type="expression" dxfId="7799" priority="8025" stopIfTrue="1">
      <formula>$AB198=""</formula>
    </cfRule>
    <cfRule type="expression" dxfId="7798" priority="8037">
      <formula>(COUNTIFS($E$13:$E$512,$E198,$AB$13:$AB$512,"◎") + COUNTIFS($E$13:$E$512,$E198,$AB$13:$AB$512,"○"))&gt;1</formula>
    </cfRule>
  </conditionalFormatting>
  <conditionalFormatting sqref="AC198">
    <cfRule type="expression" dxfId="7797" priority="8024" stopIfTrue="1">
      <formula>$AC198=""</formula>
    </cfRule>
    <cfRule type="expression" dxfId="7796" priority="8036">
      <formula>(COUNTIFS($E$13:$E$512,$E198,$AC$13:$AC$512,"◎") + COUNTIFS($E$13:$E$512,$E198,$AC$13:$AC$512,"○"))&gt;1</formula>
    </cfRule>
  </conditionalFormatting>
  <conditionalFormatting sqref="AD198">
    <cfRule type="expression" dxfId="7795" priority="8023" stopIfTrue="1">
      <formula>$AD198=""</formula>
    </cfRule>
    <cfRule type="expression" dxfId="7794" priority="8035">
      <formula>(COUNTIFS($E$13:$E$512,$E198,$AD$13:$AD$512,"◎") + COUNTIFS($E$13:$E$512,$E198,$AD$13:$AD$512,"○"))&gt;1</formula>
    </cfRule>
  </conditionalFormatting>
  <conditionalFormatting sqref="AE198">
    <cfRule type="expression" dxfId="7793" priority="8022" stopIfTrue="1">
      <formula>$AE198=""</formula>
    </cfRule>
    <cfRule type="expression" dxfId="7792" priority="8034">
      <formula>(COUNTIFS($E$13:$E$512,$E198,$AE$13:$AE$512,"◎") + COUNTIFS($E$13:$E$512,$E198,$AE$13:$AE$512,"○"))&gt;1</formula>
    </cfRule>
  </conditionalFormatting>
  <conditionalFormatting sqref="AF198">
    <cfRule type="expression" dxfId="7791" priority="8021" stopIfTrue="1">
      <formula>$AF198=""</formula>
    </cfRule>
    <cfRule type="expression" dxfId="7790" priority="8033">
      <formula>(COUNTIFS($E$13:$E$512,$E198,$AF$13:$AF$512,"◎") + COUNTIFS($E$13:$E$512,$E198,$AF$13:$AF$512,"○"))&gt;1</formula>
    </cfRule>
  </conditionalFormatting>
  <conditionalFormatting sqref="AG198">
    <cfRule type="expression" dxfId="7789" priority="8020" stopIfTrue="1">
      <formula>$AG198=""</formula>
    </cfRule>
    <cfRule type="expression" dxfId="7788" priority="8032">
      <formula>(COUNTIFS($E$13:$E$512,$E198,$AG$13:$AG$512,"◎") + COUNTIFS($E$13:$E$512,$E198,$AG$13:$AG$512,"○"))&gt;1</formula>
    </cfRule>
  </conditionalFormatting>
  <conditionalFormatting sqref="AH198">
    <cfRule type="expression" dxfId="7787" priority="8019" stopIfTrue="1">
      <formula>$AH198=""</formula>
    </cfRule>
    <cfRule type="expression" dxfId="7786" priority="8031">
      <formula>(COUNTIFS($E$13:$E$512,$E198,$AH$13:$AH$512,"◎") + COUNTIFS($E$13:$E$512,$E198,$AH$13:$AH$512,"○"))&gt;1</formula>
    </cfRule>
  </conditionalFormatting>
  <conditionalFormatting sqref="AI198">
    <cfRule type="expression" dxfId="7785" priority="8018" stopIfTrue="1">
      <formula>$AI198=""</formula>
    </cfRule>
    <cfRule type="expression" dxfId="7784" priority="8030">
      <formula>(COUNTIFS($E$13:$E$512,$E198,$AI$13:$AI$512,"◎") + COUNTIFS($E$13:$E$512,$E198,$AI$13:$AI$512,"○"))&gt;1</formula>
    </cfRule>
  </conditionalFormatting>
  <conditionalFormatting sqref="AJ198">
    <cfRule type="expression" dxfId="7783" priority="8017" stopIfTrue="1">
      <formula>$AJ198=""</formula>
    </cfRule>
    <cfRule type="expression" dxfId="7782" priority="8029">
      <formula>(COUNTIFS($E$13:$E$512,$E198,$AJ$13:$AJ$512,"◎") + COUNTIFS($E$13:$E$512,$E198,$AJ$13:$AJ$512,"○"))&gt;1</formula>
    </cfRule>
  </conditionalFormatting>
  <conditionalFormatting sqref="Y199">
    <cfRule type="expression" dxfId="7781" priority="8004" stopIfTrue="1">
      <formula>$Y199=""</formula>
    </cfRule>
    <cfRule type="expression" dxfId="7780" priority="8016">
      <formula>(COUNTIFS($E$13:$E$512,$E199,$Y$13:$Y$512,"◎") + COUNTIFS($E$13:$E$512,$E199,$Y$13:$Y$512,"○"))&gt;1</formula>
    </cfRule>
  </conditionalFormatting>
  <conditionalFormatting sqref="Z199">
    <cfRule type="expression" dxfId="7779" priority="8003" stopIfTrue="1">
      <formula>$Z199=""</formula>
    </cfRule>
    <cfRule type="expression" dxfId="7778" priority="8015">
      <formula>(COUNTIFS($E$13:$E$512,$E199,$Z$13:$Z$512,"◎") + COUNTIFS($E$13:$E$512,$E199,$Z$13:$Z$512,"○"))&gt;1</formula>
    </cfRule>
  </conditionalFormatting>
  <conditionalFormatting sqref="AA199">
    <cfRule type="expression" dxfId="7777" priority="8002" stopIfTrue="1">
      <formula>$AA199=""</formula>
    </cfRule>
    <cfRule type="expression" dxfId="7776" priority="8014">
      <formula>(COUNTIFS($E$13:$E$512,$E199,$AA$13:$AA$512,"◎") + COUNTIFS($E$13:$E$512,$E199,$AA$13:$AA$512,"○"))&gt;1</formula>
    </cfRule>
  </conditionalFormatting>
  <conditionalFormatting sqref="AB199">
    <cfRule type="expression" dxfId="7775" priority="8001" stopIfTrue="1">
      <formula>$AB199=""</formula>
    </cfRule>
    <cfRule type="expression" dxfId="7774" priority="8013">
      <formula>(COUNTIFS($E$13:$E$512,$E199,$AB$13:$AB$512,"◎") + COUNTIFS($E$13:$E$512,$E199,$AB$13:$AB$512,"○"))&gt;1</formula>
    </cfRule>
  </conditionalFormatting>
  <conditionalFormatting sqref="AC199">
    <cfRule type="expression" dxfId="7773" priority="8000" stopIfTrue="1">
      <formula>$AC199=""</formula>
    </cfRule>
    <cfRule type="expression" dxfId="7772" priority="8012">
      <formula>(COUNTIFS($E$13:$E$512,$E199,$AC$13:$AC$512,"◎") + COUNTIFS($E$13:$E$512,$E199,$AC$13:$AC$512,"○"))&gt;1</formula>
    </cfRule>
  </conditionalFormatting>
  <conditionalFormatting sqref="AD199">
    <cfRule type="expression" dxfId="7771" priority="7999" stopIfTrue="1">
      <formula>$AD199=""</formula>
    </cfRule>
    <cfRule type="expression" dxfId="7770" priority="8011">
      <formula>(COUNTIFS($E$13:$E$512,$E199,$AD$13:$AD$512,"◎") + COUNTIFS($E$13:$E$512,$E199,$AD$13:$AD$512,"○"))&gt;1</formula>
    </cfRule>
  </conditionalFormatting>
  <conditionalFormatting sqref="AE199">
    <cfRule type="expression" dxfId="7769" priority="7998" stopIfTrue="1">
      <formula>$AE199=""</formula>
    </cfRule>
    <cfRule type="expression" dxfId="7768" priority="8010">
      <formula>(COUNTIFS($E$13:$E$512,$E199,$AE$13:$AE$512,"◎") + COUNTIFS($E$13:$E$512,$E199,$AE$13:$AE$512,"○"))&gt;1</formula>
    </cfRule>
  </conditionalFormatting>
  <conditionalFormatting sqref="AF199">
    <cfRule type="expression" dxfId="7767" priority="7997" stopIfTrue="1">
      <formula>$AF199=""</formula>
    </cfRule>
    <cfRule type="expression" dxfId="7766" priority="8009">
      <formula>(COUNTIFS($E$13:$E$512,$E199,$AF$13:$AF$512,"◎") + COUNTIFS($E$13:$E$512,$E199,$AF$13:$AF$512,"○"))&gt;1</formula>
    </cfRule>
  </conditionalFormatting>
  <conditionalFormatting sqref="AG199">
    <cfRule type="expression" dxfId="7765" priority="7996" stopIfTrue="1">
      <formula>$AG199=""</formula>
    </cfRule>
    <cfRule type="expression" dxfId="7764" priority="8008">
      <formula>(COUNTIFS($E$13:$E$512,$E199,$AG$13:$AG$512,"◎") + COUNTIFS($E$13:$E$512,$E199,$AG$13:$AG$512,"○"))&gt;1</formula>
    </cfRule>
  </conditionalFormatting>
  <conditionalFormatting sqref="AH199">
    <cfRule type="expression" dxfId="7763" priority="7995" stopIfTrue="1">
      <formula>$AH199=""</formula>
    </cfRule>
    <cfRule type="expression" dxfId="7762" priority="8007">
      <formula>(COUNTIFS($E$13:$E$512,$E199,$AH$13:$AH$512,"◎") + COUNTIFS($E$13:$E$512,$E199,$AH$13:$AH$512,"○"))&gt;1</formula>
    </cfRule>
  </conditionalFormatting>
  <conditionalFormatting sqref="AI199">
    <cfRule type="expression" dxfId="7761" priority="7994" stopIfTrue="1">
      <formula>$AI199=""</formula>
    </cfRule>
    <cfRule type="expression" dxfId="7760" priority="8006">
      <formula>(COUNTIFS($E$13:$E$512,$E199,$AI$13:$AI$512,"◎") + COUNTIFS($E$13:$E$512,$E199,$AI$13:$AI$512,"○"))&gt;1</formula>
    </cfRule>
  </conditionalFormatting>
  <conditionalFormatting sqref="AJ199">
    <cfRule type="expression" dxfId="7759" priority="7993" stopIfTrue="1">
      <formula>$AJ199=""</formula>
    </cfRule>
    <cfRule type="expression" dxfId="7758" priority="8005">
      <formula>(COUNTIFS($E$13:$E$512,$E199,$AJ$13:$AJ$512,"◎") + COUNTIFS($E$13:$E$512,$E199,$AJ$13:$AJ$512,"○"))&gt;1</formula>
    </cfRule>
  </conditionalFormatting>
  <conditionalFormatting sqref="Y200">
    <cfRule type="expression" dxfId="7757" priority="7980" stopIfTrue="1">
      <formula>$Y200=""</formula>
    </cfRule>
    <cfRule type="expression" dxfId="7756" priority="7992">
      <formula>(COUNTIFS($E$13:$E$512,$E200,$Y$13:$Y$512,"◎") + COUNTIFS($E$13:$E$512,$E200,$Y$13:$Y$512,"○"))&gt;1</formula>
    </cfRule>
  </conditionalFormatting>
  <conditionalFormatting sqref="Z200">
    <cfRule type="expression" dxfId="7755" priority="7979" stopIfTrue="1">
      <formula>$Z200=""</formula>
    </cfRule>
    <cfRule type="expression" dxfId="7754" priority="7991">
      <formula>(COUNTIFS($E$13:$E$512,$E200,$Z$13:$Z$512,"◎") + COUNTIFS($E$13:$E$512,$E200,$Z$13:$Z$512,"○"))&gt;1</formula>
    </cfRule>
  </conditionalFormatting>
  <conditionalFormatting sqref="AA200">
    <cfRule type="expression" dxfId="7753" priority="7978" stopIfTrue="1">
      <formula>$AA200=""</formula>
    </cfRule>
    <cfRule type="expression" dxfId="7752" priority="7990">
      <formula>(COUNTIFS($E$13:$E$512,$E200,$AA$13:$AA$512,"◎") + COUNTIFS($E$13:$E$512,$E200,$AA$13:$AA$512,"○"))&gt;1</formula>
    </cfRule>
  </conditionalFormatting>
  <conditionalFormatting sqref="AB200">
    <cfRule type="expression" dxfId="7751" priority="7977" stopIfTrue="1">
      <formula>$AB200=""</formula>
    </cfRule>
    <cfRule type="expression" dxfId="7750" priority="7989">
      <formula>(COUNTIFS($E$13:$E$512,$E200,$AB$13:$AB$512,"◎") + COUNTIFS($E$13:$E$512,$E200,$AB$13:$AB$512,"○"))&gt;1</formula>
    </cfRule>
  </conditionalFormatting>
  <conditionalFormatting sqref="AC200">
    <cfRule type="expression" dxfId="7749" priority="7976" stopIfTrue="1">
      <formula>$AC200=""</formula>
    </cfRule>
    <cfRule type="expression" dxfId="7748" priority="7988">
      <formula>(COUNTIFS($E$13:$E$512,$E200,$AC$13:$AC$512,"◎") + COUNTIFS($E$13:$E$512,$E200,$AC$13:$AC$512,"○"))&gt;1</formula>
    </cfRule>
  </conditionalFormatting>
  <conditionalFormatting sqref="AD200">
    <cfRule type="expression" dxfId="7747" priority="7975" stopIfTrue="1">
      <formula>$AD200=""</formula>
    </cfRule>
    <cfRule type="expression" dxfId="7746" priority="7987">
      <formula>(COUNTIFS($E$13:$E$512,$E200,$AD$13:$AD$512,"◎") + COUNTIFS($E$13:$E$512,$E200,$AD$13:$AD$512,"○"))&gt;1</formula>
    </cfRule>
  </conditionalFormatting>
  <conditionalFormatting sqref="AE200">
    <cfRule type="expression" dxfId="7745" priority="7974" stopIfTrue="1">
      <formula>$AE200=""</formula>
    </cfRule>
    <cfRule type="expression" dxfId="7744" priority="7986">
      <formula>(COUNTIFS($E$13:$E$512,$E200,$AE$13:$AE$512,"◎") + COUNTIFS($E$13:$E$512,$E200,$AE$13:$AE$512,"○"))&gt;1</formula>
    </cfRule>
  </conditionalFormatting>
  <conditionalFormatting sqref="AF200">
    <cfRule type="expression" dxfId="7743" priority="7973" stopIfTrue="1">
      <formula>$AF200=""</formula>
    </cfRule>
    <cfRule type="expression" dxfId="7742" priority="7985">
      <formula>(COUNTIFS($E$13:$E$512,$E200,$AF$13:$AF$512,"◎") + COUNTIFS($E$13:$E$512,$E200,$AF$13:$AF$512,"○"))&gt;1</formula>
    </cfRule>
  </conditionalFormatting>
  <conditionalFormatting sqref="AG200">
    <cfRule type="expression" dxfId="7741" priority="7972" stopIfTrue="1">
      <formula>$AG200=""</formula>
    </cfRule>
    <cfRule type="expression" dxfId="7740" priority="7984">
      <formula>(COUNTIFS($E$13:$E$512,$E200,$AG$13:$AG$512,"◎") + COUNTIFS($E$13:$E$512,$E200,$AG$13:$AG$512,"○"))&gt;1</formula>
    </cfRule>
  </conditionalFormatting>
  <conditionalFormatting sqref="AH200">
    <cfRule type="expression" dxfId="7739" priority="7971" stopIfTrue="1">
      <formula>$AH200=""</formula>
    </cfRule>
    <cfRule type="expression" dxfId="7738" priority="7983">
      <formula>(COUNTIFS($E$13:$E$512,$E200,$AH$13:$AH$512,"◎") + COUNTIFS($E$13:$E$512,$E200,$AH$13:$AH$512,"○"))&gt;1</formula>
    </cfRule>
  </conditionalFormatting>
  <conditionalFormatting sqref="AI200">
    <cfRule type="expression" dxfId="7737" priority="7970" stopIfTrue="1">
      <formula>$AI200=""</formula>
    </cfRule>
    <cfRule type="expression" dxfId="7736" priority="7982">
      <formula>(COUNTIFS($E$13:$E$512,$E200,$AI$13:$AI$512,"◎") + COUNTIFS($E$13:$E$512,$E200,$AI$13:$AI$512,"○"))&gt;1</formula>
    </cfRule>
  </conditionalFormatting>
  <conditionalFormatting sqref="AJ200">
    <cfRule type="expression" dxfId="7735" priority="7969" stopIfTrue="1">
      <formula>$AJ200=""</formula>
    </cfRule>
    <cfRule type="expression" dxfId="7734" priority="7981">
      <formula>(COUNTIFS($E$13:$E$512,$E200,$AJ$13:$AJ$512,"◎") + COUNTIFS($E$13:$E$512,$E200,$AJ$13:$AJ$512,"○"))&gt;1</formula>
    </cfRule>
  </conditionalFormatting>
  <conditionalFormatting sqref="Y201">
    <cfRule type="expression" dxfId="7733" priority="7956" stopIfTrue="1">
      <formula>$Y201=""</formula>
    </cfRule>
    <cfRule type="expression" dxfId="7732" priority="7968">
      <formula>(COUNTIFS($E$13:$E$512,$E201,$Y$13:$Y$512,"◎") + COUNTIFS($E$13:$E$512,$E201,$Y$13:$Y$512,"○"))&gt;1</formula>
    </cfRule>
  </conditionalFormatting>
  <conditionalFormatting sqref="Z201">
    <cfRule type="expression" dxfId="7731" priority="7955" stopIfTrue="1">
      <formula>$Z201=""</formula>
    </cfRule>
    <cfRule type="expression" dxfId="7730" priority="7967">
      <formula>(COUNTIFS($E$13:$E$512,$E201,$Z$13:$Z$512,"◎") + COUNTIFS($E$13:$E$512,$E201,$Z$13:$Z$512,"○"))&gt;1</formula>
    </cfRule>
  </conditionalFormatting>
  <conditionalFormatting sqref="AA201">
    <cfRule type="expression" dxfId="7729" priority="7954" stopIfTrue="1">
      <formula>$AA201=""</formula>
    </cfRule>
    <cfRule type="expression" dxfId="7728" priority="7966">
      <formula>(COUNTIFS($E$13:$E$512,$E201,$AA$13:$AA$512,"◎") + COUNTIFS($E$13:$E$512,$E201,$AA$13:$AA$512,"○"))&gt;1</formula>
    </cfRule>
  </conditionalFormatting>
  <conditionalFormatting sqref="AB201">
    <cfRule type="expression" dxfId="7727" priority="7953" stopIfTrue="1">
      <formula>$AB201=""</formula>
    </cfRule>
    <cfRule type="expression" dxfId="7726" priority="7965">
      <formula>(COUNTIFS($E$13:$E$512,$E201,$AB$13:$AB$512,"◎") + COUNTIFS($E$13:$E$512,$E201,$AB$13:$AB$512,"○"))&gt;1</formula>
    </cfRule>
  </conditionalFormatting>
  <conditionalFormatting sqref="AC201">
    <cfRule type="expression" dxfId="7725" priority="7952" stopIfTrue="1">
      <formula>$AC201=""</formula>
    </cfRule>
    <cfRule type="expression" dxfId="7724" priority="7964">
      <formula>(COUNTIFS($E$13:$E$512,$E201,$AC$13:$AC$512,"◎") + COUNTIFS($E$13:$E$512,$E201,$AC$13:$AC$512,"○"))&gt;1</formula>
    </cfRule>
  </conditionalFormatting>
  <conditionalFormatting sqref="AD201">
    <cfRule type="expression" dxfId="7723" priority="7951" stopIfTrue="1">
      <formula>$AD201=""</formula>
    </cfRule>
    <cfRule type="expression" dxfId="7722" priority="7963">
      <formula>(COUNTIFS($E$13:$E$512,$E201,$AD$13:$AD$512,"◎") + COUNTIFS($E$13:$E$512,$E201,$AD$13:$AD$512,"○"))&gt;1</formula>
    </cfRule>
  </conditionalFormatting>
  <conditionalFormatting sqref="AE201">
    <cfRule type="expression" dxfId="7721" priority="7950" stopIfTrue="1">
      <formula>$AE201=""</formula>
    </cfRule>
    <cfRule type="expression" dxfId="7720" priority="7962">
      <formula>(COUNTIFS($E$13:$E$512,$E201,$AE$13:$AE$512,"◎") + COUNTIFS($E$13:$E$512,$E201,$AE$13:$AE$512,"○"))&gt;1</formula>
    </cfRule>
  </conditionalFormatting>
  <conditionalFormatting sqref="AF201">
    <cfRule type="expression" dxfId="7719" priority="7949" stopIfTrue="1">
      <formula>$AF201=""</formula>
    </cfRule>
    <cfRule type="expression" dxfId="7718" priority="7961">
      <formula>(COUNTIFS($E$13:$E$512,$E201,$AF$13:$AF$512,"◎") + COUNTIFS($E$13:$E$512,$E201,$AF$13:$AF$512,"○"))&gt;1</formula>
    </cfRule>
  </conditionalFormatting>
  <conditionalFormatting sqref="AG201">
    <cfRule type="expression" dxfId="7717" priority="7948" stopIfTrue="1">
      <formula>$AG201=""</formula>
    </cfRule>
    <cfRule type="expression" dxfId="7716" priority="7960">
      <formula>(COUNTIFS($E$13:$E$512,$E201,$AG$13:$AG$512,"◎") + COUNTIFS($E$13:$E$512,$E201,$AG$13:$AG$512,"○"))&gt;1</formula>
    </cfRule>
  </conditionalFormatting>
  <conditionalFormatting sqref="AH201">
    <cfRule type="expression" dxfId="7715" priority="7947" stopIfTrue="1">
      <formula>$AH201=""</formula>
    </cfRule>
    <cfRule type="expression" dxfId="7714" priority="7959">
      <formula>(COUNTIFS($E$13:$E$512,$E201,$AH$13:$AH$512,"◎") + COUNTIFS($E$13:$E$512,$E201,$AH$13:$AH$512,"○"))&gt;1</formula>
    </cfRule>
  </conditionalFormatting>
  <conditionalFormatting sqref="AI201">
    <cfRule type="expression" dxfId="7713" priority="7946" stopIfTrue="1">
      <formula>$AI201=""</formula>
    </cfRule>
    <cfRule type="expression" dxfId="7712" priority="7958">
      <formula>(COUNTIFS($E$13:$E$512,$E201,$AI$13:$AI$512,"◎") + COUNTIFS($E$13:$E$512,$E201,$AI$13:$AI$512,"○"))&gt;1</formula>
    </cfRule>
  </conditionalFormatting>
  <conditionalFormatting sqref="AJ201">
    <cfRule type="expression" dxfId="7711" priority="7945" stopIfTrue="1">
      <formula>$AJ201=""</formula>
    </cfRule>
    <cfRule type="expression" dxfId="7710" priority="7957">
      <formula>(COUNTIFS($E$13:$E$512,$E201,$AJ$13:$AJ$512,"◎") + COUNTIFS($E$13:$E$512,$E201,$AJ$13:$AJ$512,"○"))&gt;1</formula>
    </cfRule>
  </conditionalFormatting>
  <conditionalFormatting sqref="Y202">
    <cfRule type="expression" dxfId="7709" priority="7932" stopIfTrue="1">
      <formula>$Y202=""</formula>
    </cfRule>
    <cfRule type="expression" dxfId="7708" priority="7944">
      <formula>(COUNTIFS($E$13:$E$512,$E202,$Y$13:$Y$512,"◎") + COUNTIFS($E$13:$E$512,$E202,$Y$13:$Y$512,"○"))&gt;1</formula>
    </cfRule>
  </conditionalFormatting>
  <conditionalFormatting sqref="Z202">
    <cfRule type="expression" dxfId="7707" priority="7931" stopIfTrue="1">
      <formula>$Z202=""</formula>
    </cfRule>
    <cfRule type="expression" dxfId="7706" priority="7943">
      <formula>(COUNTIFS($E$13:$E$512,$E202,$Z$13:$Z$512,"◎") + COUNTIFS($E$13:$E$512,$E202,$Z$13:$Z$512,"○"))&gt;1</formula>
    </cfRule>
  </conditionalFormatting>
  <conditionalFormatting sqref="AA202">
    <cfRule type="expression" dxfId="7705" priority="7930" stopIfTrue="1">
      <formula>$AA202=""</formula>
    </cfRule>
    <cfRule type="expression" dxfId="7704" priority="7942">
      <formula>(COUNTIFS($E$13:$E$512,$E202,$AA$13:$AA$512,"◎") + COUNTIFS($E$13:$E$512,$E202,$AA$13:$AA$512,"○"))&gt;1</formula>
    </cfRule>
  </conditionalFormatting>
  <conditionalFormatting sqref="AB202">
    <cfRule type="expression" dxfId="7703" priority="7929" stopIfTrue="1">
      <formula>$AB202=""</formula>
    </cfRule>
    <cfRule type="expression" dxfId="7702" priority="7941">
      <formula>(COUNTIFS($E$13:$E$512,$E202,$AB$13:$AB$512,"◎") + COUNTIFS($E$13:$E$512,$E202,$AB$13:$AB$512,"○"))&gt;1</formula>
    </cfRule>
  </conditionalFormatting>
  <conditionalFormatting sqref="AC202">
    <cfRule type="expression" dxfId="7701" priority="7928" stopIfTrue="1">
      <formula>$AC202=""</formula>
    </cfRule>
    <cfRule type="expression" dxfId="7700" priority="7940">
      <formula>(COUNTIFS($E$13:$E$512,$E202,$AC$13:$AC$512,"◎") + COUNTIFS($E$13:$E$512,$E202,$AC$13:$AC$512,"○"))&gt;1</formula>
    </cfRule>
  </conditionalFormatting>
  <conditionalFormatting sqref="AD202">
    <cfRule type="expression" dxfId="7699" priority="7927" stopIfTrue="1">
      <formula>$AD202=""</formula>
    </cfRule>
    <cfRule type="expression" dxfId="7698" priority="7939">
      <formula>(COUNTIFS($E$13:$E$512,$E202,$AD$13:$AD$512,"◎") + COUNTIFS($E$13:$E$512,$E202,$AD$13:$AD$512,"○"))&gt;1</formula>
    </cfRule>
  </conditionalFormatting>
  <conditionalFormatting sqref="AE202">
    <cfRule type="expression" dxfId="7697" priority="7926" stopIfTrue="1">
      <formula>$AE202=""</formula>
    </cfRule>
    <cfRule type="expression" dxfId="7696" priority="7938">
      <formula>(COUNTIFS($E$13:$E$512,$E202,$AE$13:$AE$512,"◎") + COUNTIFS($E$13:$E$512,$E202,$AE$13:$AE$512,"○"))&gt;1</formula>
    </cfRule>
  </conditionalFormatting>
  <conditionalFormatting sqref="AF202">
    <cfRule type="expression" dxfId="7695" priority="7925" stopIfTrue="1">
      <formula>$AF202=""</formula>
    </cfRule>
    <cfRule type="expression" dxfId="7694" priority="7937">
      <formula>(COUNTIFS($E$13:$E$512,$E202,$AF$13:$AF$512,"◎") + COUNTIFS($E$13:$E$512,$E202,$AF$13:$AF$512,"○"))&gt;1</formula>
    </cfRule>
  </conditionalFormatting>
  <conditionalFormatting sqref="AG202">
    <cfRule type="expression" dxfId="7693" priority="7924" stopIfTrue="1">
      <formula>$AG202=""</formula>
    </cfRule>
    <cfRule type="expression" dxfId="7692" priority="7936">
      <formula>(COUNTIFS($E$13:$E$512,$E202,$AG$13:$AG$512,"◎") + COUNTIFS($E$13:$E$512,$E202,$AG$13:$AG$512,"○"))&gt;1</formula>
    </cfRule>
  </conditionalFormatting>
  <conditionalFormatting sqref="AH202">
    <cfRule type="expression" dxfId="7691" priority="7923" stopIfTrue="1">
      <formula>$AH202=""</formula>
    </cfRule>
    <cfRule type="expression" dxfId="7690" priority="7935">
      <formula>(COUNTIFS($E$13:$E$512,$E202,$AH$13:$AH$512,"◎") + COUNTIFS($E$13:$E$512,$E202,$AH$13:$AH$512,"○"))&gt;1</formula>
    </cfRule>
  </conditionalFormatting>
  <conditionalFormatting sqref="AI202">
    <cfRule type="expression" dxfId="7689" priority="7922" stopIfTrue="1">
      <formula>$AI202=""</formula>
    </cfRule>
    <cfRule type="expression" dxfId="7688" priority="7934">
      <formula>(COUNTIFS($E$13:$E$512,$E202,$AI$13:$AI$512,"◎") + COUNTIFS($E$13:$E$512,$E202,$AI$13:$AI$512,"○"))&gt;1</formula>
    </cfRule>
  </conditionalFormatting>
  <conditionalFormatting sqref="AJ202">
    <cfRule type="expression" dxfId="7687" priority="7921" stopIfTrue="1">
      <formula>$AJ202=""</formula>
    </cfRule>
    <cfRule type="expression" dxfId="7686" priority="7933">
      <formula>(COUNTIFS($E$13:$E$512,$E202,$AJ$13:$AJ$512,"◎") + COUNTIFS($E$13:$E$512,$E202,$AJ$13:$AJ$512,"○"))&gt;1</formula>
    </cfRule>
  </conditionalFormatting>
  <conditionalFormatting sqref="Y203">
    <cfRule type="expression" dxfId="7685" priority="7908" stopIfTrue="1">
      <formula>$Y203=""</formula>
    </cfRule>
    <cfRule type="expression" dxfId="7684" priority="7920">
      <formula>(COUNTIFS($E$13:$E$512,$E203,$Y$13:$Y$512,"◎") + COUNTIFS($E$13:$E$512,$E203,$Y$13:$Y$512,"○"))&gt;1</formula>
    </cfRule>
  </conditionalFormatting>
  <conditionalFormatting sqref="Z203">
    <cfRule type="expression" dxfId="7683" priority="7907" stopIfTrue="1">
      <formula>$Z203=""</formula>
    </cfRule>
    <cfRule type="expression" dxfId="7682" priority="7919">
      <formula>(COUNTIFS($E$13:$E$512,$E203,$Z$13:$Z$512,"◎") + COUNTIFS($E$13:$E$512,$E203,$Z$13:$Z$512,"○"))&gt;1</formula>
    </cfRule>
  </conditionalFormatting>
  <conditionalFormatting sqref="AA203">
    <cfRule type="expression" dxfId="7681" priority="7906" stopIfTrue="1">
      <formula>$AA203=""</formula>
    </cfRule>
    <cfRule type="expression" dxfId="7680" priority="7918">
      <formula>(COUNTIFS($E$13:$E$512,$E203,$AA$13:$AA$512,"◎") + COUNTIFS($E$13:$E$512,$E203,$AA$13:$AA$512,"○"))&gt;1</formula>
    </cfRule>
  </conditionalFormatting>
  <conditionalFormatting sqref="AB203">
    <cfRule type="expression" dxfId="7679" priority="7905" stopIfTrue="1">
      <formula>$AB203=""</formula>
    </cfRule>
    <cfRule type="expression" dxfId="7678" priority="7917">
      <formula>(COUNTIFS($E$13:$E$512,$E203,$AB$13:$AB$512,"◎") + COUNTIFS($E$13:$E$512,$E203,$AB$13:$AB$512,"○"))&gt;1</formula>
    </cfRule>
  </conditionalFormatting>
  <conditionalFormatting sqref="AC203">
    <cfRule type="expression" dxfId="7677" priority="7904" stopIfTrue="1">
      <formula>$AC203=""</formula>
    </cfRule>
    <cfRule type="expression" dxfId="7676" priority="7916">
      <formula>(COUNTIFS($E$13:$E$512,$E203,$AC$13:$AC$512,"◎") + COUNTIFS($E$13:$E$512,$E203,$AC$13:$AC$512,"○"))&gt;1</formula>
    </cfRule>
  </conditionalFormatting>
  <conditionalFormatting sqref="AD203">
    <cfRule type="expression" dxfId="7675" priority="7903" stopIfTrue="1">
      <formula>$AD203=""</formula>
    </cfRule>
    <cfRule type="expression" dxfId="7674" priority="7915">
      <formula>(COUNTIFS($E$13:$E$512,$E203,$AD$13:$AD$512,"◎") + COUNTIFS($E$13:$E$512,$E203,$AD$13:$AD$512,"○"))&gt;1</formula>
    </cfRule>
  </conditionalFormatting>
  <conditionalFormatting sqref="AE203">
    <cfRule type="expression" dxfId="7673" priority="7902" stopIfTrue="1">
      <formula>$AE203=""</formula>
    </cfRule>
    <cfRule type="expression" dxfId="7672" priority="7914">
      <formula>(COUNTIFS($E$13:$E$512,$E203,$AE$13:$AE$512,"◎") + COUNTIFS($E$13:$E$512,$E203,$AE$13:$AE$512,"○"))&gt;1</formula>
    </cfRule>
  </conditionalFormatting>
  <conditionalFormatting sqref="AF203">
    <cfRule type="expression" dxfId="7671" priority="7901" stopIfTrue="1">
      <formula>$AF203=""</formula>
    </cfRule>
    <cfRule type="expression" dxfId="7670" priority="7913">
      <formula>(COUNTIFS($E$13:$E$512,$E203,$AF$13:$AF$512,"◎") + COUNTIFS($E$13:$E$512,$E203,$AF$13:$AF$512,"○"))&gt;1</formula>
    </cfRule>
  </conditionalFormatting>
  <conditionalFormatting sqref="AG203">
    <cfRule type="expression" dxfId="7669" priority="7900" stopIfTrue="1">
      <formula>$AG203=""</formula>
    </cfRule>
    <cfRule type="expression" dxfId="7668" priority="7912">
      <formula>(COUNTIFS($E$13:$E$512,$E203,$AG$13:$AG$512,"◎") + COUNTIFS($E$13:$E$512,$E203,$AG$13:$AG$512,"○"))&gt;1</formula>
    </cfRule>
  </conditionalFormatting>
  <conditionalFormatting sqref="AH203">
    <cfRule type="expression" dxfId="7667" priority="7899" stopIfTrue="1">
      <formula>$AH203=""</formula>
    </cfRule>
    <cfRule type="expression" dxfId="7666" priority="7911">
      <formula>(COUNTIFS($E$13:$E$512,$E203,$AH$13:$AH$512,"◎") + COUNTIFS($E$13:$E$512,$E203,$AH$13:$AH$512,"○"))&gt;1</formula>
    </cfRule>
  </conditionalFormatting>
  <conditionalFormatting sqref="AI203">
    <cfRule type="expression" dxfId="7665" priority="7898" stopIfTrue="1">
      <formula>$AI203=""</formula>
    </cfRule>
    <cfRule type="expression" dxfId="7664" priority="7910">
      <formula>(COUNTIFS($E$13:$E$512,$E203,$AI$13:$AI$512,"◎") + COUNTIFS($E$13:$E$512,$E203,$AI$13:$AI$512,"○"))&gt;1</formula>
    </cfRule>
  </conditionalFormatting>
  <conditionalFormatting sqref="AJ203">
    <cfRule type="expression" dxfId="7663" priority="7897" stopIfTrue="1">
      <formula>$AJ203=""</formula>
    </cfRule>
    <cfRule type="expression" dxfId="7662" priority="7909">
      <formula>(COUNTIFS($E$13:$E$512,$E203,$AJ$13:$AJ$512,"◎") + COUNTIFS($E$13:$E$512,$E203,$AJ$13:$AJ$512,"○"))&gt;1</formula>
    </cfRule>
  </conditionalFormatting>
  <conditionalFormatting sqref="Y204">
    <cfRule type="expression" dxfId="7661" priority="7884" stopIfTrue="1">
      <formula>$Y204=""</formula>
    </cfRule>
    <cfRule type="expression" dxfId="7660" priority="7896">
      <formula>(COUNTIFS($E$13:$E$512,$E204,$Y$13:$Y$512,"◎") + COUNTIFS($E$13:$E$512,$E204,$Y$13:$Y$512,"○"))&gt;1</formula>
    </cfRule>
  </conditionalFormatting>
  <conditionalFormatting sqref="Z204">
    <cfRule type="expression" dxfId="7659" priority="7883" stopIfTrue="1">
      <formula>$Z204=""</formula>
    </cfRule>
    <cfRule type="expression" dxfId="7658" priority="7895">
      <formula>(COUNTIFS($E$13:$E$512,$E204,$Z$13:$Z$512,"◎") + COUNTIFS($E$13:$E$512,$E204,$Z$13:$Z$512,"○"))&gt;1</formula>
    </cfRule>
  </conditionalFormatting>
  <conditionalFormatting sqref="AA204">
    <cfRule type="expression" dxfId="7657" priority="7882" stopIfTrue="1">
      <formula>$AA204=""</formula>
    </cfRule>
    <cfRule type="expression" dxfId="7656" priority="7894">
      <formula>(COUNTIFS($E$13:$E$512,$E204,$AA$13:$AA$512,"◎") + COUNTIFS($E$13:$E$512,$E204,$AA$13:$AA$512,"○"))&gt;1</formula>
    </cfRule>
  </conditionalFormatting>
  <conditionalFormatting sqref="AB204">
    <cfRule type="expression" dxfId="7655" priority="7881" stopIfTrue="1">
      <formula>$AB204=""</formula>
    </cfRule>
    <cfRule type="expression" dxfId="7654" priority="7893">
      <formula>(COUNTIFS($E$13:$E$512,$E204,$AB$13:$AB$512,"◎") + COUNTIFS($E$13:$E$512,$E204,$AB$13:$AB$512,"○"))&gt;1</formula>
    </cfRule>
  </conditionalFormatting>
  <conditionalFormatting sqref="AC204">
    <cfRule type="expression" dxfId="7653" priority="7880" stopIfTrue="1">
      <formula>$AC204=""</formula>
    </cfRule>
    <cfRule type="expression" dxfId="7652" priority="7892">
      <formula>(COUNTIFS($E$13:$E$512,$E204,$AC$13:$AC$512,"◎") + COUNTIFS($E$13:$E$512,$E204,$AC$13:$AC$512,"○"))&gt;1</formula>
    </cfRule>
  </conditionalFormatting>
  <conditionalFormatting sqref="AD204">
    <cfRule type="expression" dxfId="7651" priority="7879" stopIfTrue="1">
      <formula>$AD204=""</formula>
    </cfRule>
    <cfRule type="expression" dxfId="7650" priority="7891">
      <formula>(COUNTIFS($E$13:$E$512,$E204,$AD$13:$AD$512,"◎") + COUNTIFS($E$13:$E$512,$E204,$AD$13:$AD$512,"○"))&gt;1</formula>
    </cfRule>
  </conditionalFormatting>
  <conditionalFormatting sqref="AE204">
    <cfRule type="expression" dxfId="7649" priority="7878" stopIfTrue="1">
      <formula>$AE204=""</formula>
    </cfRule>
    <cfRule type="expression" dxfId="7648" priority="7890">
      <formula>(COUNTIFS($E$13:$E$512,$E204,$AE$13:$AE$512,"◎") + COUNTIFS($E$13:$E$512,$E204,$AE$13:$AE$512,"○"))&gt;1</formula>
    </cfRule>
  </conditionalFormatting>
  <conditionalFormatting sqref="AF204">
    <cfRule type="expression" dxfId="7647" priority="7877" stopIfTrue="1">
      <formula>$AF204=""</formula>
    </cfRule>
    <cfRule type="expression" dxfId="7646" priority="7889">
      <formula>(COUNTIFS($E$13:$E$512,$E204,$AF$13:$AF$512,"◎") + COUNTIFS($E$13:$E$512,$E204,$AF$13:$AF$512,"○"))&gt;1</formula>
    </cfRule>
  </conditionalFormatting>
  <conditionalFormatting sqref="AG204">
    <cfRule type="expression" dxfId="7645" priority="7876" stopIfTrue="1">
      <formula>$AG204=""</formula>
    </cfRule>
    <cfRule type="expression" dxfId="7644" priority="7888">
      <formula>(COUNTIFS($E$13:$E$512,$E204,$AG$13:$AG$512,"◎") + COUNTIFS($E$13:$E$512,$E204,$AG$13:$AG$512,"○"))&gt;1</formula>
    </cfRule>
  </conditionalFormatting>
  <conditionalFormatting sqref="AH204">
    <cfRule type="expression" dxfId="7643" priority="7875" stopIfTrue="1">
      <formula>$AH204=""</formula>
    </cfRule>
    <cfRule type="expression" dxfId="7642" priority="7887">
      <formula>(COUNTIFS($E$13:$E$512,$E204,$AH$13:$AH$512,"◎") + COUNTIFS($E$13:$E$512,$E204,$AH$13:$AH$512,"○"))&gt;1</formula>
    </cfRule>
  </conditionalFormatting>
  <conditionalFormatting sqref="AI204">
    <cfRule type="expression" dxfId="7641" priority="7874" stopIfTrue="1">
      <formula>$AI204=""</formula>
    </cfRule>
    <cfRule type="expression" dxfId="7640" priority="7886">
      <formula>(COUNTIFS($E$13:$E$512,$E204,$AI$13:$AI$512,"◎") + COUNTIFS($E$13:$E$512,$E204,$AI$13:$AI$512,"○"))&gt;1</formula>
    </cfRule>
  </conditionalFormatting>
  <conditionalFormatting sqref="AJ204">
    <cfRule type="expression" dxfId="7639" priority="7873" stopIfTrue="1">
      <formula>$AJ204=""</formula>
    </cfRule>
    <cfRule type="expression" dxfId="7638" priority="7885">
      <formula>(COUNTIFS($E$13:$E$512,$E204,$AJ$13:$AJ$512,"◎") + COUNTIFS($E$13:$E$512,$E204,$AJ$13:$AJ$512,"○"))&gt;1</formula>
    </cfRule>
  </conditionalFormatting>
  <conditionalFormatting sqref="Y205">
    <cfRule type="expression" dxfId="7637" priority="7860" stopIfTrue="1">
      <formula>$Y205=""</formula>
    </cfRule>
    <cfRule type="expression" dxfId="7636" priority="7872">
      <formula>(COUNTIFS($E$13:$E$512,$E205,$Y$13:$Y$512,"◎") + COUNTIFS($E$13:$E$512,$E205,$Y$13:$Y$512,"○"))&gt;1</formula>
    </cfRule>
  </conditionalFormatting>
  <conditionalFormatting sqref="Z205">
    <cfRule type="expression" dxfId="7635" priority="7859" stopIfTrue="1">
      <formula>$Z205=""</formula>
    </cfRule>
    <cfRule type="expression" dxfId="7634" priority="7871">
      <formula>(COUNTIFS($E$13:$E$512,$E205,$Z$13:$Z$512,"◎") + COUNTIFS($E$13:$E$512,$E205,$Z$13:$Z$512,"○"))&gt;1</formula>
    </cfRule>
  </conditionalFormatting>
  <conditionalFormatting sqref="AA205">
    <cfRule type="expression" dxfId="7633" priority="7858" stopIfTrue="1">
      <formula>$AA205=""</formula>
    </cfRule>
    <cfRule type="expression" dxfId="7632" priority="7870">
      <formula>(COUNTIFS($E$13:$E$512,$E205,$AA$13:$AA$512,"◎") + COUNTIFS($E$13:$E$512,$E205,$AA$13:$AA$512,"○"))&gt;1</formula>
    </cfRule>
  </conditionalFormatting>
  <conditionalFormatting sqref="AB205">
    <cfRule type="expression" dxfId="7631" priority="7857" stopIfTrue="1">
      <formula>$AB205=""</formula>
    </cfRule>
    <cfRule type="expression" dxfId="7630" priority="7869">
      <formula>(COUNTIFS($E$13:$E$512,$E205,$AB$13:$AB$512,"◎") + COUNTIFS($E$13:$E$512,$E205,$AB$13:$AB$512,"○"))&gt;1</formula>
    </cfRule>
  </conditionalFormatting>
  <conditionalFormatting sqref="AC205">
    <cfRule type="expression" dxfId="7629" priority="7856" stopIfTrue="1">
      <formula>$AC205=""</formula>
    </cfRule>
    <cfRule type="expression" dxfId="7628" priority="7868">
      <formula>(COUNTIFS($E$13:$E$512,$E205,$AC$13:$AC$512,"◎") + COUNTIFS($E$13:$E$512,$E205,$AC$13:$AC$512,"○"))&gt;1</formula>
    </cfRule>
  </conditionalFormatting>
  <conditionalFormatting sqref="AD205">
    <cfRule type="expression" dxfId="7627" priority="7855" stopIfTrue="1">
      <formula>$AD205=""</formula>
    </cfRule>
    <cfRule type="expression" dxfId="7626" priority="7867">
      <formula>(COUNTIFS($E$13:$E$512,$E205,$AD$13:$AD$512,"◎") + COUNTIFS($E$13:$E$512,$E205,$AD$13:$AD$512,"○"))&gt;1</formula>
    </cfRule>
  </conditionalFormatting>
  <conditionalFormatting sqref="AE205">
    <cfRule type="expression" dxfId="7625" priority="7854" stopIfTrue="1">
      <formula>$AE205=""</formula>
    </cfRule>
    <cfRule type="expression" dxfId="7624" priority="7866">
      <formula>(COUNTIFS($E$13:$E$512,$E205,$AE$13:$AE$512,"◎") + COUNTIFS($E$13:$E$512,$E205,$AE$13:$AE$512,"○"))&gt;1</formula>
    </cfRule>
  </conditionalFormatting>
  <conditionalFormatting sqref="AF205">
    <cfRule type="expression" dxfId="7623" priority="7853" stopIfTrue="1">
      <formula>$AF205=""</formula>
    </cfRule>
    <cfRule type="expression" dxfId="7622" priority="7865">
      <formula>(COUNTIFS($E$13:$E$512,$E205,$AF$13:$AF$512,"◎") + COUNTIFS($E$13:$E$512,$E205,$AF$13:$AF$512,"○"))&gt;1</formula>
    </cfRule>
  </conditionalFormatting>
  <conditionalFormatting sqref="AG205">
    <cfRule type="expression" dxfId="7621" priority="7852" stopIfTrue="1">
      <formula>$AG205=""</formula>
    </cfRule>
    <cfRule type="expression" dxfId="7620" priority="7864">
      <formula>(COUNTIFS($E$13:$E$512,$E205,$AG$13:$AG$512,"◎") + COUNTIFS($E$13:$E$512,$E205,$AG$13:$AG$512,"○"))&gt;1</formula>
    </cfRule>
  </conditionalFormatting>
  <conditionalFormatting sqref="AH205">
    <cfRule type="expression" dxfId="7619" priority="7851" stopIfTrue="1">
      <formula>$AH205=""</formula>
    </cfRule>
    <cfRule type="expression" dxfId="7618" priority="7863">
      <formula>(COUNTIFS($E$13:$E$512,$E205,$AH$13:$AH$512,"◎") + COUNTIFS($E$13:$E$512,$E205,$AH$13:$AH$512,"○"))&gt;1</formula>
    </cfRule>
  </conditionalFormatting>
  <conditionalFormatting sqref="AI205">
    <cfRule type="expression" dxfId="7617" priority="7850" stopIfTrue="1">
      <formula>$AI205=""</formula>
    </cfRule>
    <cfRule type="expression" dxfId="7616" priority="7862">
      <formula>(COUNTIFS($E$13:$E$512,$E205,$AI$13:$AI$512,"◎") + COUNTIFS($E$13:$E$512,$E205,$AI$13:$AI$512,"○"))&gt;1</formula>
    </cfRule>
  </conditionalFormatting>
  <conditionalFormatting sqref="AJ205">
    <cfRule type="expression" dxfId="7615" priority="7849" stopIfTrue="1">
      <formula>$AJ205=""</formula>
    </cfRule>
    <cfRule type="expression" dxfId="7614" priority="7861">
      <formula>(COUNTIFS($E$13:$E$512,$E205,$AJ$13:$AJ$512,"◎") + COUNTIFS($E$13:$E$512,$E205,$AJ$13:$AJ$512,"○"))&gt;1</formula>
    </cfRule>
  </conditionalFormatting>
  <conditionalFormatting sqref="Y206">
    <cfRule type="expression" dxfId="7613" priority="7836" stopIfTrue="1">
      <formula>$Y206=""</formula>
    </cfRule>
    <cfRule type="expression" dxfId="7612" priority="7848">
      <formula>(COUNTIFS($E$13:$E$512,$E206,$Y$13:$Y$512,"◎") + COUNTIFS($E$13:$E$512,$E206,$Y$13:$Y$512,"○"))&gt;1</formula>
    </cfRule>
  </conditionalFormatting>
  <conditionalFormatting sqref="Z206">
    <cfRule type="expression" dxfId="7611" priority="7835" stopIfTrue="1">
      <formula>$Z206=""</formula>
    </cfRule>
    <cfRule type="expression" dxfId="7610" priority="7847">
      <formula>(COUNTIFS($E$13:$E$512,$E206,$Z$13:$Z$512,"◎") + COUNTIFS($E$13:$E$512,$E206,$Z$13:$Z$512,"○"))&gt;1</formula>
    </cfRule>
  </conditionalFormatting>
  <conditionalFormatting sqref="AA206">
    <cfRule type="expression" dxfId="7609" priority="7834" stopIfTrue="1">
      <formula>$AA206=""</formula>
    </cfRule>
    <cfRule type="expression" dxfId="7608" priority="7846">
      <formula>(COUNTIFS($E$13:$E$512,$E206,$AA$13:$AA$512,"◎") + COUNTIFS($E$13:$E$512,$E206,$AA$13:$AA$512,"○"))&gt;1</formula>
    </cfRule>
  </conditionalFormatting>
  <conditionalFormatting sqref="AB206">
    <cfRule type="expression" dxfId="7607" priority="7833" stopIfTrue="1">
      <formula>$AB206=""</formula>
    </cfRule>
    <cfRule type="expression" dxfId="7606" priority="7845">
      <formula>(COUNTIFS($E$13:$E$512,$E206,$AB$13:$AB$512,"◎") + COUNTIFS($E$13:$E$512,$E206,$AB$13:$AB$512,"○"))&gt;1</formula>
    </cfRule>
  </conditionalFormatting>
  <conditionalFormatting sqref="AC206">
    <cfRule type="expression" dxfId="7605" priority="7832" stopIfTrue="1">
      <formula>$AC206=""</formula>
    </cfRule>
    <cfRule type="expression" dxfId="7604" priority="7844">
      <formula>(COUNTIFS($E$13:$E$512,$E206,$AC$13:$AC$512,"◎") + COUNTIFS($E$13:$E$512,$E206,$AC$13:$AC$512,"○"))&gt;1</formula>
    </cfRule>
  </conditionalFormatting>
  <conditionalFormatting sqref="AD206">
    <cfRule type="expression" dxfId="7603" priority="7831" stopIfTrue="1">
      <formula>$AD206=""</formula>
    </cfRule>
    <cfRule type="expression" dxfId="7602" priority="7843">
      <formula>(COUNTIFS($E$13:$E$512,$E206,$AD$13:$AD$512,"◎") + COUNTIFS($E$13:$E$512,$E206,$AD$13:$AD$512,"○"))&gt;1</formula>
    </cfRule>
  </conditionalFormatting>
  <conditionalFormatting sqref="AE206">
    <cfRule type="expression" dxfId="7601" priority="7830" stopIfTrue="1">
      <formula>$AE206=""</formula>
    </cfRule>
    <cfRule type="expression" dxfId="7600" priority="7842">
      <formula>(COUNTIFS($E$13:$E$512,$E206,$AE$13:$AE$512,"◎") + COUNTIFS($E$13:$E$512,$E206,$AE$13:$AE$512,"○"))&gt;1</formula>
    </cfRule>
  </conditionalFormatting>
  <conditionalFormatting sqref="AF206">
    <cfRule type="expression" dxfId="7599" priority="7829" stopIfTrue="1">
      <formula>$AF206=""</formula>
    </cfRule>
    <cfRule type="expression" dxfId="7598" priority="7841">
      <formula>(COUNTIFS($E$13:$E$512,$E206,$AF$13:$AF$512,"◎") + COUNTIFS($E$13:$E$512,$E206,$AF$13:$AF$512,"○"))&gt;1</formula>
    </cfRule>
  </conditionalFormatting>
  <conditionalFormatting sqref="AG206">
    <cfRule type="expression" dxfId="7597" priority="7828" stopIfTrue="1">
      <formula>$AG206=""</formula>
    </cfRule>
    <cfRule type="expression" dxfId="7596" priority="7840">
      <formula>(COUNTIFS($E$13:$E$512,$E206,$AG$13:$AG$512,"◎") + COUNTIFS($E$13:$E$512,$E206,$AG$13:$AG$512,"○"))&gt;1</formula>
    </cfRule>
  </conditionalFormatting>
  <conditionalFormatting sqref="AH206">
    <cfRule type="expression" dxfId="7595" priority="7827" stopIfTrue="1">
      <formula>$AH206=""</formula>
    </cfRule>
    <cfRule type="expression" dxfId="7594" priority="7839">
      <formula>(COUNTIFS($E$13:$E$512,$E206,$AH$13:$AH$512,"◎") + COUNTIFS($E$13:$E$512,$E206,$AH$13:$AH$512,"○"))&gt;1</formula>
    </cfRule>
  </conditionalFormatting>
  <conditionalFormatting sqref="AI206">
    <cfRule type="expression" dxfId="7593" priority="7826" stopIfTrue="1">
      <formula>$AI206=""</formula>
    </cfRule>
    <cfRule type="expression" dxfId="7592" priority="7838">
      <formula>(COUNTIFS($E$13:$E$512,$E206,$AI$13:$AI$512,"◎") + COUNTIFS($E$13:$E$512,$E206,$AI$13:$AI$512,"○"))&gt;1</formula>
    </cfRule>
  </conditionalFormatting>
  <conditionalFormatting sqref="AJ206">
    <cfRule type="expression" dxfId="7591" priority="7825" stopIfTrue="1">
      <formula>$AJ206=""</formula>
    </cfRule>
    <cfRule type="expression" dxfId="7590" priority="7837">
      <formula>(COUNTIFS($E$13:$E$512,$E206,$AJ$13:$AJ$512,"◎") + COUNTIFS($E$13:$E$512,$E206,$AJ$13:$AJ$512,"○"))&gt;1</formula>
    </cfRule>
  </conditionalFormatting>
  <conditionalFormatting sqref="Y207">
    <cfRule type="expression" dxfId="7589" priority="7812" stopIfTrue="1">
      <formula>$Y207=""</formula>
    </cfRule>
    <cfRule type="expression" dxfId="7588" priority="7824">
      <formula>(COUNTIFS($E$13:$E$512,$E207,$Y$13:$Y$512,"◎") + COUNTIFS($E$13:$E$512,$E207,$Y$13:$Y$512,"○"))&gt;1</formula>
    </cfRule>
  </conditionalFormatting>
  <conditionalFormatting sqref="Z207">
    <cfRule type="expression" dxfId="7587" priority="7811" stopIfTrue="1">
      <formula>$Z207=""</formula>
    </cfRule>
    <cfRule type="expression" dxfId="7586" priority="7823">
      <formula>(COUNTIFS($E$13:$E$512,$E207,$Z$13:$Z$512,"◎") + COUNTIFS($E$13:$E$512,$E207,$Z$13:$Z$512,"○"))&gt;1</formula>
    </cfRule>
  </conditionalFormatting>
  <conditionalFormatting sqref="AA207">
    <cfRule type="expression" dxfId="7585" priority="7810" stopIfTrue="1">
      <formula>$AA207=""</formula>
    </cfRule>
    <cfRule type="expression" dxfId="7584" priority="7822">
      <formula>(COUNTIFS($E$13:$E$512,$E207,$AA$13:$AA$512,"◎") + COUNTIFS($E$13:$E$512,$E207,$AA$13:$AA$512,"○"))&gt;1</formula>
    </cfRule>
  </conditionalFormatting>
  <conditionalFormatting sqref="AB207">
    <cfRule type="expression" dxfId="7583" priority="7809" stopIfTrue="1">
      <formula>$AB207=""</formula>
    </cfRule>
    <cfRule type="expression" dxfId="7582" priority="7821">
      <formula>(COUNTIFS($E$13:$E$512,$E207,$AB$13:$AB$512,"◎") + COUNTIFS($E$13:$E$512,$E207,$AB$13:$AB$512,"○"))&gt;1</formula>
    </cfRule>
  </conditionalFormatting>
  <conditionalFormatting sqref="AC207">
    <cfRule type="expression" dxfId="7581" priority="7808" stopIfTrue="1">
      <formula>$AC207=""</formula>
    </cfRule>
    <cfRule type="expression" dxfId="7580" priority="7820">
      <formula>(COUNTIFS($E$13:$E$512,$E207,$AC$13:$AC$512,"◎") + COUNTIFS($E$13:$E$512,$E207,$AC$13:$AC$512,"○"))&gt;1</formula>
    </cfRule>
  </conditionalFormatting>
  <conditionalFormatting sqref="AD207">
    <cfRule type="expression" dxfId="7579" priority="7807" stopIfTrue="1">
      <formula>$AD207=""</formula>
    </cfRule>
    <cfRule type="expression" dxfId="7578" priority="7819">
      <formula>(COUNTIFS($E$13:$E$512,$E207,$AD$13:$AD$512,"◎") + COUNTIFS($E$13:$E$512,$E207,$AD$13:$AD$512,"○"))&gt;1</formula>
    </cfRule>
  </conditionalFormatting>
  <conditionalFormatting sqref="AE207">
    <cfRule type="expression" dxfId="7577" priority="7806" stopIfTrue="1">
      <formula>$AE207=""</formula>
    </cfRule>
    <cfRule type="expression" dxfId="7576" priority="7818">
      <formula>(COUNTIFS($E$13:$E$512,$E207,$AE$13:$AE$512,"◎") + COUNTIFS($E$13:$E$512,$E207,$AE$13:$AE$512,"○"))&gt;1</formula>
    </cfRule>
  </conditionalFormatting>
  <conditionalFormatting sqref="AF207">
    <cfRule type="expression" dxfId="7575" priority="7805" stopIfTrue="1">
      <formula>$AF207=""</formula>
    </cfRule>
    <cfRule type="expression" dxfId="7574" priority="7817">
      <formula>(COUNTIFS($E$13:$E$512,$E207,$AF$13:$AF$512,"◎") + COUNTIFS($E$13:$E$512,$E207,$AF$13:$AF$512,"○"))&gt;1</formula>
    </cfRule>
  </conditionalFormatting>
  <conditionalFormatting sqref="AG207">
    <cfRule type="expression" dxfId="7573" priority="7804" stopIfTrue="1">
      <formula>$AG207=""</formula>
    </cfRule>
    <cfRule type="expression" dxfId="7572" priority="7816">
      <formula>(COUNTIFS($E$13:$E$512,$E207,$AG$13:$AG$512,"◎") + COUNTIFS($E$13:$E$512,$E207,$AG$13:$AG$512,"○"))&gt;1</formula>
    </cfRule>
  </conditionalFormatting>
  <conditionalFormatting sqref="AH207">
    <cfRule type="expression" dxfId="7571" priority="7803" stopIfTrue="1">
      <formula>$AH207=""</formula>
    </cfRule>
    <cfRule type="expression" dxfId="7570" priority="7815">
      <formula>(COUNTIFS($E$13:$E$512,$E207,$AH$13:$AH$512,"◎") + COUNTIFS($E$13:$E$512,$E207,$AH$13:$AH$512,"○"))&gt;1</formula>
    </cfRule>
  </conditionalFormatting>
  <conditionalFormatting sqref="AI207">
    <cfRule type="expression" dxfId="7569" priority="7802" stopIfTrue="1">
      <formula>$AI207=""</formula>
    </cfRule>
    <cfRule type="expression" dxfId="7568" priority="7814">
      <formula>(COUNTIFS($E$13:$E$512,$E207,$AI$13:$AI$512,"◎") + COUNTIFS($E$13:$E$512,$E207,$AI$13:$AI$512,"○"))&gt;1</formula>
    </cfRule>
  </conditionalFormatting>
  <conditionalFormatting sqref="AJ207">
    <cfRule type="expression" dxfId="7567" priority="7801" stopIfTrue="1">
      <formula>$AJ207=""</formula>
    </cfRule>
    <cfRule type="expression" dxfId="7566" priority="7813">
      <formula>(COUNTIFS($E$13:$E$512,$E207,$AJ$13:$AJ$512,"◎") + COUNTIFS($E$13:$E$512,$E207,$AJ$13:$AJ$512,"○"))&gt;1</formula>
    </cfRule>
  </conditionalFormatting>
  <conditionalFormatting sqref="Y208">
    <cfRule type="expression" dxfId="7565" priority="7788" stopIfTrue="1">
      <formula>$Y208=""</formula>
    </cfRule>
    <cfRule type="expression" dxfId="7564" priority="7800">
      <formula>(COUNTIFS($E$13:$E$512,$E208,$Y$13:$Y$512,"◎") + COUNTIFS($E$13:$E$512,$E208,$Y$13:$Y$512,"○"))&gt;1</formula>
    </cfRule>
  </conditionalFormatting>
  <conditionalFormatting sqref="Z208">
    <cfRule type="expression" dxfId="7563" priority="7787" stopIfTrue="1">
      <formula>$Z208=""</formula>
    </cfRule>
    <cfRule type="expression" dxfId="7562" priority="7799">
      <formula>(COUNTIFS($E$13:$E$512,$E208,$Z$13:$Z$512,"◎") + COUNTIFS($E$13:$E$512,$E208,$Z$13:$Z$512,"○"))&gt;1</formula>
    </cfRule>
  </conditionalFormatting>
  <conditionalFormatting sqref="AA208">
    <cfRule type="expression" dxfId="7561" priority="7786" stopIfTrue="1">
      <formula>$AA208=""</formula>
    </cfRule>
    <cfRule type="expression" dxfId="7560" priority="7798">
      <formula>(COUNTIFS($E$13:$E$512,$E208,$AA$13:$AA$512,"◎") + COUNTIFS($E$13:$E$512,$E208,$AA$13:$AA$512,"○"))&gt;1</formula>
    </cfRule>
  </conditionalFormatting>
  <conditionalFormatting sqref="AB208">
    <cfRule type="expression" dxfId="7559" priority="7785" stopIfTrue="1">
      <formula>$AB208=""</formula>
    </cfRule>
    <cfRule type="expression" dxfId="7558" priority="7797">
      <formula>(COUNTIFS($E$13:$E$512,$E208,$AB$13:$AB$512,"◎") + COUNTIFS($E$13:$E$512,$E208,$AB$13:$AB$512,"○"))&gt;1</formula>
    </cfRule>
  </conditionalFormatting>
  <conditionalFormatting sqref="AC208">
    <cfRule type="expression" dxfId="7557" priority="7784" stopIfTrue="1">
      <formula>$AC208=""</formula>
    </cfRule>
    <cfRule type="expression" dxfId="7556" priority="7796">
      <formula>(COUNTIFS($E$13:$E$512,$E208,$AC$13:$AC$512,"◎") + COUNTIFS($E$13:$E$512,$E208,$AC$13:$AC$512,"○"))&gt;1</formula>
    </cfRule>
  </conditionalFormatting>
  <conditionalFormatting sqref="AD208">
    <cfRule type="expression" dxfId="7555" priority="7783" stopIfTrue="1">
      <formula>$AD208=""</formula>
    </cfRule>
    <cfRule type="expression" dxfId="7554" priority="7795">
      <formula>(COUNTIFS($E$13:$E$512,$E208,$AD$13:$AD$512,"◎") + COUNTIFS($E$13:$E$512,$E208,$AD$13:$AD$512,"○"))&gt;1</formula>
    </cfRule>
  </conditionalFormatting>
  <conditionalFormatting sqref="AE208">
    <cfRule type="expression" dxfId="7553" priority="7782" stopIfTrue="1">
      <formula>$AE208=""</formula>
    </cfRule>
    <cfRule type="expression" dxfId="7552" priority="7794">
      <formula>(COUNTIFS($E$13:$E$512,$E208,$AE$13:$AE$512,"◎") + COUNTIFS($E$13:$E$512,$E208,$AE$13:$AE$512,"○"))&gt;1</formula>
    </cfRule>
  </conditionalFormatting>
  <conditionalFormatting sqref="AF208">
    <cfRule type="expression" dxfId="7551" priority="7781" stopIfTrue="1">
      <formula>$AF208=""</formula>
    </cfRule>
    <cfRule type="expression" dxfId="7550" priority="7793">
      <formula>(COUNTIFS($E$13:$E$512,$E208,$AF$13:$AF$512,"◎") + COUNTIFS($E$13:$E$512,$E208,$AF$13:$AF$512,"○"))&gt;1</formula>
    </cfRule>
  </conditionalFormatting>
  <conditionalFormatting sqref="AG208">
    <cfRule type="expression" dxfId="7549" priority="7780" stopIfTrue="1">
      <formula>$AG208=""</formula>
    </cfRule>
    <cfRule type="expression" dxfId="7548" priority="7792">
      <formula>(COUNTIFS($E$13:$E$512,$E208,$AG$13:$AG$512,"◎") + COUNTIFS($E$13:$E$512,$E208,$AG$13:$AG$512,"○"))&gt;1</formula>
    </cfRule>
  </conditionalFormatting>
  <conditionalFormatting sqref="AH208">
    <cfRule type="expression" dxfId="7547" priority="7779" stopIfTrue="1">
      <formula>$AH208=""</formula>
    </cfRule>
    <cfRule type="expression" dxfId="7546" priority="7791">
      <formula>(COUNTIFS($E$13:$E$512,$E208,$AH$13:$AH$512,"◎") + COUNTIFS($E$13:$E$512,$E208,$AH$13:$AH$512,"○"))&gt;1</formula>
    </cfRule>
  </conditionalFormatting>
  <conditionalFormatting sqref="AI208">
    <cfRule type="expression" dxfId="7545" priority="7778" stopIfTrue="1">
      <formula>$AI208=""</formula>
    </cfRule>
    <cfRule type="expression" dxfId="7544" priority="7790">
      <formula>(COUNTIFS($E$13:$E$512,$E208,$AI$13:$AI$512,"◎") + COUNTIFS($E$13:$E$512,$E208,$AI$13:$AI$512,"○"))&gt;1</formula>
    </cfRule>
  </conditionalFormatting>
  <conditionalFormatting sqref="AJ208">
    <cfRule type="expression" dxfId="7543" priority="7777" stopIfTrue="1">
      <formula>$AJ208=""</formula>
    </cfRule>
    <cfRule type="expression" dxfId="7542" priority="7789">
      <formula>(COUNTIFS($E$13:$E$512,$E208,$AJ$13:$AJ$512,"◎") + COUNTIFS($E$13:$E$512,$E208,$AJ$13:$AJ$512,"○"))&gt;1</formula>
    </cfRule>
  </conditionalFormatting>
  <conditionalFormatting sqref="Y209">
    <cfRule type="expression" dxfId="7541" priority="7764" stopIfTrue="1">
      <formula>$Y209=""</formula>
    </cfRule>
    <cfRule type="expression" dxfId="7540" priority="7776">
      <formula>(COUNTIFS($E$13:$E$512,$E209,$Y$13:$Y$512,"◎") + COUNTIFS($E$13:$E$512,$E209,$Y$13:$Y$512,"○"))&gt;1</formula>
    </cfRule>
  </conditionalFormatting>
  <conditionalFormatting sqref="Z209">
    <cfRule type="expression" dxfId="7539" priority="7763" stopIfTrue="1">
      <formula>$Z209=""</formula>
    </cfRule>
    <cfRule type="expression" dxfId="7538" priority="7775">
      <formula>(COUNTIFS($E$13:$E$512,$E209,$Z$13:$Z$512,"◎") + COUNTIFS($E$13:$E$512,$E209,$Z$13:$Z$512,"○"))&gt;1</formula>
    </cfRule>
  </conditionalFormatting>
  <conditionalFormatting sqref="AA209">
    <cfRule type="expression" dxfId="7537" priority="7762" stopIfTrue="1">
      <formula>$AA209=""</formula>
    </cfRule>
    <cfRule type="expression" dxfId="7536" priority="7774">
      <formula>(COUNTIFS($E$13:$E$512,$E209,$AA$13:$AA$512,"◎") + COUNTIFS($E$13:$E$512,$E209,$AA$13:$AA$512,"○"))&gt;1</formula>
    </cfRule>
  </conditionalFormatting>
  <conditionalFormatting sqref="AB209">
    <cfRule type="expression" dxfId="7535" priority="7761" stopIfTrue="1">
      <formula>$AB209=""</formula>
    </cfRule>
    <cfRule type="expression" dxfId="7534" priority="7773">
      <formula>(COUNTIFS($E$13:$E$512,$E209,$AB$13:$AB$512,"◎") + COUNTIFS($E$13:$E$512,$E209,$AB$13:$AB$512,"○"))&gt;1</formula>
    </cfRule>
  </conditionalFormatting>
  <conditionalFormatting sqref="AC209">
    <cfRule type="expression" dxfId="7533" priority="7760" stopIfTrue="1">
      <formula>$AC209=""</formula>
    </cfRule>
    <cfRule type="expression" dxfId="7532" priority="7772">
      <formula>(COUNTIFS($E$13:$E$512,$E209,$AC$13:$AC$512,"◎") + COUNTIFS($E$13:$E$512,$E209,$AC$13:$AC$512,"○"))&gt;1</formula>
    </cfRule>
  </conditionalFormatting>
  <conditionalFormatting sqref="AD209">
    <cfRule type="expression" dxfId="7531" priority="7759" stopIfTrue="1">
      <formula>$AD209=""</formula>
    </cfRule>
    <cfRule type="expression" dxfId="7530" priority="7771">
      <formula>(COUNTIFS($E$13:$E$512,$E209,$AD$13:$AD$512,"◎") + COUNTIFS($E$13:$E$512,$E209,$AD$13:$AD$512,"○"))&gt;1</formula>
    </cfRule>
  </conditionalFormatting>
  <conditionalFormatting sqref="AE209">
    <cfRule type="expression" dxfId="7529" priority="7758" stopIfTrue="1">
      <formula>$AE209=""</formula>
    </cfRule>
    <cfRule type="expression" dxfId="7528" priority="7770">
      <formula>(COUNTIFS($E$13:$E$512,$E209,$AE$13:$AE$512,"◎") + COUNTIFS($E$13:$E$512,$E209,$AE$13:$AE$512,"○"))&gt;1</formula>
    </cfRule>
  </conditionalFormatting>
  <conditionalFormatting sqref="AF209">
    <cfRule type="expression" dxfId="7527" priority="7757" stopIfTrue="1">
      <formula>$AF209=""</formula>
    </cfRule>
    <cfRule type="expression" dxfId="7526" priority="7769">
      <formula>(COUNTIFS($E$13:$E$512,$E209,$AF$13:$AF$512,"◎") + COUNTIFS($E$13:$E$512,$E209,$AF$13:$AF$512,"○"))&gt;1</formula>
    </cfRule>
  </conditionalFormatting>
  <conditionalFormatting sqref="AG209">
    <cfRule type="expression" dxfId="7525" priority="7756" stopIfTrue="1">
      <formula>$AG209=""</formula>
    </cfRule>
    <cfRule type="expression" dxfId="7524" priority="7768">
      <formula>(COUNTIFS($E$13:$E$512,$E209,$AG$13:$AG$512,"◎") + COUNTIFS($E$13:$E$512,$E209,$AG$13:$AG$512,"○"))&gt;1</formula>
    </cfRule>
  </conditionalFormatting>
  <conditionalFormatting sqref="AH209">
    <cfRule type="expression" dxfId="7523" priority="7755" stopIfTrue="1">
      <formula>$AH209=""</formula>
    </cfRule>
    <cfRule type="expression" dxfId="7522" priority="7767">
      <formula>(COUNTIFS($E$13:$E$512,$E209,$AH$13:$AH$512,"◎") + COUNTIFS($E$13:$E$512,$E209,$AH$13:$AH$512,"○"))&gt;1</formula>
    </cfRule>
  </conditionalFormatting>
  <conditionalFormatting sqref="AI209">
    <cfRule type="expression" dxfId="7521" priority="7754" stopIfTrue="1">
      <formula>$AI209=""</formula>
    </cfRule>
    <cfRule type="expression" dxfId="7520" priority="7766">
      <formula>(COUNTIFS($E$13:$E$512,$E209,$AI$13:$AI$512,"◎") + COUNTIFS($E$13:$E$512,$E209,$AI$13:$AI$512,"○"))&gt;1</formula>
    </cfRule>
  </conditionalFormatting>
  <conditionalFormatting sqref="AJ209">
    <cfRule type="expression" dxfId="7519" priority="7753" stopIfTrue="1">
      <formula>$AJ209=""</formula>
    </cfRule>
    <cfRule type="expression" dxfId="7518" priority="7765">
      <formula>(COUNTIFS($E$13:$E$512,$E209,$AJ$13:$AJ$512,"◎") + COUNTIFS($E$13:$E$512,$E209,$AJ$13:$AJ$512,"○"))&gt;1</formula>
    </cfRule>
  </conditionalFormatting>
  <conditionalFormatting sqref="Y210">
    <cfRule type="expression" dxfId="7517" priority="7740" stopIfTrue="1">
      <formula>$Y210=""</formula>
    </cfRule>
    <cfRule type="expression" dxfId="7516" priority="7752">
      <formula>(COUNTIFS($E$13:$E$512,$E210,$Y$13:$Y$512,"◎") + COUNTIFS($E$13:$E$512,$E210,$Y$13:$Y$512,"○"))&gt;1</formula>
    </cfRule>
  </conditionalFormatting>
  <conditionalFormatting sqref="Z210">
    <cfRule type="expression" dxfId="7515" priority="7739" stopIfTrue="1">
      <formula>$Z210=""</formula>
    </cfRule>
    <cfRule type="expression" dxfId="7514" priority="7751">
      <formula>(COUNTIFS($E$13:$E$512,$E210,$Z$13:$Z$512,"◎") + COUNTIFS($E$13:$E$512,$E210,$Z$13:$Z$512,"○"))&gt;1</formula>
    </cfRule>
  </conditionalFormatting>
  <conditionalFormatting sqref="AA210">
    <cfRule type="expression" dxfId="7513" priority="7738" stopIfTrue="1">
      <formula>$AA210=""</formula>
    </cfRule>
    <cfRule type="expression" dxfId="7512" priority="7750">
      <formula>(COUNTIFS($E$13:$E$512,$E210,$AA$13:$AA$512,"◎") + COUNTIFS($E$13:$E$512,$E210,$AA$13:$AA$512,"○"))&gt;1</formula>
    </cfRule>
  </conditionalFormatting>
  <conditionalFormatting sqref="AB210">
    <cfRule type="expression" dxfId="7511" priority="7737" stopIfTrue="1">
      <formula>$AB210=""</formula>
    </cfRule>
    <cfRule type="expression" dxfId="7510" priority="7749">
      <formula>(COUNTIFS($E$13:$E$512,$E210,$AB$13:$AB$512,"◎") + COUNTIFS($E$13:$E$512,$E210,$AB$13:$AB$512,"○"))&gt;1</formula>
    </cfRule>
  </conditionalFormatting>
  <conditionalFormatting sqref="AC210">
    <cfRule type="expression" dxfId="7509" priority="7736" stopIfTrue="1">
      <formula>$AC210=""</formula>
    </cfRule>
    <cfRule type="expression" dxfId="7508" priority="7748">
      <formula>(COUNTIFS($E$13:$E$512,$E210,$AC$13:$AC$512,"◎") + COUNTIFS($E$13:$E$512,$E210,$AC$13:$AC$512,"○"))&gt;1</formula>
    </cfRule>
  </conditionalFormatting>
  <conditionalFormatting sqref="AD210">
    <cfRule type="expression" dxfId="7507" priority="7735" stopIfTrue="1">
      <formula>$AD210=""</formula>
    </cfRule>
    <cfRule type="expression" dxfId="7506" priority="7747">
      <formula>(COUNTIFS($E$13:$E$512,$E210,$AD$13:$AD$512,"◎") + COUNTIFS($E$13:$E$512,$E210,$AD$13:$AD$512,"○"))&gt;1</formula>
    </cfRule>
  </conditionalFormatting>
  <conditionalFormatting sqref="AE210">
    <cfRule type="expression" dxfId="7505" priority="7734" stopIfTrue="1">
      <formula>$AE210=""</formula>
    </cfRule>
    <cfRule type="expression" dxfId="7504" priority="7746">
      <formula>(COUNTIFS($E$13:$E$512,$E210,$AE$13:$AE$512,"◎") + COUNTIFS($E$13:$E$512,$E210,$AE$13:$AE$512,"○"))&gt;1</formula>
    </cfRule>
  </conditionalFormatting>
  <conditionalFormatting sqref="AF210">
    <cfRule type="expression" dxfId="7503" priority="7733" stopIfTrue="1">
      <formula>$AF210=""</formula>
    </cfRule>
    <cfRule type="expression" dxfId="7502" priority="7745">
      <formula>(COUNTIFS($E$13:$E$512,$E210,$AF$13:$AF$512,"◎") + COUNTIFS($E$13:$E$512,$E210,$AF$13:$AF$512,"○"))&gt;1</formula>
    </cfRule>
  </conditionalFormatting>
  <conditionalFormatting sqref="AG210">
    <cfRule type="expression" dxfId="7501" priority="7732" stopIfTrue="1">
      <formula>$AG210=""</formula>
    </cfRule>
    <cfRule type="expression" dxfId="7500" priority="7744">
      <formula>(COUNTIFS($E$13:$E$512,$E210,$AG$13:$AG$512,"◎") + COUNTIFS($E$13:$E$512,$E210,$AG$13:$AG$512,"○"))&gt;1</formula>
    </cfRule>
  </conditionalFormatting>
  <conditionalFormatting sqref="AH210">
    <cfRule type="expression" dxfId="7499" priority="7731" stopIfTrue="1">
      <formula>$AH210=""</formula>
    </cfRule>
    <cfRule type="expression" dxfId="7498" priority="7743">
      <formula>(COUNTIFS($E$13:$E$512,$E210,$AH$13:$AH$512,"◎") + COUNTIFS($E$13:$E$512,$E210,$AH$13:$AH$512,"○"))&gt;1</formula>
    </cfRule>
  </conditionalFormatting>
  <conditionalFormatting sqref="AI210">
    <cfRule type="expression" dxfId="7497" priority="7730" stopIfTrue="1">
      <formula>$AI210=""</formula>
    </cfRule>
    <cfRule type="expression" dxfId="7496" priority="7742">
      <formula>(COUNTIFS($E$13:$E$512,$E210,$AI$13:$AI$512,"◎") + COUNTIFS($E$13:$E$512,$E210,$AI$13:$AI$512,"○"))&gt;1</formula>
    </cfRule>
  </conditionalFormatting>
  <conditionalFormatting sqref="AJ210">
    <cfRule type="expression" dxfId="7495" priority="7729" stopIfTrue="1">
      <formula>$AJ210=""</formula>
    </cfRule>
    <cfRule type="expression" dxfId="7494" priority="7741">
      <formula>(COUNTIFS($E$13:$E$512,$E210,$AJ$13:$AJ$512,"◎") + COUNTIFS($E$13:$E$512,$E210,$AJ$13:$AJ$512,"○"))&gt;1</formula>
    </cfRule>
  </conditionalFormatting>
  <conditionalFormatting sqref="Y211">
    <cfRule type="expression" dxfId="7493" priority="7716" stopIfTrue="1">
      <formula>$Y211=""</formula>
    </cfRule>
    <cfRule type="expression" dxfId="7492" priority="7728">
      <formula>(COUNTIFS($E$13:$E$512,$E211,$Y$13:$Y$512,"◎") + COUNTIFS($E$13:$E$512,$E211,$Y$13:$Y$512,"○"))&gt;1</formula>
    </cfRule>
  </conditionalFormatting>
  <conditionalFormatting sqref="Z211">
    <cfRule type="expression" dxfId="7491" priority="7715" stopIfTrue="1">
      <formula>$Z211=""</formula>
    </cfRule>
    <cfRule type="expression" dxfId="7490" priority="7727">
      <formula>(COUNTIFS($E$13:$E$512,$E211,$Z$13:$Z$512,"◎") + COUNTIFS($E$13:$E$512,$E211,$Z$13:$Z$512,"○"))&gt;1</formula>
    </cfRule>
  </conditionalFormatting>
  <conditionalFormatting sqref="AA211">
    <cfRule type="expression" dxfId="7489" priority="7714" stopIfTrue="1">
      <formula>$AA211=""</formula>
    </cfRule>
    <cfRule type="expression" dxfId="7488" priority="7726">
      <formula>(COUNTIFS($E$13:$E$512,$E211,$AA$13:$AA$512,"◎") + COUNTIFS($E$13:$E$512,$E211,$AA$13:$AA$512,"○"))&gt;1</formula>
    </cfRule>
  </conditionalFormatting>
  <conditionalFormatting sqref="AB211">
    <cfRule type="expression" dxfId="7487" priority="7713" stopIfTrue="1">
      <formula>$AB211=""</formula>
    </cfRule>
    <cfRule type="expression" dxfId="7486" priority="7725">
      <formula>(COUNTIFS($E$13:$E$512,$E211,$AB$13:$AB$512,"◎") + COUNTIFS($E$13:$E$512,$E211,$AB$13:$AB$512,"○"))&gt;1</formula>
    </cfRule>
  </conditionalFormatting>
  <conditionalFormatting sqref="AC211">
    <cfRule type="expression" dxfId="7485" priority="7712" stopIfTrue="1">
      <formula>$AC211=""</formula>
    </cfRule>
    <cfRule type="expression" dxfId="7484" priority="7724">
      <formula>(COUNTIFS($E$13:$E$512,$E211,$AC$13:$AC$512,"◎") + COUNTIFS($E$13:$E$512,$E211,$AC$13:$AC$512,"○"))&gt;1</formula>
    </cfRule>
  </conditionalFormatting>
  <conditionalFormatting sqref="AD211">
    <cfRule type="expression" dxfId="7483" priority="7711" stopIfTrue="1">
      <formula>$AD211=""</formula>
    </cfRule>
    <cfRule type="expression" dxfId="7482" priority="7723">
      <formula>(COUNTIFS($E$13:$E$512,$E211,$AD$13:$AD$512,"◎") + COUNTIFS($E$13:$E$512,$E211,$AD$13:$AD$512,"○"))&gt;1</formula>
    </cfRule>
  </conditionalFormatting>
  <conditionalFormatting sqref="AE211">
    <cfRule type="expression" dxfId="7481" priority="7710" stopIfTrue="1">
      <formula>$AE211=""</formula>
    </cfRule>
    <cfRule type="expression" dxfId="7480" priority="7722">
      <formula>(COUNTIFS($E$13:$E$512,$E211,$AE$13:$AE$512,"◎") + COUNTIFS($E$13:$E$512,$E211,$AE$13:$AE$512,"○"))&gt;1</formula>
    </cfRule>
  </conditionalFormatting>
  <conditionalFormatting sqref="AF211">
    <cfRule type="expression" dxfId="7479" priority="7709" stopIfTrue="1">
      <formula>$AF211=""</formula>
    </cfRule>
    <cfRule type="expression" dxfId="7478" priority="7721">
      <formula>(COUNTIFS($E$13:$E$512,$E211,$AF$13:$AF$512,"◎") + COUNTIFS($E$13:$E$512,$E211,$AF$13:$AF$512,"○"))&gt;1</formula>
    </cfRule>
  </conditionalFormatting>
  <conditionalFormatting sqref="AG211">
    <cfRule type="expression" dxfId="7477" priority="7708" stopIfTrue="1">
      <formula>$AG211=""</formula>
    </cfRule>
    <cfRule type="expression" dxfId="7476" priority="7720">
      <formula>(COUNTIFS($E$13:$E$512,$E211,$AG$13:$AG$512,"◎") + COUNTIFS($E$13:$E$512,$E211,$AG$13:$AG$512,"○"))&gt;1</formula>
    </cfRule>
  </conditionalFormatting>
  <conditionalFormatting sqref="AH211">
    <cfRule type="expression" dxfId="7475" priority="7707" stopIfTrue="1">
      <formula>$AH211=""</formula>
    </cfRule>
    <cfRule type="expression" dxfId="7474" priority="7719">
      <formula>(COUNTIFS($E$13:$E$512,$E211,$AH$13:$AH$512,"◎") + COUNTIFS($E$13:$E$512,$E211,$AH$13:$AH$512,"○"))&gt;1</formula>
    </cfRule>
  </conditionalFormatting>
  <conditionalFormatting sqref="AI211">
    <cfRule type="expression" dxfId="7473" priority="7706" stopIfTrue="1">
      <formula>$AI211=""</formula>
    </cfRule>
    <cfRule type="expression" dxfId="7472" priority="7718">
      <formula>(COUNTIFS($E$13:$E$512,$E211,$AI$13:$AI$512,"◎") + COUNTIFS($E$13:$E$512,$E211,$AI$13:$AI$512,"○"))&gt;1</formula>
    </cfRule>
  </conditionalFormatting>
  <conditionalFormatting sqref="AJ211">
    <cfRule type="expression" dxfId="7471" priority="7705" stopIfTrue="1">
      <formula>$AJ211=""</formula>
    </cfRule>
    <cfRule type="expression" dxfId="7470" priority="7717">
      <formula>(COUNTIFS($E$13:$E$512,$E211,$AJ$13:$AJ$512,"◎") + COUNTIFS($E$13:$E$512,$E211,$AJ$13:$AJ$512,"○"))&gt;1</formula>
    </cfRule>
  </conditionalFormatting>
  <conditionalFormatting sqref="Y212">
    <cfRule type="expression" dxfId="7469" priority="7692" stopIfTrue="1">
      <formula>$Y212=""</formula>
    </cfRule>
    <cfRule type="expression" dxfId="7468" priority="7704">
      <formula>(COUNTIFS($E$13:$E$512,$E212,$Y$13:$Y$512,"◎") + COUNTIFS($E$13:$E$512,$E212,$Y$13:$Y$512,"○"))&gt;1</formula>
    </cfRule>
  </conditionalFormatting>
  <conditionalFormatting sqref="Z212">
    <cfRule type="expression" dxfId="7467" priority="7691" stopIfTrue="1">
      <formula>$Z212=""</formula>
    </cfRule>
    <cfRule type="expression" dxfId="7466" priority="7703">
      <formula>(COUNTIFS($E$13:$E$512,$E212,$Z$13:$Z$512,"◎") + COUNTIFS($E$13:$E$512,$E212,$Z$13:$Z$512,"○"))&gt;1</formula>
    </cfRule>
  </conditionalFormatting>
  <conditionalFormatting sqref="AA212">
    <cfRule type="expression" dxfId="7465" priority="7690" stopIfTrue="1">
      <formula>$AA212=""</formula>
    </cfRule>
    <cfRule type="expression" dxfId="7464" priority="7702">
      <formula>(COUNTIFS($E$13:$E$512,$E212,$AA$13:$AA$512,"◎") + COUNTIFS($E$13:$E$512,$E212,$AA$13:$AA$512,"○"))&gt;1</formula>
    </cfRule>
  </conditionalFormatting>
  <conditionalFormatting sqref="AB212">
    <cfRule type="expression" dxfId="7463" priority="7689" stopIfTrue="1">
      <formula>$AB212=""</formula>
    </cfRule>
    <cfRule type="expression" dxfId="7462" priority="7701">
      <formula>(COUNTIFS($E$13:$E$512,$E212,$AB$13:$AB$512,"◎") + COUNTIFS($E$13:$E$512,$E212,$AB$13:$AB$512,"○"))&gt;1</formula>
    </cfRule>
  </conditionalFormatting>
  <conditionalFormatting sqref="AC212">
    <cfRule type="expression" dxfId="7461" priority="7688" stopIfTrue="1">
      <formula>$AC212=""</formula>
    </cfRule>
    <cfRule type="expression" dxfId="7460" priority="7700">
      <formula>(COUNTIFS($E$13:$E$512,$E212,$AC$13:$AC$512,"◎") + COUNTIFS($E$13:$E$512,$E212,$AC$13:$AC$512,"○"))&gt;1</formula>
    </cfRule>
  </conditionalFormatting>
  <conditionalFormatting sqref="AD212">
    <cfRule type="expression" dxfId="7459" priority="7687" stopIfTrue="1">
      <formula>$AD212=""</formula>
    </cfRule>
    <cfRule type="expression" dxfId="7458" priority="7699">
      <formula>(COUNTIFS($E$13:$E$512,$E212,$AD$13:$AD$512,"◎") + COUNTIFS($E$13:$E$512,$E212,$AD$13:$AD$512,"○"))&gt;1</formula>
    </cfRule>
  </conditionalFormatting>
  <conditionalFormatting sqref="AE212">
    <cfRule type="expression" dxfId="7457" priority="7686" stopIfTrue="1">
      <formula>$AE212=""</formula>
    </cfRule>
    <cfRule type="expression" dxfId="7456" priority="7698">
      <formula>(COUNTIFS($E$13:$E$512,$E212,$AE$13:$AE$512,"◎") + COUNTIFS($E$13:$E$512,$E212,$AE$13:$AE$512,"○"))&gt;1</formula>
    </cfRule>
  </conditionalFormatting>
  <conditionalFormatting sqref="AF212">
    <cfRule type="expression" dxfId="7455" priority="7685" stopIfTrue="1">
      <formula>$AF212=""</formula>
    </cfRule>
    <cfRule type="expression" dxfId="7454" priority="7697">
      <formula>(COUNTIFS($E$13:$E$512,$E212,$AF$13:$AF$512,"◎") + COUNTIFS($E$13:$E$512,$E212,$AF$13:$AF$512,"○"))&gt;1</formula>
    </cfRule>
  </conditionalFormatting>
  <conditionalFormatting sqref="AG212">
    <cfRule type="expression" dxfId="7453" priority="7684" stopIfTrue="1">
      <formula>$AG212=""</formula>
    </cfRule>
    <cfRule type="expression" dxfId="7452" priority="7696">
      <formula>(COUNTIFS($E$13:$E$512,$E212,$AG$13:$AG$512,"◎") + COUNTIFS($E$13:$E$512,$E212,$AG$13:$AG$512,"○"))&gt;1</formula>
    </cfRule>
  </conditionalFormatting>
  <conditionalFormatting sqref="AH212">
    <cfRule type="expression" dxfId="7451" priority="7683" stopIfTrue="1">
      <formula>$AH212=""</formula>
    </cfRule>
    <cfRule type="expression" dxfId="7450" priority="7695">
      <formula>(COUNTIFS($E$13:$E$512,$E212,$AH$13:$AH$512,"◎") + COUNTIFS($E$13:$E$512,$E212,$AH$13:$AH$512,"○"))&gt;1</formula>
    </cfRule>
  </conditionalFormatting>
  <conditionalFormatting sqref="AI212">
    <cfRule type="expression" dxfId="7449" priority="7682" stopIfTrue="1">
      <formula>$AI212=""</formula>
    </cfRule>
    <cfRule type="expression" dxfId="7448" priority="7694">
      <formula>(COUNTIFS($E$13:$E$512,$E212,$AI$13:$AI$512,"◎") + COUNTIFS($E$13:$E$512,$E212,$AI$13:$AI$512,"○"))&gt;1</formula>
    </cfRule>
  </conditionalFormatting>
  <conditionalFormatting sqref="AJ212">
    <cfRule type="expression" dxfId="7447" priority="7681" stopIfTrue="1">
      <formula>$AJ212=""</formula>
    </cfRule>
    <cfRule type="expression" dxfId="7446" priority="7693">
      <formula>(COUNTIFS($E$13:$E$512,$E212,$AJ$13:$AJ$512,"◎") + COUNTIFS($E$13:$E$512,$E212,$AJ$13:$AJ$512,"○"))&gt;1</formula>
    </cfRule>
  </conditionalFormatting>
  <conditionalFormatting sqref="Y213">
    <cfRule type="expression" dxfId="7445" priority="7668" stopIfTrue="1">
      <formula>$Y213=""</formula>
    </cfRule>
    <cfRule type="expression" dxfId="7444" priority="7680">
      <formula>(COUNTIFS($E$13:$E$512,$E213,$Y$13:$Y$512,"◎") + COUNTIFS($E$13:$E$512,$E213,$Y$13:$Y$512,"○"))&gt;1</formula>
    </cfRule>
  </conditionalFormatting>
  <conditionalFormatting sqref="Z213">
    <cfRule type="expression" dxfId="7443" priority="7667" stopIfTrue="1">
      <formula>$Z213=""</formula>
    </cfRule>
    <cfRule type="expression" dxfId="7442" priority="7679">
      <formula>(COUNTIFS($E$13:$E$512,$E213,$Z$13:$Z$512,"◎") + COUNTIFS($E$13:$E$512,$E213,$Z$13:$Z$512,"○"))&gt;1</formula>
    </cfRule>
  </conditionalFormatting>
  <conditionalFormatting sqref="AA213">
    <cfRule type="expression" dxfId="7441" priority="7666" stopIfTrue="1">
      <formula>$AA213=""</formula>
    </cfRule>
    <cfRule type="expression" dxfId="7440" priority="7678">
      <formula>(COUNTIFS($E$13:$E$512,$E213,$AA$13:$AA$512,"◎") + COUNTIFS($E$13:$E$512,$E213,$AA$13:$AA$512,"○"))&gt;1</formula>
    </cfRule>
  </conditionalFormatting>
  <conditionalFormatting sqref="AB213">
    <cfRule type="expression" dxfId="7439" priority="7665" stopIfTrue="1">
      <formula>$AB213=""</formula>
    </cfRule>
    <cfRule type="expression" dxfId="7438" priority="7677">
      <formula>(COUNTIFS($E$13:$E$512,$E213,$AB$13:$AB$512,"◎") + COUNTIFS($E$13:$E$512,$E213,$AB$13:$AB$512,"○"))&gt;1</formula>
    </cfRule>
  </conditionalFormatting>
  <conditionalFormatting sqref="AC213">
    <cfRule type="expression" dxfId="7437" priority="7664" stopIfTrue="1">
      <formula>$AC213=""</formula>
    </cfRule>
    <cfRule type="expression" dxfId="7436" priority="7676">
      <formula>(COUNTIFS($E$13:$E$512,$E213,$AC$13:$AC$512,"◎") + COUNTIFS($E$13:$E$512,$E213,$AC$13:$AC$512,"○"))&gt;1</formula>
    </cfRule>
  </conditionalFormatting>
  <conditionalFormatting sqref="AD213">
    <cfRule type="expression" dxfId="7435" priority="7663" stopIfTrue="1">
      <formula>$AD213=""</formula>
    </cfRule>
    <cfRule type="expression" dxfId="7434" priority="7675">
      <formula>(COUNTIFS($E$13:$E$512,$E213,$AD$13:$AD$512,"◎") + COUNTIFS($E$13:$E$512,$E213,$AD$13:$AD$512,"○"))&gt;1</formula>
    </cfRule>
  </conditionalFormatting>
  <conditionalFormatting sqref="AE213">
    <cfRule type="expression" dxfId="7433" priority="7662" stopIfTrue="1">
      <formula>$AE213=""</formula>
    </cfRule>
    <cfRule type="expression" dxfId="7432" priority="7674">
      <formula>(COUNTIFS($E$13:$E$512,$E213,$AE$13:$AE$512,"◎") + COUNTIFS($E$13:$E$512,$E213,$AE$13:$AE$512,"○"))&gt;1</formula>
    </cfRule>
  </conditionalFormatting>
  <conditionalFormatting sqref="AF213">
    <cfRule type="expression" dxfId="7431" priority="7661" stopIfTrue="1">
      <formula>$AF213=""</formula>
    </cfRule>
    <cfRule type="expression" dxfId="7430" priority="7673">
      <formula>(COUNTIFS($E$13:$E$512,$E213,$AF$13:$AF$512,"◎") + COUNTIFS($E$13:$E$512,$E213,$AF$13:$AF$512,"○"))&gt;1</formula>
    </cfRule>
  </conditionalFormatting>
  <conditionalFormatting sqref="AG213">
    <cfRule type="expression" dxfId="7429" priority="7660" stopIfTrue="1">
      <formula>$AG213=""</formula>
    </cfRule>
    <cfRule type="expression" dxfId="7428" priority="7672">
      <formula>(COUNTIFS($E$13:$E$512,$E213,$AG$13:$AG$512,"◎") + COUNTIFS($E$13:$E$512,$E213,$AG$13:$AG$512,"○"))&gt;1</formula>
    </cfRule>
  </conditionalFormatting>
  <conditionalFormatting sqref="AH213">
    <cfRule type="expression" dxfId="7427" priority="7659" stopIfTrue="1">
      <formula>$AH213=""</formula>
    </cfRule>
    <cfRule type="expression" dxfId="7426" priority="7671">
      <formula>(COUNTIFS($E$13:$E$512,$E213,$AH$13:$AH$512,"◎") + COUNTIFS($E$13:$E$512,$E213,$AH$13:$AH$512,"○"))&gt;1</formula>
    </cfRule>
  </conditionalFormatting>
  <conditionalFormatting sqref="AI213">
    <cfRule type="expression" dxfId="7425" priority="7658" stopIfTrue="1">
      <formula>$AI213=""</formula>
    </cfRule>
    <cfRule type="expression" dxfId="7424" priority="7670">
      <formula>(COUNTIFS($E$13:$E$512,$E213,$AI$13:$AI$512,"◎") + COUNTIFS($E$13:$E$512,$E213,$AI$13:$AI$512,"○"))&gt;1</formula>
    </cfRule>
  </conditionalFormatting>
  <conditionalFormatting sqref="AJ213">
    <cfRule type="expression" dxfId="7423" priority="7657" stopIfTrue="1">
      <formula>$AJ213=""</formula>
    </cfRule>
    <cfRule type="expression" dxfId="7422" priority="7669">
      <formula>(COUNTIFS($E$13:$E$512,$E213,$AJ$13:$AJ$512,"◎") + COUNTIFS($E$13:$E$512,$E213,$AJ$13:$AJ$512,"○"))&gt;1</formula>
    </cfRule>
  </conditionalFormatting>
  <conditionalFormatting sqref="Y214">
    <cfRule type="expression" dxfId="7421" priority="7644" stopIfTrue="1">
      <formula>$Y214=""</formula>
    </cfRule>
    <cfRule type="expression" dxfId="7420" priority="7656">
      <formula>(COUNTIFS($E$13:$E$512,$E214,$Y$13:$Y$512,"◎") + COUNTIFS($E$13:$E$512,$E214,$Y$13:$Y$512,"○"))&gt;1</formula>
    </cfRule>
  </conditionalFormatting>
  <conditionalFormatting sqref="Z214">
    <cfRule type="expression" dxfId="7419" priority="7643" stopIfTrue="1">
      <formula>$Z214=""</formula>
    </cfRule>
    <cfRule type="expression" dxfId="7418" priority="7655">
      <formula>(COUNTIFS($E$13:$E$512,$E214,$Z$13:$Z$512,"◎") + COUNTIFS($E$13:$E$512,$E214,$Z$13:$Z$512,"○"))&gt;1</formula>
    </cfRule>
  </conditionalFormatting>
  <conditionalFormatting sqref="AA214">
    <cfRule type="expression" dxfId="7417" priority="7642" stopIfTrue="1">
      <formula>$AA214=""</formula>
    </cfRule>
    <cfRule type="expression" dxfId="7416" priority="7654">
      <formula>(COUNTIFS($E$13:$E$512,$E214,$AA$13:$AA$512,"◎") + COUNTIFS($E$13:$E$512,$E214,$AA$13:$AA$512,"○"))&gt;1</formula>
    </cfRule>
  </conditionalFormatting>
  <conditionalFormatting sqref="AB214">
    <cfRule type="expression" dxfId="7415" priority="7641" stopIfTrue="1">
      <formula>$AB214=""</formula>
    </cfRule>
    <cfRule type="expression" dxfId="7414" priority="7653">
      <formula>(COUNTIFS($E$13:$E$512,$E214,$AB$13:$AB$512,"◎") + COUNTIFS($E$13:$E$512,$E214,$AB$13:$AB$512,"○"))&gt;1</formula>
    </cfRule>
  </conditionalFormatting>
  <conditionalFormatting sqref="AC214">
    <cfRule type="expression" dxfId="7413" priority="7640" stopIfTrue="1">
      <formula>$AC214=""</formula>
    </cfRule>
    <cfRule type="expression" dxfId="7412" priority="7652">
      <formula>(COUNTIFS($E$13:$E$512,$E214,$AC$13:$AC$512,"◎") + COUNTIFS($E$13:$E$512,$E214,$AC$13:$AC$512,"○"))&gt;1</formula>
    </cfRule>
  </conditionalFormatting>
  <conditionalFormatting sqref="AD214">
    <cfRule type="expression" dxfId="7411" priority="7639" stopIfTrue="1">
      <formula>$AD214=""</formula>
    </cfRule>
    <cfRule type="expression" dxfId="7410" priority="7651">
      <formula>(COUNTIFS($E$13:$E$512,$E214,$AD$13:$AD$512,"◎") + COUNTIFS($E$13:$E$512,$E214,$AD$13:$AD$512,"○"))&gt;1</formula>
    </cfRule>
  </conditionalFormatting>
  <conditionalFormatting sqref="AE214">
    <cfRule type="expression" dxfId="7409" priority="7638" stopIfTrue="1">
      <formula>$AE214=""</formula>
    </cfRule>
    <cfRule type="expression" dxfId="7408" priority="7650">
      <formula>(COUNTIFS($E$13:$E$512,$E214,$AE$13:$AE$512,"◎") + COUNTIFS($E$13:$E$512,$E214,$AE$13:$AE$512,"○"))&gt;1</formula>
    </cfRule>
  </conditionalFormatting>
  <conditionalFormatting sqref="AF214">
    <cfRule type="expression" dxfId="7407" priority="7637" stopIfTrue="1">
      <formula>$AF214=""</formula>
    </cfRule>
    <cfRule type="expression" dxfId="7406" priority="7649">
      <formula>(COUNTIFS($E$13:$E$512,$E214,$AF$13:$AF$512,"◎") + COUNTIFS($E$13:$E$512,$E214,$AF$13:$AF$512,"○"))&gt;1</formula>
    </cfRule>
  </conditionalFormatting>
  <conditionalFormatting sqref="AG214">
    <cfRule type="expression" dxfId="7405" priority="7636" stopIfTrue="1">
      <formula>$AG214=""</formula>
    </cfRule>
    <cfRule type="expression" dxfId="7404" priority="7648">
      <formula>(COUNTIFS($E$13:$E$512,$E214,$AG$13:$AG$512,"◎") + COUNTIFS($E$13:$E$512,$E214,$AG$13:$AG$512,"○"))&gt;1</formula>
    </cfRule>
  </conditionalFormatting>
  <conditionalFormatting sqref="AH214">
    <cfRule type="expression" dxfId="7403" priority="7635" stopIfTrue="1">
      <formula>$AH214=""</formula>
    </cfRule>
    <cfRule type="expression" dxfId="7402" priority="7647">
      <formula>(COUNTIFS($E$13:$E$512,$E214,$AH$13:$AH$512,"◎") + COUNTIFS($E$13:$E$512,$E214,$AH$13:$AH$512,"○"))&gt;1</formula>
    </cfRule>
  </conditionalFormatting>
  <conditionalFormatting sqref="AI214">
    <cfRule type="expression" dxfId="7401" priority="7634" stopIfTrue="1">
      <formula>$AI214=""</formula>
    </cfRule>
    <cfRule type="expression" dxfId="7400" priority="7646">
      <formula>(COUNTIFS($E$13:$E$512,$E214,$AI$13:$AI$512,"◎") + COUNTIFS($E$13:$E$512,$E214,$AI$13:$AI$512,"○"))&gt;1</formula>
    </cfRule>
  </conditionalFormatting>
  <conditionalFormatting sqref="AJ214">
    <cfRule type="expression" dxfId="7399" priority="7633" stopIfTrue="1">
      <formula>$AJ214=""</formula>
    </cfRule>
    <cfRule type="expression" dxfId="7398" priority="7645">
      <formula>(COUNTIFS($E$13:$E$512,$E214,$AJ$13:$AJ$512,"◎") + COUNTIFS($E$13:$E$512,$E214,$AJ$13:$AJ$512,"○"))&gt;1</formula>
    </cfRule>
  </conditionalFormatting>
  <conditionalFormatting sqref="Y215">
    <cfRule type="expression" dxfId="7397" priority="7620" stopIfTrue="1">
      <formula>$Y215=""</formula>
    </cfRule>
    <cfRule type="expression" dxfId="7396" priority="7632">
      <formula>(COUNTIFS($E$13:$E$512,$E215,$Y$13:$Y$512,"◎") + COUNTIFS($E$13:$E$512,$E215,$Y$13:$Y$512,"○"))&gt;1</formula>
    </cfRule>
  </conditionalFormatting>
  <conditionalFormatting sqref="Z215">
    <cfRule type="expression" dxfId="7395" priority="7619" stopIfTrue="1">
      <formula>$Z215=""</formula>
    </cfRule>
    <cfRule type="expression" dxfId="7394" priority="7631">
      <formula>(COUNTIFS($E$13:$E$512,$E215,$Z$13:$Z$512,"◎") + COUNTIFS($E$13:$E$512,$E215,$Z$13:$Z$512,"○"))&gt;1</formula>
    </cfRule>
  </conditionalFormatting>
  <conditionalFormatting sqref="AA215">
    <cfRule type="expression" dxfId="7393" priority="7618" stopIfTrue="1">
      <formula>$AA215=""</formula>
    </cfRule>
    <cfRule type="expression" dxfId="7392" priority="7630">
      <formula>(COUNTIFS($E$13:$E$512,$E215,$AA$13:$AA$512,"◎") + COUNTIFS($E$13:$E$512,$E215,$AA$13:$AA$512,"○"))&gt;1</formula>
    </cfRule>
  </conditionalFormatting>
  <conditionalFormatting sqref="AB215">
    <cfRule type="expression" dxfId="7391" priority="7617" stopIfTrue="1">
      <formula>$AB215=""</formula>
    </cfRule>
    <cfRule type="expression" dxfId="7390" priority="7629">
      <formula>(COUNTIFS($E$13:$E$512,$E215,$AB$13:$AB$512,"◎") + COUNTIFS($E$13:$E$512,$E215,$AB$13:$AB$512,"○"))&gt;1</formula>
    </cfRule>
  </conditionalFormatting>
  <conditionalFormatting sqref="AC215">
    <cfRule type="expression" dxfId="7389" priority="7616" stopIfTrue="1">
      <formula>$AC215=""</formula>
    </cfRule>
    <cfRule type="expression" dxfId="7388" priority="7628">
      <formula>(COUNTIFS($E$13:$E$512,$E215,$AC$13:$AC$512,"◎") + COUNTIFS($E$13:$E$512,$E215,$AC$13:$AC$512,"○"))&gt;1</formula>
    </cfRule>
  </conditionalFormatting>
  <conditionalFormatting sqref="AD215">
    <cfRule type="expression" dxfId="7387" priority="7615" stopIfTrue="1">
      <formula>$AD215=""</formula>
    </cfRule>
    <cfRule type="expression" dxfId="7386" priority="7627">
      <formula>(COUNTIFS($E$13:$E$512,$E215,$AD$13:$AD$512,"◎") + COUNTIFS($E$13:$E$512,$E215,$AD$13:$AD$512,"○"))&gt;1</formula>
    </cfRule>
  </conditionalFormatting>
  <conditionalFormatting sqref="AE215">
    <cfRule type="expression" dxfId="7385" priority="7614" stopIfTrue="1">
      <formula>$AE215=""</formula>
    </cfRule>
    <cfRule type="expression" dxfId="7384" priority="7626">
      <formula>(COUNTIFS($E$13:$E$512,$E215,$AE$13:$AE$512,"◎") + COUNTIFS($E$13:$E$512,$E215,$AE$13:$AE$512,"○"))&gt;1</formula>
    </cfRule>
  </conditionalFormatting>
  <conditionalFormatting sqref="AF215">
    <cfRule type="expression" dxfId="7383" priority="7613" stopIfTrue="1">
      <formula>$AF215=""</formula>
    </cfRule>
    <cfRule type="expression" dxfId="7382" priority="7625">
      <formula>(COUNTIFS($E$13:$E$512,$E215,$AF$13:$AF$512,"◎") + COUNTIFS($E$13:$E$512,$E215,$AF$13:$AF$512,"○"))&gt;1</formula>
    </cfRule>
  </conditionalFormatting>
  <conditionalFormatting sqref="AG215">
    <cfRule type="expression" dxfId="7381" priority="7612" stopIfTrue="1">
      <formula>$AG215=""</formula>
    </cfRule>
    <cfRule type="expression" dxfId="7380" priority="7624">
      <formula>(COUNTIFS($E$13:$E$512,$E215,$AG$13:$AG$512,"◎") + COUNTIFS($E$13:$E$512,$E215,$AG$13:$AG$512,"○"))&gt;1</formula>
    </cfRule>
  </conditionalFormatting>
  <conditionalFormatting sqref="AH215">
    <cfRule type="expression" dxfId="7379" priority="7611" stopIfTrue="1">
      <formula>$AH215=""</formula>
    </cfRule>
    <cfRule type="expression" dxfId="7378" priority="7623">
      <formula>(COUNTIFS($E$13:$E$512,$E215,$AH$13:$AH$512,"◎") + COUNTIFS($E$13:$E$512,$E215,$AH$13:$AH$512,"○"))&gt;1</formula>
    </cfRule>
  </conditionalFormatting>
  <conditionalFormatting sqref="AI215">
    <cfRule type="expression" dxfId="7377" priority="7610" stopIfTrue="1">
      <formula>$AI215=""</formula>
    </cfRule>
    <cfRule type="expression" dxfId="7376" priority="7622">
      <formula>(COUNTIFS($E$13:$E$512,$E215,$AI$13:$AI$512,"◎") + COUNTIFS($E$13:$E$512,$E215,$AI$13:$AI$512,"○"))&gt;1</formula>
    </cfRule>
  </conditionalFormatting>
  <conditionalFormatting sqref="AJ215">
    <cfRule type="expression" dxfId="7375" priority="7609" stopIfTrue="1">
      <formula>$AJ215=""</formula>
    </cfRule>
    <cfRule type="expression" dxfId="7374" priority="7621">
      <formula>(COUNTIFS($E$13:$E$512,$E215,$AJ$13:$AJ$512,"◎") + COUNTIFS($E$13:$E$512,$E215,$AJ$13:$AJ$512,"○"))&gt;1</formula>
    </cfRule>
  </conditionalFormatting>
  <conditionalFormatting sqref="Y216">
    <cfRule type="expression" dxfId="7373" priority="7596" stopIfTrue="1">
      <formula>$Y216=""</formula>
    </cfRule>
    <cfRule type="expression" dxfId="7372" priority="7608">
      <formula>(COUNTIFS($E$13:$E$512,$E216,$Y$13:$Y$512,"◎") + COUNTIFS($E$13:$E$512,$E216,$Y$13:$Y$512,"○"))&gt;1</formula>
    </cfRule>
  </conditionalFormatting>
  <conditionalFormatting sqref="Z216">
    <cfRule type="expression" dxfId="7371" priority="7595" stopIfTrue="1">
      <formula>$Z216=""</formula>
    </cfRule>
    <cfRule type="expression" dxfId="7370" priority="7607">
      <formula>(COUNTIFS($E$13:$E$512,$E216,$Z$13:$Z$512,"◎") + COUNTIFS($E$13:$E$512,$E216,$Z$13:$Z$512,"○"))&gt;1</formula>
    </cfRule>
  </conditionalFormatting>
  <conditionalFormatting sqref="AA216">
    <cfRule type="expression" dxfId="7369" priority="7594" stopIfTrue="1">
      <formula>$AA216=""</formula>
    </cfRule>
    <cfRule type="expression" dxfId="7368" priority="7606">
      <formula>(COUNTIFS($E$13:$E$512,$E216,$AA$13:$AA$512,"◎") + COUNTIFS($E$13:$E$512,$E216,$AA$13:$AA$512,"○"))&gt;1</formula>
    </cfRule>
  </conditionalFormatting>
  <conditionalFormatting sqref="AB216">
    <cfRule type="expression" dxfId="7367" priority="7593" stopIfTrue="1">
      <formula>$AB216=""</formula>
    </cfRule>
    <cfRule type="expression" dxfId="7366" priority="7605">
      <formula>(COUNTIFS($E$13:$E$512,$E216,$AB$13:$AB$512,"◎") + COUNTIFS($E$13:$E$512,$E216,$AB$13:$AB$512,"○"))&gt;1</formula>
    </cfRule>
  </conditionalFormatting>
  <conditionalFormatting sqref="AC216">
    <cfRule type="expression" dxfId="7365" priority="7592" stopIfTrue="1">
      <formula>$AC216=""</formula>
    </cfRule>
    <cfRule type="expression" dxfId="7364" priority="7604">
      <formula>(COUNTIFS($E$13:$E$512,$E216,$AC$13:$AC$512,"◎") + COUNTIFS($E$13:$E$512,$E216,$AC$13:$AC$512,"○"))&gt;1</formula>
    </cfRule>
  </conditionalFormatting>
  <conditionalFormatting sqref="AD216">
    <cfRule type="expression" dxfId="7363" priority="7591" stopIfTrue="1">
      <formula>$AD216=""</formula>
    </cfRule>
    <cfRule type="expression" dxfId="7362" priority="7603">
      <formula>(COUNTIFS($E$13:$E$512,$E216,$AD$13:$AD$512,"◎") + COUNTIFS($E$13:$E$512,$E216,$AD$13:$AD$512,"○"))&gt;1</formula>
    </cfRule>
  </conditionalFormatting>
  <conditionalFormatting sqref="AE216">
    <cfRule type="expression" dxfId="7361" priority="7590" stopIfTrue="1">
      <formula>$AE216=""</formula>
    </cfRule>
    <cfRule type="expression" dxfId="7360" priority="7602">
      <formula>(COUNTIFS($E$13:$E$512,$E216,$AE$13:$AE$512,"◎") + COUNTIFS($E$13:$E$512,$E216,$AE$13:$AE$512,"○"))&gt;1</formula>
    </cfRule>
  </conditionalFormatting>
  <conditionalFormatting sqref="AF216">
    <cfRule type="expression" dxfId="7359" priority="7589" stopIfTrue="1">
      <formula>$AF216=""</formula>
    </cfRule>
    <cfRule type="expression" dxfId="7358" priority="7601">
      <formula>(COUNTIFS($E$13:$E$512,$E216,$AF$13:$AF$512,"◎") + COUNTIFS($E$13:$E$512,$E216,$AF$13:$AF$512,"○"))&gt;1</formula>
    </cfRule>
  </conditionalFormatting>
  <conditionalFormatting sqref="AG216">
    <cfRule type="expression" dxfId="7357" priority="7588" stopIfTrue="1">
      <formula>$AG216=""</formula>
    </cfRule>
    <cfRule type="expression" dxfId="7356" priority="7600">
      <formula>(COUNTIFS($E$13:$E$512,$E216,$AG$13:$AG$512,"◎") + COUNTIFS($E$13:$E$512,$E216,$AG$13:$AG$512,"○"))&gt;1</formula>
    </cfRule>
  </conditionalFormatting>
  <conditionalFormatting sqref="AH216">
    <cfRule type="expression" dxfId="7355" priority="7587" stopIfTrue="1">
      <formula>$AH216=""</formula>
    </cfRule>
    <cfRule type="expression" dxfId="7354" priority="7599">
      <formula>(COUNTIFS($E$13:$E$512,$E216,$AH$13:$AH$512,"◎") + COUNTIFS($E$13:$E$512,$E216,$AH$13:$AH$512,"○"))&gt;1</formula>
    </cfRule>
  </conditionalFormatting>
  <conditionalFormatting sqref="AI216">
    <cfRule type="expression" dxfId="7353" priority="7586" stopIfTrue="1">
      <formula>$AI216=""</formula>
    </cfRule>
    <cfRule type="expression" dxfId="7352" priority="7598">
      <formula>(COUNTIFS($E$13:$E$512,$E216,$AI$13:$AI$512,"◎") + COUNTIFS($E$13:$E$512,$E216,$AI$13:$AI$512,"○"))&gt;1</formula>
    </cfRule>
  </conditionalFormatting>
  <conditionalFormatting sqref="AJ216">
    <cfRule type="expression" dxfId="7351" priority="7585" stopIfTrue="1">
      <formula>$AJ216=""</formula>
    </cfRule>
    <cfRule type="expression" dxfId="7350" priority="7597">
      <formula>(COUNTIFS($E$13:$E$512,$E216,$AJ$13:$AJ$512,"◎") + COUNTIFS($E$13:$E$512,$E216,$AJ$13:$AJ$512,"○"))&gt;1</formula>
    </cfRule>
  </conditionalFormatting>
  <conditionalFormatting sqref="Y217">
    <cfRule type="expression" dxfId="7349" priority="7572" stopIfTrue="1">
      <formula>$Y217=""</formula>
    </cfRule>
    <cfRule type="expression" dxfId="7348" priority="7584">
      <formula>(COUNTIFS($E$13:$E$512,$E217,$Y$13:$Y$512,"◎") + COUNTIFS($E$13:$E$512,$E217,$Y$13:$Y$512,"○"))&gt;1</formula>
    </cfRule>
  </conditionalFormatting>
  <conditionalFormatting sqref="Z217">
    <cfRule type="expression" dxfId="7347" priority="7571" stopIfTrue="1">
      <formula>$Z217=""</formula>
    </cfRule>
    <cfRule type="expression" dxfId="7346" priority="7583">
      <formula>(COUNTIFS($E$13:$E$512,$E217,$Z$13:$Z$512,"◎") + COUNTIFS($E$13:$E$512,$E217,$Z$13:$Z$512,"○"))&gt;1</formula>
    </cfRule>
  </conditionalFormatting>
  <conditionalFormatting sqref="AA217">
    <cfRule type="expression" dxfId="7345" priority="7570" stopIfTrue="1">
      <formula>$AA217=""</formula>
    </cfRule>
    <cfRule type="expression" dxfId="7344" priority="7582">
      <formula>(COUNTIFS($E$13:$E$512,$E217,$AA$13:$AA$512,"◎") + COUNTIFS($E$13:$E$512,$E217,$AA$13:$AA$512,"○"))&gt;1</formula>
    </cfRule>
  </conditionalFormatting>
  <conditionalFormatting sqref="AB217">
    <cfRule type="expression" dxfId="7343" priority="7569" stopIfTrue="1">
      <formula>$AB217=""</formula>
    </cfRule>
    <cfRule type="expression" dxfId="7342" priority="7581">
      <formula>(COUNTIFS($E$13:$E$512,$E217,$AB$13:$AB$512,"◎") + COUNTIFS($E$13:$E$512,$E217,$AB$13:$AB$512,"○"))&gt;1</formula>
    </cfRule>
  </conditionalFormatting>
  <conditionalFormatting sqref="AC217">
    <cfRule type="expression" dxfId="7341" priority="7568" stopIfTrue="1">
      <formula>$AC217=""</formula>
    </cfRule>
    <cfRule type="expression" dxfId="7340" priority="7580">
      <formula>(COUNTIFS($E$13:$E$512,$E217,$AC$13:$AC$512,"◎") + COUNTIFS($E$13:$E$512,$E217,$AC$13:$AC$512,"○"))&gt;1</formula>
    </cfRule>
  </conditionalFormatting>
  <conditionalFormatting sqref="AD217">
    <cfRule type="expression" dxfId="7339" priority="7567" stopIfTrue="1">
      <formula>$AD217=""</formula>
    </cfRule>
    <cfRule type="expression" dxfId="7338" priority="7579">
      <formula>(COUNTIFS($E$13:$E$512,$E217,$AD$13:$AD$512,"◎") + COUNTIFS($E$13:$E$512,$E217,$AD$13:$AD$512,"○"))&gt;1</formula>
    </cfRule>
  </conditionalFormatting>
  <conditionalFormatting sqref="AE217">
    <cfRule type="expression" dxfId="7337" priority="7566" stopIfTrue="1">
      <formula>$AE217=""</formula>
    </cfRule>
    <cfRule type="expression" dxfId="7336" priority="7578">
      <formula>(COUNTIFS($E$13:$E$512,$E217,$AE$13:$AE$512,"◎") + COUNTIFS($E$13:$E$512,$E217,$AE$13:$AE$512,"○"))&gt;1</formula>
    </cfRule>
  </conditionalFormatting>
  <conditionalFormatting sqref="AF217">
    <cfRule type="expression" dxfId="7335" priority="7565" stopIfTrue="1">
      <formula>$AF217=""</formula>
    </cfRule>
    <cfRule type="expression" dxfId="7334" priority="7577">
      <formula>(COUNTIFS($E$13:$E$512,$E217,$AF$13:$AF$512,"◎") + COUNTIFS($E$13:$E$512,$E217,$AF$13:$AF$512,"○"))&gt;1</formula>
    </cfRule>
  </conditionalFormatting>
  <conditionalFormatting sqref="AG217">
    <cfRule type="expression" dxfId="7333" priority="7564" stopIfTrue="1">
      <formula>$AG217=""</formula>
    </cfRule>
    <cfRule type="expression" dxfId="7332" priority="7576">
      <formula>(COUNTIFS($E$13:$E$512,$E217,$AG$13:$AG$512,"◎") + COUNTIFS($E$13:$E$512,$E217,$AG$13:$AG$512,"○"))&gt;1</formula>
    </cfRule>
  </conditionalFormatting>
  <conditionalFormatting sqref="AH217">
    <cfRule type="expression" dxfId="7331" priority="7563" stopIfTrue="1">
      <formula>$AH217=""</formula>
    </cfRule>
    <cfRule type="expression" dxfId="7330" priority="7575">
      <formula>(COUNTIFS($E$13:$E$512,$E217,$AH$13:$AH$512,"◎") + COUNTIFS($E$13:$E$512,$E217,$AH$13:$AH$512,"○"))&gt;1</formula>
    </cfRule>
  </conditionalFormatting>
  <conditionalFormatting sqref="AI217">
    <cfRule type="expression" dxfId="7329" priority="7562" stopIfTrue="1">
      <formula>$AI217=""</formula>
    </cfRule>
    <cfRule type="expression" dxfId="7328" priority="7574">
      <formula>(COUNTIFS($E$13:$E$512,$E217,$AI$13:$AI$512,"◎") + COUNTIFS($E$13:$E$512,$E217,$AI$13:$AI$512,"○"))&gt;1</formula>
    </cfRule>
  </conditionalFormatting>
  <conditionalFormatting sqref="AJ217">
    <cfRule type="expression" dxfId="7327" priority="7561" stopIfTrue="1">
      <formula>$AJ217=""</formula>
    </cfRule>
    <cfRule type="expression" dxfId="7326" priority="7573">
      <formula>(COUNTIFS($E$13:$E$512,$E217,$AJ$13:$AJ$512,"◎") + COUNTIFS($E$13:$E$512,$E217,$AJ$13:$AJ$512,"○"))&gt;1</formula>
    </cfRule>
  </conditionalFormatting>
  <conditionalFormatting sqref="Y218">
    <cfRule type="expression" dxfId="7325" priority="7548" stopIfTrue="1">
      <formula>$Y218=""</formula>
    </cfRule>
    <cfRule type="expression" dxfId="7324" priority="7560">
      <formula>(COUNTIFS($E$13:$E$512,$E218,$Y$13:$Y$512,"◎") + COUNTIFS($E$13:$E$512,$E218,$Y$13:$Y$512,"○"))&gt;1</formula>
    </cfRule>
  </conditionalFormatting>
  <conditionalFormatting sqref="Z218">
    <cfRule type="expression" dxfId="7323" priority="7547" stopIfTrue="1">
      <formula>$Z218=""</formula>
    </cfRule>
    <cfRule type="expression" dxfId="7322" priority="7559">
      <formula>(COUNTIFS($E$13:$E$512,$E218,$Z$13:$Z$512,"◎") + COUNTIFS($E$13:$E$512,$E218,$Z$13:$Z$512,"○"))&gt;1</formula>
    </cfRule>
  </conditionalFormatting>
  <conditionalFormatting sqref="AA218">
    <cfRule type="expression" dxfId="7321" priority="7546" stopIfTrue="1">
      <formula>$AA218=""</formula>
    </cfRule>
    <cfRule type="expression" dxfId="7320" priority="7558">
      <formula>(COUNTIFS($E$13:$E$512,$E218,$AA$13:$AA$512,"◎") + COUNTIFS($E$13:$E$512,$E218,$AA$13:$AA$512,"○"))&gt;1</formula>
    </cfRule>
  </conditionalFormatting>
  <conditionalFormatting sqref="AB218">
    <cfRule type="expression" dxfId="7319" priority="7545" stopIfTrue="1">
      <formula>$AB218=""</formula>
    </cfRule>
    <cfRule type="expression" dxfId="7318" priority="7557">
      <formula>(COUNTIFS($E$13:$E$512,$E218,$AB$13:$AB$512,"◎") + COUNTIFS($E$13:$E$512,$E218,$AB$13:$AB$512,"○"))&gt;1</formula>
    </cfRule>
  </conditionalFormatting>
  <conditionalFormatting sqref="AC218">
    <cfRule type="expression" dxfId="7317" priority="7544" stopIfTrue="1">
      <formula>$AC218=""</formula>
    </cfRule>
    <cfRule type="expression" dxfId="7316" priority="7556">
      <formula>(COUNTIFS($E$13:$E$512,$E218,$AC$13:$AC$512,"◎") + COUNTIFS($E$13:$E$512,$E218,$AC$13:$AC$512,"○"))&gt;1</formula>
    </cfRule>
  </conditionalFormatting>
  <conditionalFormatting sqref="AD218">
    <cfRule type="expression" dxfId="7315" priority="7543" stopIfTrue="1">
      <formula>$AD218=""</formula>
    </cfRule>
    <cfRule type="expression" dxfId="7314" priority="7555">
      <formula>(COUNTIFS($E$13:$E$512,$E218,$AD$13:$AD$512,"◎") + COUNTIFS($E$13:$E$512,$E218,$AD$13:$AD$512,"○"))&gt;1</formula>
    </cfRule>
  </conditionalFormatting>
  <conditionalFormatting sqref="AE218">
    <cfRule type="expression" dxfId="7313" priority="7542" stopIfTrue="1">
      <formula>$AE218=""</formula>
    </cfRule>
    <cfRule type="expression" dxfId="7312" priority="7554">
      <formula>(COUNTIFS($E$13:$E$512,$E218,$AE$13:$AE$512,"◎") + COUNTIFS($E$13:$E$512,$E218,$AE$13:$AE$512,"○"))&gt;1</formula>
    </cfRule>
  </conditionalFormatting>
  <conditionalFormatting sqref="AF218">
    <cfRule type="expression" dxfId="7311" priority="7541" stopIfTrue="1">
      <formula>$AF218=""</formula>
    </cfRule>
    <cfRule type="expression" dxfId="7310" priority="7553">
      <formula>(COUNTIFS($E$13:$E$512,$E218,$AF$13:$AF$512,"◎") + COUNTIFS($E$13:$E$512,$E218,$AF$13:$AF$512,"○"))&gt;1</formula>
    </cfRule>
  </conditionalFormatting>
  <conditionalFormatting sqref="AG218">
    <cfRule type="expression" dxfId="7309" priority="7540" stopIfTrue="1">
      <formula>$AG218=""</formula>
    </cfRule>
    <cfRule type="expression" dxfId="7308" priority="7552">
      <formula>(COUNTIFS($E$13:$E$512,$E218,$AG$13:$AG$512,"◎") + COUNTIFS($E$13:$E$512,$E218,$AG$13:$AG$512,"○"))&gt;1</formula>
    </cfRule>
  </conditionalFormatting>
  <conditionalFormatting sqref="AH218">
    <cfRule type="expression" dxfId="7307" priority="7539" stopIfTrue="1">
      <formula>$AH218=""</formula>
    </cfRule>
    <cfRule type="expression" dxfId="7306" priority="7551">
      <formula>(COUNTIFS($E$13:$E$512,$E218,$AH$13:$AH$512,"◎") + COUNTIFS($E$13:$E$512,$E218,$AH$13:$AH$512,"○"))&gt;1</formula>
    </cfRule>
  </conditionalFormatting>
  <conditionalFormatting sqref="AI218">
    <cfRule type="expression" dxfId="7305" priority="7538" stopIfTrue="1">
      <formula>$AI218=""</formula>
    </cfRule>
    <cfRule type="expression" dxfId="7304" priority="7550">
      <formula>(COUNTIFS($E$13:$E$512,$E218,$AI$13:$AI$512,"◎") + COUNTIFS($E$13:$E$512,$E218,$AI$13:$AI$512,"○"))&gt;1</formula>
    </cfRule>
  </conditionalFormatting>
  <conditionalFormatting sqref="AJ218">
    <cfRule type="expression" dxfId="7303" priority="7537" stopIfTrue="1">
      <formula>$AJ218=""</formula>
    </cfRule>
    <cfRule type="expression" dxfId="7302" priority="7549">
      <formula>(COUNTIFS($E$13:$E$512,$E218,$AJ$13:$AJ$512,"◎") + COUNTIFS($E$13:$E$512,$E218,$AJ$13:$AJ$512,"○"))&gt;1</formula>
    </cfRule>
  </conditionalFormatting>
  <conditionalFormatting sqref="Y219">
    <cfRule type="expression" dxfId="7301" priority="7524" stopIfTrue="1">
      <formula>$Y219=""</formula>
    </cfRule>
    <cfRule type="expression" dxfId="7300" priority="7536">
      <formula>(COUNTIFS($E$13:$E$512,$E219,$Y$13:$Y$512,"◎") + COUNTIFS($E$13:$E$512,$E219,$Y$13:$Y$512,"○"))&gt;1</formula>
    </cfRule>
  </conditionalFormatting>
  <conditionalFormatting sqref="Z219">
    <cfRule type="expression" dxfId="7299" priority="7523" stopIfTrue="1">
      <formula>$Z219=""</formula>
    </cfRule>
    <cfRule type="expression" dxfId="7298" priority="7535">
      <formula>(COUNTIFS($E$13:$E$512,$E219,$Z$13:$Z$512,"◎") + COUNTIFS($E$13:$E$512,$E219,$Z$13:$Z$512,"○"))&gt;1</formula>
    </cfRule>
  </conditionalFormatting>
  <conditionalFormatting sqref="AA219">
    <cfRule type="expression" dxfId="7297" priority="7522" stopIfTrue="1">
      <formula>$AA219=""</formula>
    </cfRule>
    <cfRule type="expression" dxfId="7296" priority="7534">
      <formula>(COUNTIFS($E$13:$E$512,$E219,$AA$13:$AA$512,"◎") + COUNTIFS($E$13:$E$512,$E219,$AA$13:$AA$512,"○"))&gt;1</formula>
    </cfRule>
  </conditionalFormatting>
  <conditionalFormatting sqref="AB219">
    <cfRule type="expression" dxfId="7295" priority="7521" stopIfTrue="1">
      <formula>$AB219=""</formula>
    </cfRule>
    <cfRule type="expression" dxfId="7294" priority="7533">
      <formula>(COUNTIFS($E$13:$E$512,$E219,$AB$13:$AB$512,"◎") + COUNTIFS($E$13:$E$512,$E219,$AB$13:$AB$512,"○"))&gt;1</formula>
    </cfRule>
  </conditionalFormatting>
  <conditionalFormatting sqref="AC219">
    <cfRule type="expression" dxfId="7293" priority="7520" stopIfTrue="1">
      <formula>$AC219=""</formula>
    </cfRule>
    <cfRule type="expression" dxfId="7292" priority="7532">
      <formula>(COUNTIFS($E$13:$E$512,$E219,$AC$13:$AC$512,"◎") + COUNTIFS($E$13:$E$512,$E219,$AC$13:$AC$512,"○"))&gt;1</formula>
    </cfRule>
  </conditionalFormatting>
  <conditionalFormatting sqref="AD219">
    <cfRule type="expression" dxfId="7291" priority="7519" stopIfTrue="1">
      <formula>$AD219=""</formula>
    </cfRule>
    <cfRule type="expression" dxfId="7290" priority="7531">
      <formula>(COUNTIFS($E$13:$E$512,$E219,$AD$13:$AD$512,"◎") + COUNTIFS($E$13:$E$512,$E219,$AD$13:$AD$512,"○"))&gt;1</formula>
    </cfRule>
  </conditionalFormatting>
  <conditionalFormatting sqref="AE219">
    <cfRule type="expression" dxfId="7289" priority="7518" stopIfTrue="1">
      <formula>$AE219=""</formula>
    </cfRule>
    <cfRule type="expression" dxfId="7288" priority="7530">
      <formula>(COUNTIFS($E$13:$E$512,$E219,$AE$13:$AE$512,"◎") + COUNTIFS($E$13:$E$512,$E219,$AE$13:$AE$512,"○"))&gt;1</formula>
    </cfRule>
  </conditionalFormatting>
  <conditionalFormatting sqref="AF219">
    <cfRule type="expression" dxfId="7287" priority="7517" stopIfTrue="1">
      <formula>$AF219=""</formula>
    </cfRule>
    <cfRule type="expression" dxfId="7286" priority="7529">
      <formula>(COUNTIFS($E$13:$E$512,$E219,$AF$13:$AF$512,"◎") + COUNTIFS($E$13:$E$512,$E219,$AF$13:$AF$512,"○"))&gt;1</formula>
    </cfRule>
  </conditionalFormatting>
  <conditionalFormatting sqref="AG219">
    <cfRule type="expression" dxfId="7285" priority="7516" stopIfTrue="1">
      <formula>$AG219=""</formula>
    </cfRule>
    <cfRule type="expression" dxfId="7284" priority="7528">
      <formula>(COUNTIFS($E$13:$E$512,$E219,$AG$13:$AG$512,"◎") + COUNTIFS($E$13:$E$512,$E219,$AG$13:$AG$512,"○"))&gt;1</formula>
    </cfRule>
  </conditionalFormatting>
  <conditionalFormatting sqref="AH219">
    <cfRule type="expression" dxfId="7283" priority="7515" stopIfTrue="1">
      <formula>$AH219=""</formula>
    </cfRule>
    <cfRule type="expression" dxfId="7282" priority="7527">
      <formula>(COUNTIFS($E$13:$E$512,$E219,$AH$13:$AH$512,"◎") + COUNTIFS($E$13:$E$512,$E219,$AH$13:$AH$512,"○"))&gt;1</formula>
    </cfRule>
  </conditionalFormatting>
  <conditionalFormatting sqref="AI219">
    <cfRule type="expression" dxfId="7281" priority="7514" stopIfTrue="1">
      <formula>$AI219=""</formula>
    </cfRule>
    <cfRule type="expression" dxfId="7280" priority="7526">
      <formula>(COUNTIFS($E$13:$E$512,$E219,$AI$13:$AI$512,"◎") + COUNTIFS($E$13:$E$512,$E219,$AI$13:$AI$512,"○"))&gt;1</formula>
    </cfRule>
  </conditionalFormatting>
  <conditionalFormatting sqref="AJ219">
    <cfRule type="expression" dxfId="7279" priority="7513" stopIfTrue="1">
      <formula>$AJ219=""</formula>
    </cfRule>
    <cfRule type="expression" dxfId="7278" priority="7525">
      <formula>(COUNTIFS($E$13:$E$512,$E219,$AJ$13:$AJ$512,"◎") + COUNTIFS($E$13:$E$512,$E219,$AJ$13:$AJ$512,"○"))&gt;1</formula>
    </cfRule>
  </conditionalFormatting>
  <conditionalFormatting sqref="Y220">
    <cfRule type="expression" dxfId="7277" priority="7500" stopIfTrue="1">
      <formula>$Y220=""</formula>
    </cfRule>
    <cfRule type="expression" dxfId="7276" priority="7512">
      <formula>(COUNTIFS($E$13:$E$512,$E220,$Y$13:$Y$512,"◎") + COUNTIFS($E$13:$E$512,$E220,$Y$13:$Y$512,"○"))&gt;1</formula>
    </cfRule>
  </conditionalFormatting>
  <conditionalFormatting sqref="Z220">
    <cfRule type="expression" dxfId="7275" priority="7499" stopIfTrue="1">
      <formula>$Z220=""</formula>
    </cfRule>
    <cfRule type="expression" dxfId="7274" priority="7511">
      <formula>(COUNTIFS($E$13:$E$512,$E220,$Z$13:$Z$512,"◎") + COUNTIFS($E$13:$E$512,$E220,$Z$13:$Z$512,"○"))&gt;1</formula>
    </cfRule>
  </conditionalFormatting>
  <conditionalFormatting sqref="AA220">
    <cfRule type="expression" dxfId="7273" priority="7498" stopIfTrue="1">
      <formula>$AA220=""</formula>
    </cfRule>
    <cfRule type="expression" dxfId="7272" priority="7510">
      <formula>(COUNTIFS($E$13:$E$512,$E220,$AA$13:$AA$512,"◎") + COUNTIFS($E$13:$E$512,$E220,$AA$13:$AA$512,"○"))&gt;1</formula>
    </cfRule>
  </conditionalFormatting>
  <conditionalFormatting sqref="AB220">
    <cfRule type="expression" dxfId="7271" priority="7497" stopIfTrue="1">
      <formula>$AB220=""</formula>
    </cfRule>
    <cfRule type="expression" dxfId="7270" priority="7509">
      <formula>(COUNTIFS($E$13:$E$512,$E220,$AB$13:$AB$512,"◎") + COUNTIFS($E$13:$E$512,$E220,$AB$13:$AB$512,"○"))&gt;1</formula>
    </cfRule>
  </conditionalFormatting>
  <conditionalFormatting sqref="AC220">
    <cfRule type="expression" dxfId="7269" priority="7496" stopIfTrue="1">
      <formula>$AC220=""</formula>
    </cfRule>
    <cfRule type="expression" dxfId="7268" priority="7508">
      <formula>(COUNTIFS($E$13:$E$512,$E220,$AC$13:$AC$512,"◎") + COUNTIFS($E$13:$E$512,$E220,$AC$13:$AC$512,"○"))&gt;1</formula>
    </cfRule>
  </conditionalFormatting>
  <conditionalFormatting sqref="AD220">
    <cfRule type="expression" dxfId="7267" priority="7495" stopIfTrue="1">
      <formula>$AD220=""</formula>
    </cfRule>
    <cfRule type="expression" dxfId="7266" priority="7507">
      <formula>(COUNTIFS($E$13:$E$512,$E220,$AD$13:$AD$512,"◎") + COUNTIFS($E$13:$E$512,$E220,$AD$13:$AD$512,"○"))&gt;1</formula>
    </cfRule>
  </conditionalFormatting>
  <conditionalFormatting sqref="AE220">
    <cfRule type="expression" dxfId="7265" priority="7494" stopIfTrue="1">
      <formula>$AE220=""</formula>
    </cfRule>
    <cfRule type="expression" dxfId="7264" priority="7506">
      <formula>(COUNTIFS($E$13:$E$512,$E220,$AE$13:$AE$512,"◎") + COUNTIFS($E$13:$E$512,$E220,$AE$13:$AE$512,"○"))&gt;1</formula>
    </cfRule>
  </conditionalFormatting>
  <conditionalFormatting sqref="AF220">
    <cfRule type="expression" dxfId="7263" priority="7493" stopIfTrue="1">
      <formula>$AF220=""</formula>
    </cfRule>
    <cfRule type="expression" dxfId="7262" priority="7505">
      <formula>(COUNTIFS($E$13:$E$512,$E220,$AF$13:$AF$512,"◎") + COUNTIFS($E$13:$E$512,$E220,$AF$13:$AF$512,"○"))&gt;1</formula>
    </cfRule>
  </conditionalFormatting>
  <conditionalFormatting sqref="AG220">
    <cfRule type="expression" dxfId="7261" priority="7492" stopIfTrue="1">
      <formula>$AG220=""</formula>
    </cfRule>
    <cfRule type="expression" dxfId="7260" priority="7504">
      <formula>(COUNTIFS($E$13:$E$512,$E220,$AG$13:$AG$512,"◎") + COUNTIFS($E$13:$E$512,$E220,$AG$13:$AG$512,"○"))&gt;1</formula>
    </cfRule>
  </conditionalFormatting>
  <conditionalFormatting sqref="AH220">
    <cfRule type="expression" dxfId="7259" priority="7491" stopIfTrue="1">
      <formula>$AH220=""</formula>
    </cfRule>
    <cfRule type="expression" dxfId="7258" priority="7503">
      <formula>(COUNTIFS($E$13:$E$512,$E220,$AH$13:$AH$512,"◎") + COUNTIFS($E$13:$E$512,$E220,$AH$13:$AH$512,"○"))&gt;1</formula>
    </cfRule>
  </conditionalFormatting>
  <conditionalFormatting sqref="AI220">
    <cfRule type="expression" dxfId="7257" priority="7490" stopIfTrue="1">
      <formula>$AI220=""</formula>
    </cfRule>
    <cfRule type="expression" dxfId="7256" priority="7502">
      <formula>(COUNTIFS($E$13:$E$512,$E220,$AI$13:$AI$512,"◎") + COUNTIFS($E$13:$E$512,$E220,$AI$13:$AI$512,"○"))&gt;1</formula>
    </cfRule>
  </conditionalFormatting>
  <conditionalFormatting sqref="AJ220">
    <cfRule type="expression" dxfId="7255" priority="7489" stopIfTrue="1">
      <formula>$AJ220=""</formula>
    </cfRule>
    <cfRule type="expression" dxfId="7254" priority="7501">
      <formula>(COUNTIFS($E$13:$E$512,$E220,$AJ$13:$AJ$512,"◎") + COUNTIFS($E$13:$E$512,$E220,$AJ$13:$AJ$512,"○"))&gt;1</formula>
    </cfRule>
  </conditionalFormatting>
  <conditionalFormatting sqref="Y221">
    <cfRule type="expression" dxfId="7253" priority="7476" stopIfTrue="1">
      <formula>$Y221=""</formula>
    </cfRule>
    <cfRule type="expression" dxfId="7252" priority="7488">
      <formula>(COUNTIFS($E$13:$E$512,$E221,$Y$13:$Y$512,"◎") + COUNTIFS($E$13:$E$512,$E221,$Y$13:$Y$512,"○"))&gt;1</formula>
    </cfRule>
  </conditionalFormatting>
  <conditionalFormatting sqref="Z221">
    <cfRule type="expression" dxfId="7251" priority="7475" stopIfTrue="1">
      <formula>$Z221=""</formula>
    </cfRule>
    <cfRule type="expression" dxfId="7250" priority="7487">
      <formula>(COUNTIFS($E$13:$E$512,$E221,$Z$13:$Z$512,"◎") + COUNTIFS($E$13:$E$512,$E221,$Z$13:$Z$512,"○"))&gt;1</formula>
    </cfRule>
  </conditionalFormatting>
  <conditionalFormatting sqref="AA221">
    <cfRule type="expression" dxfId="7249" priority="7474" stopIfTrue="1">
      <formula>$AA221=""</formula>
    </cfRule>
    <cfRule type="expression" dxfId="7248" priority="7486">
      <formula>(COUNTIFS($E$13:$E$512,$E221,$AA$13:$AA$512,"◎") + COUNTIFS($E$13:$E$512,$E221,$AA$13:$AA$512,"○"))&gt;1</formula>
    </cfRule>
  </conditionalFormatting>
  <conditionalFormatting sqref="AB221">
    <cfRule type="expression" dxfId="7247" priority="7473" stopIfTrue="1">
      <formula>$AB221=""</formula>
    </cfRule>
    <cfRule type="expression" dxfId="7246" priority="7485">
      <formula>(COUNTIFS($E$13:$E$512,$E221,$AB$13:$AB$512,"◎") + COUNTIFS($E$13:$E$512,$E221,$AB$13:$AB$512,"○"))&gt;1</formula>
    </cfRule>
  </conditionalFormatting>
  <conditionalFormatting sqref="AC221">
    <cfRule type="expression" dxfId="7245" priority="7472" stopIfTrue="1">
      <formula>$AC221=""</formula>
    </cfRule>
    <cfRule type="expression" dxfId="7244" priority="7484">
      <formula>(COUNTIFS($E$13:$E$512,$E221,$AC$13:$AC$512,"◎") + COUNTIFS($E$13:$E$512,$E221,$AC$13:$AC$512,"○"))&gt;1</formula>
    </cfRule>
  </conditionalFormatting>
  <conditionalFormatting sqref="AD221">
    <cfRule type="expression" dxfId="7243" priority="7471" stopIfTrue="1">
      <formula>$AD221=""</formula>
    </cfRule>
    <cfRule type="expression" dxfId="7242" priority="7483">
      <formula>(COUNTIFS($E$13:$E$512,$E221,$AD$13:$AD$512,"◎") + COUNTIFS($E$13:$E$512,$E221,$AD$13:$AD$512,"○"))&gt;1</formula>
    </cfRule>
  </conditionalFormatting>
  <conditionalFormatting sqref="AE221">
    <cfRule type="expression" dxfId="7241" priority="7470" stopIfTrue="1">
      <formula>$AE221=""</formula>
    </cfRule>
    <cfRule type="expression" dxfId="7240" priority="7482">
      <formula>(COUNTIFS($E$13:$E$512,$E221,$AE$13:$AE$512,"◎") + COUNTIFS($E$13:$E$512,$E221,$AE$13:$AE$512,"○"))&gt;1</formula>
    </cfRule>
  </conditionalFormatting>
  <conditionalFormatting sqref="AF221">
    <cfRule type="expression" dxfId="7239" priority="7469" stopIfTrue="1">
      <formula>$AF221=""</formula>
    </cfRule>
    <cfRule type="expression" dxfId="7238" priority="7481">
      <formula>(COUNTIFS($E$13:$E$512,$E221,$AF$13:$AF$512,"◎") + COUNTIFS($E$13:$E$512,$E221,$AF$13:$AF$512,"○"))&gt;1</formula>
    </cfRule>
  </conditionalFormatting>
  <conditionalFormatting sqref="AG221">
    <cfRule type="expression" dxfId="7237" priority="7468" stopIfTrue="1">
      <formula>$AG221=""</formula>
    </cfRule>
    <cfRule type="expression" dxfId="7236" priority="7480">
      <formula>(COUNTIFS($E$13:$E$512,$E221,$AG$13:$AG$512,"◎") + COUNTIFS($E$13:$E$512,$E221,$AG$13:$AG$512,"○"))&gt;1</formula>
    </cfRule>
  </conditionalFormatting>
  <conditionalFormatting sqref="AH221">
    <cfRule type="expression" dxfId="7235" priority="7467" stopIfTrue="1">
      <formula>$AH221=""</formula>
    </cfRule>
    <cfRule type="expression" dxfId="7234" priority="7479">
      <formula>(COUNTIFS($E$13:$E$512,$E221,$AH$13:$AH$512,"◎") + COUNTIFS($E$13:$E$512,$E221,$AH$13:$AH$512,"○"))&gt;1</formula>
    </cfRule>
  </conditionalFormatting>
  <conditionalFormatting sqref="AI221">
    <cfRule type="expression" dxfId="7233" priority="7466" stopIfTrue="1">
      <formula>$AI221=""</formula>
    </cfRule>
    <cfRule type="expression" dxfId="7232" priority="7478">
      <formula>(COUNTIFS($E$13:$E$512,$E221,$AI$13:$AI$512,"◎") + COUNTIFS($E$13:$E$512,$E221,$AI$13:$AI$512,"○"))&gt;1</formula>
    </cfRule>
  </conditionalFormatting>
  <conditionalFormatting sqref="AJ221">
    <cfRule type="expression" dxfId="7231" priority="7465" stopIfTrue="1">
      <formula>$AJ221=""</formula>
    </cfRule>
    <cfRule type="expression" dxfId="7230" priority="7477">
      <formula>(COUNTIFS($E$13:$E$512,$E221,$AJ$13:$AJ$512,"◎") + COUNTIFS($E$13:$E$512,$E221,$AJ$13:$AJ$512,"○"))&gt;1</formula>
    </cfRule>
  </conditionalFormatting>
  <conditionalFormatting sqref="Y222">
    <cfRule type="expression" dxfId="7229" priority="7452" stopIfTrue="1">
      <formula>$Y222=""</formula>
    </cfRule>
    <cfRule type="expression" dxfId="7228" priority="7464">
      <formula>(COUNTIFS($E$13:$E$512,$E222,$Y$13:$Y$512,"◎") + COUNTIFS($E$13:$E$512,$E222,$Y$13:$Y$512,"○"))&gt;1</formula>
    </cfRule>
  </conditionalFormatting>
  <conditionalFormatting sqref="Z222">
    <cfRule type="expression" dxfId="7227" priority="7451" stopIfTrue="1">
      <formula>$Z222=""</formula>
    </cfRule>
    <cfRule type="expression" dxfId="7226" priority="7463">
      <formula>(COUNTIFS($E$13:$E$512,$E222,$Z$13:$Z$512,"◎") + COUNTIFS($E$13:$E$512,$E222,$Z$13:$Z$512,"○"))&gt;1</formula>
    </cfRule>
  </conditionalFormatting>
  <conditionalFormatting sqref="AA222">
    <cfRule type="expression" dxfId="7225" priority="7450" stopIfTrue="1">
      <formula>$AA222=""</formula>
    </cfRule>
    <cfRule type="expression" dxfId="7224" priority="7462">
      <formula>(COUNTIFS($E$13:$E$512,$E222,$AA$13:$AA$512,"◎") + COUNTIFS($E$13:$E$512,$E222,$AA$13:$AA$512,"○"))&gt;1</formula>
    </cfRule>
  </conditionalFormatting>
  <conditionalFormatting sqref="AB222">
    <cfRule type="expression" dxfId="7223" priority="7449" stopIfTrue="1">
      <formula>$AB222=""</formula>
    </cfRule>
    <cfRule type="expression" dxfId="7222" priority="7461">
      <formula>(COUNTIFS($E$13:$E$512,$E222,$AB$13:$AB$512,"◎") + COUNTIFS($E$13:$E$512,$E222,$AB$13:$AB$512,"○"))&gt;1</formula>
    </cfRule>
  </conditionalFormatting>
  <conditionalFormatting sqref="AC222">
    <cfRule type="expression" dxfId="7221" priority="7448" stopIfTrue="1">
      <formula>$AC222=""</formula>
    </cfRule>
    <cfRule type="expression" dxfId="7220" priority="7460">
      <formula>(COUNTIFS($E$13:$E$512,$E222,$AC$13:$AC$512,"◎") + COUNTIFS($E$13:$E$512,$E222,$AC$13:$AC$512,"○"))&gt;1</formula>
    </cfRule>
  </conditionalFormatting>
  <conditionalFormatting sqref="AD222">
    <cfRule type="expression" dxfId="7219" priority="7447" stopIfTrue="1">
      <formula>$AD222=""</formula>
    </cfRule>
    <cfRule type="expression" dxfId="7218" priority="7459">
      <formula>(COUNTIFS($E$13:$E$512,$E222,$AD$13:$AD$512,"◎") + COUNTIFS($E$13:$E$512,$E222,$AD$13:$AD$512,"○"))&gt;1</formula>
    </cfRule>
  </conditionalFormatting>
  <conditionalFormatting sqref="AE222">
    <cfRule type="expression" dxfId="7217" priority="7446" stopIfTrue="1">
      <formula>$AE222=""</formula>
    </cfRule>
    <cfRule type="expression" dxfId="7216" priority="7458">
      <formula>(COUNTIFS($E$13:$E$512,$E222,$AE$13:$AE$512,"◎") + COUNTIFS($E$13:$E$512,$E222,$AE$13:$AE$512,"○"))&gt;1</formula>
    </cfRule>
  </conditionalFormatting>
  <conditionalFormatting sqref="AF222">
    <cfRule type="expression" dxfId="7215" priority="7445" stopIfTrue="1">
      <formula>$AF222=""</formula>
    </cfRule>
    <cfRule type="expression" dxfId="7214" priority="7457">
      <formula>(COUNTIFS($E$13:$E$512,$E222,$AF$13:$AF$512,"◎") + COUNTIFS($E$13:$E$512,$E222,$AF$13:$AF$512,"○"))&gt;1</formula>
    </cfRule>
  </conditionalFormatting>
  <conditionalFormatting sqref="AG222">
    <cfRule type="expression" dxfId="7213" priority="7444" stopIfTrue="1">
      <formula>$AG222=""</formula>
    </cfRule>
    <cfRule type="expression" dxfId="7212" priority="7456">
      <formula>(COUNTIFS($E$13:$E$512,$E222,$AG$13:$AG$512,"◎") + COUNTIFS($E$13:$E$512,$E222,$AG$13:$AG$512,"○"))&gt;1</formula>
    </cfRule>
  </conditionalFormatting>
  <conditionalFormatting sqref="AH222">
    <cfRule type="expression" dxfId="7211" priority="7443" stopIfTrue="1">
      <formula>$AH222=""</formula>
    </cfRule>
    <cfRule type="expression" dxfId="7210" priority="7455">
      <formula>(COUNTIFS($E$13:$E$512,$E222,$AH$13:$AH$512,"◎") + COUNTIFS($E$13:$E$512,$E222,$AH$13:$AH$512,"○"))&gt;1</formula>
    </cfRule>
  </conditionalFormatting>
  <conditionalFormatting sqref="AI222">
    <cfRule type="expression" dxfId="7209" priority="7442" stopIfTrue="1">
      <formula>$AI222=""</formula>
    </cfRule>
    <cfRule type="expression" dxfId="7208" priority="7454">
      <formula>(COUNTIFS($E$13:$E$512,$E222,$AI$13:$AI$512,"◎") + COUNTIFS($E$13:$E$512,$E222,$AI$13:$AI$512,"○"))&gt;1</formula>
    </cfRule>
  </conditionalFormatting>
  <conditionalFormatting sqref="AJ222">
    <cfRule type="expression" dxfId="7207" priority="7441" stopIfTrue="1">
      <formula>$AJ222=""</formula>
    </cfRule>
    <cfRule type="expression" dxfId="7206" priority="7453">
      <formula>(COUNTIFS($E$13:$E$512,$E222,$AJ$13:$AJ$512,"◎") + COUNTIFS($E$13:$E$512,$E222,$AJ$13:$AJ$512,"○"))&gt;1</formula>
    </cfRule>
  </conditionalFormatting>
  <conditionalFormatting sqref="Y223">
    <cfRule type="expression" dxfId="7205" priority="7428" stopIfTrue="1">
      <formula>$Y223=""</formula>
    </cfRule>
    <cfRule type="expression" dxfId="7204" priority="7440">
      <formula>(COUNTIFS($E$13:$E$512,$E223,$Y$13:$Y$512,"◎") + COUNTIFS($E$13:$E$512,$E223,$Y$13:$Y$512,"○"))&gt;1</formula>
    </cfRule>
  </conditionalFormatting>
  <conditionalFormatting sqref="Z223">
    <cfRule type="expression" dxfId="7203" priority="7427" stopIfTrue="1">
      <formula>$Z223=""</formula>
    </cfRule>
    <cfRule type="expression" dxfId="7202" priority="7439">
      <formula>(COUNTIFS($E$13:$E$512,$E223,$Z$13:$Z$512,"◎") + COUNTIFS($E$13:$E$512,$E223,$Z$13:$Z$512,"○"))&gt;1</formula>
    </cfRule>
  </conditionalFormatting>
  <conditionalFormatting sqref="AA223">
    <cfRule type="expression" dxfId="7201" priority="7426" stopIfTrue="1">
      <formula>$AA223=""</formula>
    </cfRule>
    <cfRule type="expression" dxfId="7200" priority="7438">
      <formula>(COUNTIFS($E$13:$E$512,$E223,$AA$13:$AA$512,"◎") + COUNTIFS($E$13:$E$512,$E223,$AA$13:$AA$512,"○"))&gt;1</formula>
    </cfRule>
  </conditionalFormatting>
  <conditionalFormatting sqref="AB223">
    <cfRule type="expression" dxfId="7199" priority="7425" stopIfTrue="1">
      <formula>$AB223=""</formula>
    </cfRule>
    <cfRule type="expression" dxfId="7198" priority="7437">
      <formula>(COUNTIFS($E$13:$E$512,$E223,$AB$13:$AB$512,"◎") + COUNTIFS($E$13:$E$512,$E223,$AB$13:$AB$512,"○"))&gt;1</formula>
    </cfRule>
  </conditionalFormatting>
  <conditionalFormatting sqref="AC223">
    <cfRule type="expression" dxfId="7197" priority="7424" stopIfTrue="1">
      <formula>$AC223=""</formula>
    </cfRule>
    <cfRule type="expression" dxfId="7196" priority="7436">
      <formula>(COUNTIFS($E$13:$E$512,$E223,$AC$13:$AC$512,"◎") + COUNTIFS($E$13:$E$512,$E223,$AC$13:$AC$512,"○"))&gt;1</formula>
    </cfRule>
  </conditionalFormatting>
  <conditionalFormatting sqref="AD223">
    <cfRule type="expression" dxfId="7195" priority="7423" stopIfTrue="1">
      <formula>$AD223=""</formula>
    </cfRule>
    <cfRule type="expression" dxfId="7194" priority="7435">
      <formula>(COUNTIFS($E$13:$E$512,$E223,$AD$13:$AD$512,"◎") + COUNTIFS($E$13:$E$512,$E223,$AD$13:$AD$512,"○"))&gt;1</formula>
    </cfRule>
  </conditionalFormatting>
  <conditionalFormatting sqref="AE223">
    <cfRule type="expression" dxfId="7193" priority="7422" stopIfTrue="1">
      <formula>$AE223=""</formula>
    </cfRule>
    <cfRule type="expression" dxfId="7192" priority="7434">
      <formula>(COUNTIFS($E$13:$E$512,$E223,$AE$13:$AE$512,"◎") + COUNTIFS($E$13:$E$512,$E223,$AE$13:$AE$512,"○"))&gt;1</formula>
    </cfRule>
  </conditionalFormatting>
  <conditionalFormatting sqref="AF223">
    <cfRule type="expression" dxfId="7191" priority="7421" stopIfTrue="1">
      <formula>$AF223=""</formula>
    </cfRule>
    <cfRule type="expression" dxfId="7190" priority="7433">
      <formula>(COUNTIFS($E$13:$E$512,$E223,$AF$13:$AF$512,"◎") + COUNTIFS($E$13:$E$512,$E223,$AF$13:$AF$512,"○"))&gt;1</formula>
    </cfRule>
  </conditionalFormatting>
  <conditionalFormatting sqref="AG223">
    <cfRule type="expression" dxfId="7189" priority="7420" stopIfTrue="1">
      <formula>$AG223=""</formula>
    </cfRule>
    <cfRule type="expression" dxfId="7188" priority="7432">
      <formula>(COUNTIFS($E$13:$E$512,$E223,$AG$13:$AG$512,"◎") + COUNTIFS($E$13:$E$512,$E223,$AG$13:$AG$512,"○"))&gt;1</formula>
    </cfRule>
  </conditionalFormatting>
  <conditionalFormatting sqref="AH223">
    <cfRule type="expression" dxfId="7187" priority="7419" stopIfTrue="1">
      <formula>$AH223=""</formula>
    </cfRule>
    <cfRule type="expression" dxfId="7186" priority="7431">
      <formula>(COUNTIFS($E$13:$E$512,$E223,$AH$13:$AH$512,"◎") + COUNTIFS($E$13:$E$512,$E223,$AH$13:$AH$512,"○"))&gt;1</formula>
    </cfRule>
  </conditionalFormatting>
  <conditionalFormatting sqref="AI223">
    <cfRule type="expression" dxfId="7185" priority="7418" stopIfTrue="1">
      <formula>$AI223=""</formula>
    </cfRule>
    <cfRule type="expression" dxfId="7184" priority="7430">
      <formula>(COUNTIFS($E$13:$E$512,$E223,$AI$13:$AI$512,"◎") + COUNTIFS($E$13:$E$512,$E223,$AI$13:$AI$512,"○"))&gt;1</formula>
    </cfRule>
  </conditionalFormatting>
  <conditionalFormatting sqref="AJ223">
    <cfRule type="expression" dxfId="7183" priority="7417" stopIfTrue="1">
      <formula>$AJ223=""</formula>
    </cfRule>
    <cfRule type="expression" dxfId="7182" priority="7429">
      <formula>(COUNTIFS($E$13:$E$512,$E223,$AJ$13:$AJ$512,"◎") + COUNTIFS($E$13:$E$512,$E223,$AJ$13:$AJ$512,"○"))&gt;1</formula>
    </cfRule>
  </conditionalFormatting>
  <conditionalFormatting sqref="Y224">
    <cfRule type="expression" dxfId="7181" priority="7404" stopIfTrue="1">
      <formula>$Y224=""</formula>
    </cfRule>
    <cfRule type="expression" dxfId="7180" priority="7416">
      <formula>(COUNTIFS($E$13:$E$512,$E224,$Y$13:$Y$512,"◎") + COUNTIFS($E$13:$E$512,$E224,$Y$13:$Y$512,"○"))&gt;1</formula>
    </cfRule>
  </conditionalFormatting>
  <conditionalFormatting sqref="Z224">
    <cfRule type="expression" dxfId="7179" priority="7403" stopIfTrue="1">
      <formula>$Z224=""</formula>
    </cfRule>
    <cfRule type="expression" dxfId="7178" priority="7415">
      <formula>(COUNTIFS($E$13:$E$512,$E224,$Z$13:$Z$512,"◎") + COUNTIFS($E$13:$E$512,$E224,$Z$13:$Z$512,"○"))&gt;1</formula>
    </cfRule>
  </conditionalFormatting>
  <conditionalFormatting sqref="AA224">
    <cfRule type="expression" dxfId="7177" priority="7402" stopIfTrue="1">
      <formula>$AA224=""</formula>
    </cfRule>
    <cfRule type="expression" dxfId="7176" priority="7414">
      <formula>(COUNTIFS($E$13:$E$512,$E224,$AA$13:$AA$512,"◎") + COUNTIFS($E$13:$E$512,$E224,$AA$13:$AA$512,"○"))&gt;1</formula>
    </cfRule>
  </conditionalFormatting>
  <conditionalFormatting sqref="AB224">
    <cfRule type="expression" dxfId="7175" priority="7401" stopIfTrue="1">
      <formula>$AB224=""</formula>
    </cfRule>
    <cfRule type="expression" dxfId="7174" priority="7413">
      <formula>(COUNTIFS($E$13:$E$512,$E224,$AB$13:$AB$512,"◎") + COUNTIFS($E$13:$E$512,$E224,$AB$13:$AB$512,"○"))&gt;1</formula>
    </cfRule>
  </conditionalFormatting>
  <conditionalFormatting sqref="AC224">
    <cfRule type="expression" dxfId="7173" priority="7400" stopIfTrue="1">
      <formula>$AC224=""</formula>
    </cfRule>
    <cfRule type="expression" dxfId="7172" priority="7412">
      <formula>(COUNTIFS($E$13:$E$512,$E224,$AC$13:$AC$512,"◎") + COUNTIFS($E$13:$E$512,$E224,$AC$13:$AC$512,"○"))&gt;1</formula>
    </cfRule>
  </conditionalFormatting>
  <conditionalFormatting sqref="AD224">
    <cfRule type="expression" dxfId="7171" priority="7399" stopIfTrue="1">
      <formula>$AD224=""</formula>
    </cfRule>
    <cfRule type="expression" dxfId="7170" priority="7411">
      <formula>(COUNTIFS($E$13:$E$512,$E224,$AD$13:$AD$512,"◎") + COUNTIFS($E$13:$E$512,$E224,$AD$13:$AD$512,"○"))&gt;1</formula>
    </cfRule>
  </conditionalFormatting>
  <conditionalFormatting sqref="AE224">
    <cfRule type="expression" dxfId="7169" priority="7398" stopIfTrue="1">
      <formula>$AE224=""</formula>
    </cfRule>
    <cfRule type="expression" dxfId="7168" priority="7410">
      <formula>(COUNTIFS($E$13:$E$512,$E224,$AE$13:$AE$512,"◎") + COUNTIFS($E$13:$E$512,$E224,$AE$13:$AE$512,"○"))&gt;1</formula>
    </cfRule>
  </conditionalFormatting>
  <conditionalFormatting sqref="AF224">
    <cfRule type="expression" dxfId="7167" priority="7397" stopIfTrue="1">
      <formula>$AF224=""</formula>
    </cfRule>
    <cfRule type="expression" dxfId="7166" priority="7409">
      <formula>(COUNTIFS($E$13:$E$512,$E224,$AF$13:$AF$512,"◎") + COUNTIFS($E$13:$E$512,$E224,$AF$13:$AF$512,"○"))&gt;1</formula>
    </cfRule>
  </conditionalFormatting>
  <conditionalFormatting sqref="AG224">
    <cfRule type="expression" dxfId="7165" priority="7396" stopIfTrue="1">
      <formula>$AG224=""</formula>
    </cfRule>
    <cfRule type="expression" dxfId="7164" priority="7408">
      <formula>(COUNTIFS($E$13:$E$512,$E224,$AG$13:$AG$512,"◎") + COUNTIFS($E$13:$E$512,$E224,$AG$13:$AG$512,"○"))&gt;1</formula>
    </cfRule>
  </conditionalFormatting>
  <conditionalFormatting sqref="AH224">
    <cfRule type="expression" dxfId="7163" priority="7395" stopIfTrue="1">
      <formula>$AH224=""</formula>
    </cfRule>
    <cfRule type="expression" dxfId="7162" priority="7407">
      <formula>(COUNTIFS($E$13:$E$512,$E224,$AH$13:$AH$512,"◎") + COUNTIFS($E$13:$E$512,$E224,$AH$13:$AH$512,"○"))&gt;1</formula>
    </cfRule>
  </conditionalFormatting>
  <conditionalFormatting sqref="AI224">
    <cfRule type="expression" dxfId="7161" priority="7394" stopIfTrue="1">
      <formula>$AI224=""</formula>
    </cfRule>
    <cfRule type="expression" dxfId="7160" priority="7406">
      <formula>(COUNTIFS($E$13:$E$512,$E224,$AI$13:$AI$512,"◎") + COUNTIFS($E$13:$E$512,$E224,$AI$13:$AI$512,"○"))&gt;1</formula>
    </cfRule>
  </conditionalFormatting>
  <conditionalFormatting sqref="AJ224">
    <cfRule type="expression" dxfId="7159" priority="7393" stopIfTrue="1">
      <formula>$AJ224=""</formula>
    </cfRule>
    <cfRule type="expression" dxfId="7158" priority="7405">
      <formula>(COUNTIFS($E$13:$E$512,$E224,$AJ$13:$AJ$512,"◎") + COUNTIFS($E$13:$E$512,$E224,$AJ$13:$AJ$512,"○"))&gt;1</formula>
    </cfRule>
  </conditionalFormatting>
  <conditionalFormatting sqref="Y225">
    <cfRule type="expression" dxfId="7157" priority="7380" stopIfTrue="1">
      <formula>$Y225=""</formula>
    </cfRule>
    <cfRule type="expression" dxfId="7156" priority="7392">
      <formula>(COUNTIFS($E$13:$E$512,$E225,$Y$13:$Y$512,"◎") + COUNTIFS($E$13:$E$512,$E225,$Y$13:$Y$512,"○"))&gt;1</formula>
    </cfRule>
  </conditionalFormatting>
  <conditionalFormatting sqref="Z225">
    <cfRule type="expression" dxfId="7155" priority="7379" stopIfTrue="1">
      <formula>$Z225=""</formula>
    </cfRule>
    <cfRule type="expression" dxfId="7154" priority="7391">
      <formula>(COUNTIFS($E$13:$E$512,$E225,$Z$13:$Z$512,"◎") + COUNTIFS($E$13:$E$512,$E225,$Z$13:$Z$512,"○"))&gt;1</formula>
    </cfRule>
  </conditionalFormatting>
  <conditionalFormatting sqref="AA225">
    <cfRule type="expression" dxfId="7153" priority="7378" stopIfTrue="1">
      <formula>$AA225=""</formula>
    </cfRule>
    <cfRule type="expression" dxfId="7152" priority="7390">
      <formula>(COUNTIFS($E$13:$E$512,$E225,$AA$13:$AA$512,"◎") + COUNTIFS($E$13:$E$512,$E225,$AA$13:$AA$512,"○"))&gt;1</formula>
    </cfRule>
  </conditionalFormatting>
  <conditionalFormatting sqref="AB225">
    <cfRule type="expression" dxfId="7151" priority="7377" stopIfTrue="1">
      <formula>$AB225=""</formula>
    </cfRule>
    <cfRule type="expression" dxfId="7150" priority="7389">
      <formula>(COUNTIFS($E$13:$E$512,$E225,$AB$13:$AB$512,"◎") + COUNTIFS($E$13:$E$512,$E225,$AB$13:$AB$512,"○"))&gt;1</formula>
    </cfRule>
  </conditionalFormatting>
  <conditionalFormatting sqref="AC225">
    <cfRule type="expression" dxfId="7149" priority="7376" stopIfTrue="1">
      <formula>$AC225=""</formula>
    </cfRule>
    <cfRule type="expression" dxfId="7148" priority="7388">
      <formula>(COUNTIFS($E$13:$E$512,$E225,$AC$13:$AC$512,"◎") + COUNTIFS($E$13:$E$512,$E225,$AC$13:$AC$512,"○"))&gt;1</formula>
    </cfRule>
  </conditionalFormatting>
  <conditionalFormatting sqref="AD225">
    <cfRule type="expression" dxfId="7147" priority="7375" stopIfTrue="1">
      <formula>$AD225=""</formula>
    </cfRule>
    <cfRule type="expression" dxfId="7146" priority="7387">
      <formula>(COUNTIFS($E$13:$E$512,$E225,$AD$13:$AD$512,"◎") + COUNTIFS($E$13:$E$512,$E225,$AD$13:$AD$512,"○"))&gt;1</formula>
    </cfRule>
  </conditionalFormatting>
  <conditionalFormatting sqref="AE225">
    <cfRule type="expression" dxfId="7145" priority="7374" stopIfTrue="1">
      <formula>$AE225=""</formula>
    </cfRule>
    <cfRule type="expression" dxfId="7144" priority="7386">
      <formula>(COUNTIFS($E$13:$E$512,$E225,$AE$13:$AE$512,"◎") + COUNTIFS($E$13:$E$512,$E225,$AE$13:$AE$512,"○"))&gt;1</formula>
    </cfRule>
  </conditionalFormatting>
  <conditionalFormatting sqref="AF225">
    <cfRule type="expression" dxfId="7143" priority="7373" stopIfTrue="1">
      <formula>$AF225=""</formula>
    </cfRule>
    <cfRule type="expression" dxfId="7142" priority="7385">
      <formula>(COUNTIFS($E$13:$E$512,$E225,$AF$13:$AF$512,"◎") + COUNTIFS($E$13:$E$512,$E225,$AF$13:$AF$512,"○"))&gt;1</formula>
    </cfRule>
  </conditionalFormatting>
  <conditionalFormatting sqref="AG225">
    <cfRule type="expression" dxfId="7141" priority="7372" stopIfTrue="1">
      <formula>$AG225=""</formula>
    </cfRule>
    <cfRule type="expression" dxfId="7140" priority="7384">
      <formula>(COUNTIFS($E$13:$E$512,$E225,$AG$13:$AG$512,"◎") + COUNTIFS($E$13:$E$512,$E225,$AG$13:$AG$512,"○"))&gt;1</formula>
    </cfRule>
  </conditionalFormatting>
  <conditionalFormatting sqref="AH225">
    <cfRule type="expression" dxfId="7139" priority="7371" stopIfTrue="1">
      <formula>$AH225=""</formula>
    </cfRule>
    <cfRule type="expression" dxfId="7138" priority="7383">
      <formula>(COUNTIFS($E$13:$E$512,$E225,$AH$13:$AH$512,"◎") + COUNTIFS($E$13:$E$512,$E225,$AH$13:$AH$512,"○"))&gt;1</formula>
    </cfRule>
  </conditionalFormatting>
  <conditionalFormatting sqref="AI225">
    <cfRule type="expression" dxfId="7137" priority="7370" stopIfTrue="1">
      <formula>$AI225=""</formula>
    </cfRule>
    <cfRule type="expression" dxfId="7136" priority="7382">
      <formula>(COUNTIFS($E$13:$E$512,$E225,$AI$13:$AI$512,"◎") + COUNTIFS($E$13:$E$512,$E225,$AI$13:$AI$512,"○"))&gt;1</formula>
    </cfRule>
  </conditionalFormatting>
  <conditionalFormatting sqref="AJ225">
    <cfRule type="expression" dxfId="7135" priority="7369" stopIfTrue="1">
      <formula>$AJ225=""</formula>
    </cfRule>
    <cfRule type="expression" dxfId="7134" priority="7381">
      <formula>(COUNTIFS($E$13:$E$512,$E225,$AJ$13:$AJ$512,"◎") + COUNTIFS($E$13:$E$512,$E225,$AJ$13:$AJ$512,"○"))&gt;1</formula>
    </cfRule>
  </conditionalFormatting>
  <conditionalFormatting sqref="Y226">
    <cfRule type="expression" dxfId="7133" priority="7356" stopIfTrue="1">
      <formula>$Y226=""</formula>
    </cfRule>
    <cfRule type="expression" dxfId="7132" priority="7368">
      <formula>(COUNTIFS($E$13:$E$512,$E226,$Y$13:$Y$512,"◎") + COUNTIFS($E$13:$E$512,$E226,$Y$13:$Y$512,"○"))&gt;1</formula>
    </cfRule>
  </conditionalFormatting>
  <conditionalFormatting sqref="Z226">
    <cfRule type="expression" dxfId="7131" priority="7355" stopIfTrue="1">
      <formula>$Z226=""</formula>
    </cfRule>
    <cfRule type="expression" dxfId="7130" priority="7367">
      <formula>(COUNTIFS($E$13:$E$512,$E226,$Z$13:$Z$512,"◎") + COUNTIFS($E$13:$E$512,$E226,$Z$13:$Z$512,"○"))&gt;1</formula>
    </cfRule>
  </conditionalFormatting>
  <conditionalFormatting sqref="AA226">
    <cfRule type="expression" dxfId="7129" priority="7354" stopIfTrue="1">
      <formula>$AA226=""</formula>
    </cfRule>
    <cfRule type="expression" dxfId="7128" priority="7366">
      <formula>(COUNTIFS($E$13:$E$512,$E226,$AA$13:$AA$512,"◎") + COUNTIFS($E$13:$E$512,$E226,$AA$13:$AA$512,"○"))&gt;1</formula>
    </cfRule>
  </conditionalFormatting>
  <conditionalFormatting sqref="AB226">
    <cfRule type="expression" dxfId="7127" priority="7353" stopIfTrue="1">
      <formula>$AB226=""</formula>
    </cfRule>
    <cfRule type="expression" dxfId="7126" priority="7365">
      <formula>(COUNTIFS($E$13:$E$512,$E226,$AB$13:$AB$512,"◎") + COUNTIFS($E$13:$E$512,$E226,$AB$13:$AB$512,"○"))&gt;1</formula>
    </cfRule>
  </conditionalFormatting>
  <conditionalFormatting sqref="AC226">
    <cfRule type="expression" dxfId="7125" priority="7352" stopIfTrue="1">
      <formula>$AC226=""</formula>
    </cfRule>
    <cfRule type="expression" dxfId="7124" priority="7364">
      <formula>(COUNTIFS($E$13:$E$512,$E226,$AC$13:$AC$512,"◎") + COUNTIFS($E$13:$E$512,$E226,$AC$13:$AC$512,"○"))&gt;1</formula>
    </cfRule>
  </conditionalFormatting>
  <conditionalFormatting sqref="AD226">
    <cfRule type="expression" dxfId="7123" priority="7351" stopIfTrue="1">
      <formula>$AD226=""</formula>
    </cfRule>
    <cfRule type="expression" dxfId="7122" priority="7363">
      <formula>(COUNTIFS($E$13:$E$512,$E226,$AD$13:$AD$512,"◎") + COUNTIFS($E$13:$E$512,$E226,$AD$13:$AD$512,"○"))&gt;1</formula>
    </cfRule>
  </conditionalFormatting>
  <conditionalFormatting sqref="AE226">
    <cfRule type="expression" dxfId="7121" priority="7350" stopIfTrue="1">
      <formula>$AE226=""</formula>
    </cfRule>
    <cfRule type="expression" dxfId="7120" priority="7362">
      <formula>(COUNTIFS($E$13:$E$512,$E226,$AE$13:$AE$512,"◎") + COUNTIFS($E$13:$E$512,$E226,$AE$13:$AE$512,"○"))&gt;1</formula>
    </cfRule>
  </conditionalFormatting>
  <conditionalFormatting sqref="AF226">
    <cfRule type="expression" dxfId="7119" priority="7349" stopIfTrue="1">
      <formula>$AF226=""</formula>
    </cfRule>
    <cfRule type="expression" dxfId="7118" priority="7361">
      <formula>(COUNTIFS($E$13:$E$512,$E226,$AF$13:$AF$512,"◎") + COUNTIFS($E$13:$E$512,$E226,$AF$13:$AF$512,"○"))&gt;1</formula>
    </cfRule>
  </conditionalFormatting>
  <conditionalFormatting sqref="AG226">
    <cfRule type="expression" dxfId="7117" priority="7348" stopIfTrue="1">
      <formula>$AG226=""</formula>
    </cfRule>
    <cfRule type="expression" dxfId="7116" priority="7360">
      <formula>(COUNTIFS($E$13:$E$512,$E226,$AG$13:$AG$512,"◎") + COUNTIFS($E$13:$E$512,$E226,$AG$13:$AG$512,"○"))&gt;1</formula>
    </cfRule>
  </conditionalFormatting>
  <conditionalFormatting sqref="AH226">
    <cfRule type="expression" dxfId="7115" priority="7347" stopIfTrue="1">
      <formula>$AH226=""</formula>
    </cfRule>
    <cfRule type="expression" dxfId="7114" priority="7359">
      <formula>(COUNTIFS($E$13:$E$512,$E226,$AH$13:$AH$512,"◎") + COUNTIFS($E$13:$E$512,$E226,$AH$13:$AH$512,"○"))&gt;1</formula>
    </cfRule>
  </conditionalFormatting>
  <conditionalFormatting sqref="AI226">
    <cfRule type="expression" dxfId="7113" priority="7346" stopIfTrue="1">
      <formula>$AI226=""</formula>
    </cfRule>
    <cfRule type="expression" dxfId="7112" priority="7358">
      <formula>(COUNTIFS($E$13:$E$512,$E226,$AI$13:$AI$512,"◎") + COUNTIFS($E$13:$E$512,$E226,$AI$13:$AI$512,"○"))&gt;1</formula>
    </cfRule>
  </conditionalFormatting>
  <conditionalFormatting sqref="AJ226">
    <cfRule type="expression" dxfId="7111" priority="7345" stopIfTrue="1">
      <formula>$AJ226=""</formula>
    </cfRule>
    <cfRule type="expression" dxfId="7110" priority="7357">
      <formula>(COUNTIFS($E$13:$E$512,$E226,$AJ$13:$AJ$512,"◎") + COUNTIFS($E$13:$E$512,$E226,$AJ$13:$AJ$512,"○"))&gt;1</formula>
    </cfRule>
  </conditionalFormatting>
  <conditionalFormatting sqref="Y227">
    <cfRule type="expression" dxfId="7109" priority="7332" stopIfTrue="1">
      <formula>$Y227=""</formula>
    </cfRule>
    <cfRule type="expression" dxfId="7108" priority="7344">
      <formula>(COUNTIFS($E$13:$E$512,$E227,$Y$13:$Y$512,"◎") + COUNTIFS($E$13:$E$512,$E227,$Y$13:$Y$512,"○"))&gt;1</formula>
    </cfRule>
  </conditionalFormatting>
  <conditionalFormatting sqref="Z227">
    <cfRule type="expression" dxfId="7107" priority="7331" stopIfTrue="1">
      <formula>$Z227=""</formula>
    </cfRule>
    <cfRule type="expression" dxfId="7106" priority="7343">
      <formula>(COUNTIFS($E$13:$E$512,$E227,$Z$13:$Z$512,"◎") + COUNTIFS($E$13:$E$512,$E227,$Z$13:$Z$512,"○"))&gt;1</formula>
    </cfRule>
  </conditionalFormatting>
  <conditionalFormatting sqref="AA227">
    <cfRule type="expression" dxfId="7105" priority="7330" stopIfTrue="1">
      <formula>$AA227=""</formula>
    </cfRule>
    <cfRule type="expression" dxfId="7104" priority="7342">
      <formula>(COUNTIFS($E$13:$E$512,$E227,$AA$13:$AA$512,"◎") + COUNTIFS($E$13:$E$512,$E227,$AA$13:$AA$512,"○"))&gt;1</formula>
    </cfRule>
  </conditionalFormatting>
  <conditionalFormatting sqref="AB227">
    <cfRule type="expression" dxfId="7103" priority="7329" stopIfTrue="1">
      <formula>$AB227=""</formula>
    </cfRule>
    <cfRule type="expression" dxfId="7102" priority="7341">
      <formula>(COUNTIFS($E$13:$E$512,$E227,$AB$13:$AB$512,"◎") + COUNTIFS($E$13:$E$512,$E227,$AB$13:$AB$512,"○"))&gt;1</formula>
    </cfRule>
  </conditionalFormatting>
  <conditionalFormatting sqref="AC227">
    <cfRule type="expression" dxfId="7101" priority="7328" stopIfTrue="1">
      <formula>$AC227=""</formula>
    </cfRule>
    <cfRule type="expression" dxfId="7100" priority="7340">
      <formula>(COUNTIFS($E$13:$E$512,$E227,$AC$13:$AC$512,"◎") + COUNTIFS($E$13:$E$512,$E227,$AC$13:$AC$512,"○"))&gt;1</formula>
    </cfRule>
  </conditionalFormatting>
  <conditionalFormatting sqref="AD227">
    <cfRule type="expression" dxfId="7099" priority="7327" stopIfTrue="1">
      <formula>$AD227=""</formula>
    </cfRule>
    <cfRule type="expression" dxfId="7098" priority="7339">
      <formula>(COUNTIFS($E$13:$E$512,$E227,$AD$13:$AD$512,"◎") + COUNTIFS($E$13:$E$512,$E227,$AD$13:$AD$512,"○"))&gt;1</formula>
    </cfRule>
  </conditionalFormatting>
  <conditionalFormatting sqref="AE227">
    <cfRule type="expression" dxfId="7097" priority="7326" stopIfTrue="1">
      <formula>$AE227=""</formula>
    </cfRule>
    <cfRule type="expression" dxfId="7096" priority="7338">
      <formula>(COUNTIFS($E$13:$E$512,$E227,$AE$13:$AE$512,"◎") + COUNTIFS($E$13:$E$512,$E227,$AE$13:$AE$512,"○"))&gt;1</formula>
    </cfRule>
  </conditionalFormatting>
  <conditionalFormatting sqref="AF227">
    <cfRule type="expression" dxfId="7095" priority="7325" stopIfTrue="1">
      <formula>$AF227=""</formula>
    </cfRule>
    <cfRule type="expression" dxfId="7094" priority="7337">
      <formula>(COUNTIFS($E$13:$E$512,$E227,$AF$13:$AF$512,"◎") + COUNTIFS($E$13:$E$512,$E227,$AF$13:$AF$512,"○"))&gt;1</formula>
    </cfRule>
  </conditionalFormatting>
  <conditionalFormatting sqref="AG227">
    <cfRule type="expression" dxfId="7093" priority="7324" stopIfTrue="1">
      <formula>$AG227=""</formula>
    </cfRule>
    <cfRule type="expression" dxfId="7092" priority="7336">
      <formula>(COUNTIFS($E$13:$E$512,$E227,$AG$13:$AG$512,"◎") + COUNTIFS($E$13:$E$512,$E227,$AG$13:$AG$512,"○"))&gt;1</formula>
    </cfRule>
  </conditionalFormatting>
  <conditionalFormatting sqref="AH227">
    <cfRule type="expression" dxfId="7091" priority="7323" stopIfTrue="1">
      <formula>$AH227=""</formula>
    </cfRule>
    <cfRule type="expression" dxfId="7090" priority="7335">
      <formula>(COUNTIFS($E$13:$E$512,$E227,$AH$13:$AH$512,"◎") + COUNTIFS($E$13:$E$512,$E227,$AH$13:$AH$512,"○"))&gt;1</formula>
    </cfRule>
  </conditionalFormatting>
  <conditionalFormatting sqref="AI227">
    <cfRule type="expression" dxfId="7089" priority="7322" stopIfTrue="1">
      <formula>$AI227=""</formula>
    </cfRule>
    <cfRule type="expression" dxfId="7088" priority="7334">
      <formula>(COUNTIFS($E$13:$E$512,$E227,$AI$13:$AI$512,"◎") + COUNTIFS($E$13:$E$512,$E227,$AI$13:$AI$512,"○"))&gt;1</formula>
    </cfRule>
  </conditionalFormatting>
  <conditionalFormatting sqref="AJ227">
    <cfRule type="expression" dxfId="7087" priority="7321" stopIfTrue="1">
      <formula>$AJ227=""</formula>
    </cfRule>
    <cfRule type="expression" dxfId="7086" priority="7333">
      <formula>(COUNTIFS($E$13:$E$512,$E227,$AJ$13:$AJ$512,"◎") + COUNTIFS($E$13:$E$512,$E227,$AJ$13:$AJ$512,"○"))&gt;1</formula>
    </cfRule>
  </conditionalFormatting>
  <conditionalFormatting sqref="Y228">
    <cfRule type="expression" dxfId="7085" priority="7308" stopIfTrue="1">
      <formula>$Y228=""</formula>
    </cfRule>
    <cfRule type="expression" dxfId="7084" priority="7320">
      <formula>(COUNTIFS($E$13:$E$512,$E228,$Y$13:$Y$512,"◎") + COUNTIFS($E$13:$E$512,$E228,$Y$13:$Y$512,"○"))&gt;1</formula>
    </cfRule>
  </conditionalFormatting>
  <conditionalFormatting sqref="Z228">
    <cfRule type="expression" dxfId="7083" priority="7307" stopIfTrue="1">
      <formula>$Z228=""</formula>
    </cfRule>
    <cfRule type="expression" dxfId="7082" priority="7319">
      <formula>(COUNTIFS($E$13:$E$512,$E228,$Z$13:$Z$512,"◎") + COUNTIFS($E$13:$E$512,$E228,$Z$13:$Z$512,"○"))&gt;1</formula>
    </cfRule>
  </conditionalFormatting>
  <conditionalFormatting sqref="AA228">
    <cfRule type="expression" dxfId="7081" priority="7306" stopIfTrue="1">
      <formula>$AA228=""</formula>
    </cfRule>
    <cfRule type="expression" dxfId="7080" priority="7318">
      <formula>(COUNTIFS($E$13:$E$512,$E228,$AA$13:$AA$512,"◎") + COUNTIFS($E$13:$E$512,$E228,$AA$13:$AA$512,"○"))&gt;1</formula>
    </cfRule>
  </conditionalFormatting>
  <conditionalFormatting sqref="AB228">
    <cfRule type="expression" dxfId="7079" priority="7305" stopIfTrue="1">
      <formula>$AB228=""</formula>
    </cfRule>
    <cfRule type="expression" dxfId="7078" priority="7317">
      <formula>(COUNTIFS($E$13:$E$512,$E228,$AB$13:$AB$512,"◎") + COUNTIFS($E$13:$E$512,$E228,$AB$13:$AB$512,"○"))&gt;1</formula>
    </cfRule>
  </conditionalFormatting>
  <conditionalFormatting sqref="AC228">
    <cfRule type="expression" dxfId="7077" priority="7304" stopIfTrue="1">
      <formula>$AC228=""</formula>
    </cfRule>
    <cfRule type="expression" dxfId="7076" priority="7316">
      <formula>(COUNTIFS($E$13:$E$512,$E228,$AC$13:$AC$512,"◎") + COUNTIFS($E$13:$E$512,$E228,$AC$13:$AC$512,"○"))&gt;1</formula>
    </cfRule>
  </conditionalFormatting>
  <conditionalFormatting sqref="AD228">
    <cfRule type="expression" dxfId="7075" priority="7303" stopIfTrue="1">
      <formula>$AD228=""</formula>
    </cfRule>
    <cfRule type="expression" dxfId="7074" priority="7315">
      <formula>(COUNTIFS($E$13:$E$512,$E228,$AD$13:$AD$512,"◎") + COUNTIFS($E$13:$E$512,$E228,$AD$13:$AD$512,"○"))&gt;1</formula>
    </cfRule>
  </conditionalFormatting>
  <conditionalFormatting sqref="AE228">
    <cfRule type="expression" dxfId="7073" priority="7302" stopIfTrue="1">
      <formula>$AE228=""</formula>
    </cfRule>
    <cfRule type="expression" dxfId="7072" priority="7314">
      <formula>(COUNTIFS($E$13:$E$512,$E228,$AE$13:$AE$512,"◎") + COUNTIFS($E$13:$E$512,$E228,$AE$13:$AE$512,"○"))&gt;1</formula>
    </cfRule>
  </conditionalFormatting>
  <conditionalFormatting sqref="AF228">
    <cfRule type="expression" dxfId="7071" priority="7301" stopIfTrue="1">
      <formula>$AF228=""</formula>
    </cfRule>
    <cfRule type="expression" dxfId="7070" priority="7313">
      <formula>(COUNTIFS($E$13:$E$512,$E228,$AF$13:$AF$512,"◎") + COUNTIFS($E$13:$E$512,$E228,$AF$13:$AF$512,"○"))&gt;1</formula>
    </cfRule>
  </conditionalFormatting>
  <conditionalFormatting sqref="AG228">
    <cfRule type="expression" dxfId="7069" priority="7300" stopIfTrue="1">
      <formula>$AG228=""</formula>
    </cfRule>
    <cfRule type="expression" dxfId="7068" priority="7312">
      <formula>(COUNTIFS($E$13:$E$512,$E228,$AG$13:$AG$512,"◎") + COUNTIFS($E$13:$E$512,$E228,$AG$13:$AG$512,"○"))&gt;1</formula>
    </cfRule>
  </conditionalFormatting>
  <conditionalFormatting sqref="AH228">
    <cfRule type="expression" dxfId="7067" priority="7299" stopIfTrue="1">
      <formula>$AH228=""</formula>
    </cfRule>
    <cfRule type="expression" dxfId="7066" priority="7311">
      <formula>(COUNTIFS($E$13:$E$512,$E228,$AH$13:$AH$512,"◎") + COUNTIFS($E$13:$E$512,$E228,$AH$13:$AH$512,"○"))&gt;1</formula>
    </cfRule>
  </conditionalFormatting>
  <conditionalFormatting sqref="AI228">
    <cfRule type="expression" dxfId="7065" priority="7298" stopIfTrue="1">
      <formula>$AI228=""</formula>
    </cfRule>
    <cfRule type="expression" dxfId="7064" priority="7310">
      <formula>(COUNTIFS($E$13:$E$512,$E228,$AI$13:$AI$512,"◎") + COUNTIFS($E$13:$E$512,$E228,$AI$13:$AI$512,"○"))&gt;1</formula>
    </cfRule>
  </conditionalFormatting>
  <conditionalFormatting sqref="AJ228">
    <cfRule type="expression" dxfId="7063" priority="7297" stopIfTrue="1">
      <formula>$AJ228=""</formula>
    </cfRule>
    <cfRule type="expression" dxfId="7062" priority="7309">
      <formula>(COUNTIFS($E$13:$E$512,$E228,$AJ$13:$AJ$512,"◎") + COUNTIFS($E$13:$E$512,$E228,$AJ$13:$AJ$512,"○"))&gt;1</formula>
    </cfRule>
  </conditionalFormatting>
  <conditionalFormatting sqref="Y229">
    <cfRule type="expression" dxfId="7061" priority="7284" stopIfTrue="1">
      <formula>$Y229=""</formula>
    </cfRule>
    <cfRule type="expression" dxfId="7060" priority="7296">
      <formula>(COUNTIFS($E$13:$E$512,$E229,$Y$13:$Y$512,"◎") + COUNTIFS($E$13:$E$512,$E229,$Y$13:$Y$512,"○"))&gt;1</formula>
    </cfRule>
  </conditionalFormatting>
  <conditionalFormatting sqref="Z229">
    <cfRule type="expression" dxfId="7059" priority="7283" stopIfTrue="1">
      <formula>$Z229=""</formula>
    </cfRule>
    <cfRule type="expression" dxfId="7058" priority="7295">
      <formula>(COUNTIFS($E$13:$E$512,$E229,$Z$13:$Z$512,"◎") + COUNTIFS($E$13:$E$512,$E229,$Z$13:$Z$512,"○"))&gt;1</formula>
    </cfRule>
  </conditionalFormatting>
  <conditionalFormatting sqref="AA229">
    <cfRule type="expression" dxfId="7057" priority="7282" stopIfTrue="1">
      <formula>$AA229=""</formula>
    </cfRule>
    <cfRule type="expression" dxfId="7056" priority="7294">
      <formula>(COUNTIFS($E$13:$E$512,$E229,$AA$13:$AA$512,"◎") + COUNTIFS($E$13:$E$512,$E229,$AA$13:$AA$512,"○"))&gt;1</formula>
    </cfRule>
  </conditionalFormatting>
  <conditionalFormatting sqref="AB229">
    <cfRule type="expression" dxfId="7055" priority="7281" stopIfTrue="1">
      <formula>$AB229=""</formula>
    </cfRule>
    <cfRule type="expression" dxfId="7054" priority="7293">
      <formula>(COUNTIFS($E$13:$E$512,$E229,$AB$13:$AB$512,"◎") + COUNTIFS($E$13:$E$512,$E229,$AB$13:$AB$512,"○"))&gt;1</formula>
    </cfRule>
  </conditionalFormatting>
  <conditionalFormatting sqref="AC229">
    <cfRule type="expression" dxfId="7053" priority="7280" stopIfTrue="1">
      <formula>$AC229=""</formula>
    </cfRule>
    <cfRule type="expression" dxfId="7052" priority="7292">
      <formula>(COUNTIFS($E$13:$E$512,$E229,$AC$13:$AC$512,"◎") + COUNTIFS($E$13:$E$512,$E229,$AC$13:$AC$512,"○"))&gt;1</formula>
    </cfRule>
  </conditionalFormatting>
  <conditionalFormatting sqref="AD229">
    <cfRule type="expression" dxfId="7051" priority="7279" stopIfTrue="1">
      <formula>$AD229=""</formula>
    </cfRule>
    <cfRule type="expression" dxfId="7050" priority="7291">
      <formula>(COUNTIFS($E$13:$E$512,$E229,$AD$13:$AD$512,"◎") + COUNTIFS($E$13:$E$512,$E229,$AD$13:$AD$512,"○"))&gt;1</formula>
    </cfRule>
  </conditionalFormatting>
  <conditionalFormatting sqref="AE229">
    <cfRule type="expression" dxfId="7049" priority="7278" stopIfTrue="1">
      <formula>$AE229=""</formula>
    </cfRule>
    <cfRule type="expression" dxfId="7048" priority="7290">
      <formula>(COUNTIFS($E$13:$E$512,$E229,$AE$13:$AE$512,"◎") + COUNTIFS($E$13:$E$512,$E229,$AE$13:$AE$512,"○"))&gt;1</formula>
    </cfRule>
  </conditionalFormatting>
  <conditionalFormatting sqref="AF229">
    <cfRule type="expression" dxfId="7047" priority="7277" stopIfTrue="1">
      <formula>$AF229=""</formula>
    </cfRule>
    <cfRule type="expression" dxfId="7046" priority="7289">
      <formula>(COUNTIFS($E$13:$E$512,$E229,$AF$13:$AF$512,"◎") + COUNTIFS($E$13:$E$512,$E229,$AF$13:$AF$512,"○"))&gt;1</formula>
    </cfRule>
  </conditionalFormatting>
  <conditionalFormatting sqref="AG229">
    <cfRule type="expression" dxfId="7045" priority="7276" stopIfTrue="1">
      <formula>$AG229=""</formula>
    </cfRule>
    <cfRule type="expression" dxfId="7044" priority="7288">
      <formula>(COUNTIFS($E$13:$E$512,$E229,$AG$13:$AG$512,"◎") + COUNTIFS($E$13:$E$512,$E229,$AG$13:$AG$512,"○"))&gt;1</formula>
    </cfRule>
  </conditionalFormatting>
  <conditionalFormatting sqref="AH229">
    <cfRule type="expression" dxfId="7043" priority="7275" stopIfTrue="1">
      <formula>$AH229=""</formula>
    </cfRule>
    <cfRule type="expression" dxfId="7042" priority="7287">
      <formula>(COUNTIFS($E$13:$E$512,$E229,$AH$13:$AH$512,"◎") + COUNTIFS($E$13:$E$512,$E229,$AH$13:$AH$512,"○"))&gt;1</formula>
    </cfRule>
  </conditionalFormatting>
  <conditionalFormatting sqref="AI229">
    <cfRule type="expression" dxfId="7041" priority="7274" stopIfTrue="1">
      <formula>$AI229=""</formula>
    </cfRule>
    <cfRule type="expression" dxfId="7040" priority="7286">
      <formula>(COUNTIFS($E$13:$E$512,$E229,$AI$13:$AI$512,"◎") + COUNTIFS($E$13:$E$512,$E229,$AI$13:$AI$512,"○"))&gt;1</formula>
    </cfRule>
  </conditionalFormatting>
  <conditionalFormatting sqref="AJ229">
    <cfRule type="expression" dxfId="7039" priority="7273" stopIfTrue="1">
      <formula>$AJ229=""</formula>
    </cfRule>
    <cfRule type="expression" dxfId="7038" priority="7285">
      <formula>(COUNTIFS($E$13:$E$512,$E229,$AJ$13:$AJ$512,"◎") + COUNTIFS($E$13:$E$512,$E229,$AJ$13:$AJ$512,"○"))&gt;1</formula>
    </cfRule>
  </conditionalFormatting>
  <conditionalFormatting sqref="Y230">
    <cfRule type="expression" dxfId="7037" priority="7260" stopIfTrue="1">
      <formula>$Y230=""</formula>
    </cfRule>
    <cfRule type="expression" dxfId="7036" priority="7272">
      <formula>(COUNTIFS($E$13:$E$512,$E230,$Y$13:$Y$512,"◎") + COUNTIFS($E$13:$E$512,$E230,$Y$13:$Y$512,"○"))&gt;1</formula>
    </cfRule>
  </conditionalFormatting>
  <conditionalFormatting sqref="Z230">
    <cfRule type="expression" dxfId="7035" priority="7259" stopIfTrue="1">
      <formula>$Z230=""</formula>
    </cfRule>
    <cfRule type="expression" dxfId="7034" priority="7271">
      <formula>(COUNTIFS($E$13:$E$512,$E230,$Z$13:$Z$512,"◎") + COUNTIFS($E$13:$E$512,$E230,$Z$13:$Z$512,"○"))&gt;1</formula>
    </cfRule>
  </conditionalFormatting>
  <conditionalFormatting sqref="AA230">
    <cfRule type="expression" dxfId="7033" priority="7258" stopIfTrue="1">
      <formula>$AA230=""</formula>
    </cfRule>
    <cfRule type="expression" dxfId="7032" priority="7270">
      <formula>(COUNTIFS($E$13:$E$512,$E230,$AA$13:$AA$512,"◎") + COUNTIFS($E$13:$E$512,$E230,$AA$13:$AA$512,"○"))&gt;1</formula>
    </cfRule>
  </conditionalFormatting>
  <conditionalFormatting sqref="AB230">
    <cfRule type="expression" dxfId="7031" priority="7257" stopIfTrue="1">
      <formula>$AB230=""</formula>
    </cfRule>
    <cfRule type="expression" dxfId="7030" priority="7269">
      <formula>(COUNTIFS($E$13:$E$512,$E230,$AB$13:$AB$512,"◎") + COUNTIFS($E$13:$E$512,$E230,$AB$13:$AB$512,"○"))&gt;1</formula>
    </cfRule>
  </conditionalFormatting>
  <conditionalFormatting sqref="AC230">
    <cfRule type="expression" dxfId="7029" priority="7256" stopIfTrue="1">
      <formula>$AC230=""</formula>
    </cfRule>
    <cfRule type="expression" dxfId="7028" priority="7268">
      <formula>(COUNTIFS($E$13:$E$512,$E230,$AC$13:$AC$512,"◎") + COUNTIFS($E$13:$E$512,$E230,$AC$13:$AC$512,"○"))&gt;1</formula>
    </cfRule>
  </conditionalFormatting>
  <conditionalFormatting sqref="AD230">
    <cfRule type="expression" dxfId="7027" priority="7255" stopIfTrue="1">
      <formula>$AD230=""</formula>
    </cfRule>
    <cfRule type="expression" dxfId="7026" priority="7267">
      <formula>(COUNTIFS($E$13:$E$512,$E230,$AD$13:$AD$512,"◎") + COUNTIFS($E$13:$E$512,$E230,$AD$13:$AD$512,"○"))&gt;1</formula>
    </cfRule>
  </conditionalFormatting>
  <conditionalFormatting sqref="AE230">
    <cfRule type="expression" dxfId="7025" priority="7254" stopIfTrue="1">
      <formula>$AE230=""</formula>
    </cfRule>
    <cfRule type="expression" dxfId="7024" priority="7266">
      <formula>(COUNTIFS($E$13:$E$512,$E230,$AE$13:$AE$512,"◎") + COUNTIFS($E$13:$E$512,$E230,$AE$13:$AE$512,"○"))&gt;1</formula>
    </cfRule>
  </conditionalFormatting>
  <conditionalFormatting sqref="AF230">
    <cfRule type="expression" dxfId="7023" priority="7253" stopIfTrue="1">
      <formula>$AF230=""</formula>
    </cfRule>
    <cfRule type="expression" dxfId="7022" priority="7265">
      <formula>(COUNTIFS($E$13:$E$512,$E230,$AF$13:$AF$512,"◎") + COUNTIFS($E$13:$E$512,$E230,$AF$13:$AF$512,"○"))&gt;1</formula>
    </cfRule>
  </conditionalFormatting>
  <conditionalFormatting sqref="AG230">
    <cfRule type="expression" dxfId="7021" priority="7252" stopIfTrue="1">
      <formula>$AG230=""</formula>
    </cfRule>
    <cfRule type="expression" dxfId="7020" priority="7264">
      <formula>(COUNTIFS($E$13:$E$512,$E230,$AG$13:$AG$512,"◎") + COUNTIFS($E$13:$E$512,$E230,$AG$13:$AG$512,"○"))&gt;1</formula>
    </cfRule>
  </conditionalFormatting>
  <conditionalFormatting sqref="AH230">
    <cfRule type="expression" dxfId="7019" priority="7251" stopIfTrue="1">
      <formula>$AH230=""</formula>
    </cfRule>
    <cfRule type="expression" dxfId="7018" priority="7263">
      <formula>(COUNTIFS($E$13:$E$512,$E230,$AH$13:$AH$512,"◎") + COUNTIFS($E$13:$E$512,$E230,$AH$13:$AH$512,"○"))&gt;1</formula>
    </cfRule>
  </conditionalFormatting>
  <conditionalFormatting sqref="AI230">
    <cfRule type="expression" dxfId="7017" priority="7250" stopIfTrue="1">
      <formula>$AI230=""</formula>
    </cfRule>
    <cfRule type="expression" dxfId="7016" priority="7262">
      <formula>(COUNTIFS($E$13:$E$512,$E230,$AI$13:$AI$512,"◎") + COUNTIFS($E$13:$E$512,$E230,$AI$13:$AI$512,"○"))&gt;1</formula>
    </cfRule>
  </conditionalFormatting>
  <conditionalFormatting sqref="AJ230">
    <cfRule type="expression" dxfId="7015" priority="7249" stopIfTrue="1">
      <formula>$AJ230=""</formula>
    </cfRule>
    <cfRule type="expression" dxfId="7014" priority="7261">
      <formula>(COUNTIFS($E$13:$E$512,$E230,$AJ$13:$AJ$512,"◎") + COUNTIFS($E$13:$E$512,$E230,$AJ$13:$AJ$512,"○"))&gt;1</formula>
    </cfRule>
  </conditionalFormatting>
  <conditionalFormatting sqref="Y231">
    <cfRule type="expression" dxfId="7013" priority="7236" stopIfTrue="1">
      <formula>$Y231=""</formula>
    </cfRule>
    <cfRule type="expression" dxfId="7012" priority="7248">
      <formula>(COUNTIFS($E$13:$E$512,$E231,$Y$13:$Y$512,"◎") + COUNTIFS($E$13:$E$512,$E231,$Y$13:$Y$512,"○"))&gt;1</formula>
    </cfRule>
  </conditionalFormatting>
  <conditionalFormatting sqref="Z231">
    <cfRule type="expression" dxfId="7011" priority="7235" stopIfTrue="1">
      <formula>$Z231=""</formula>
    </cfRule>
    <cfRule type="expression" dxfId="7010" priority="7247">
      <formula>(COUNTIFS($E$13:$E$512,$E231,$Z$13:$Z$512,"◎") + COUNTIFS($E$13:$E$512,$E231,$Z$13:$Z$512,"○"))&gt;1</formula>
    </cfRule>
  </conditionalFormatting>
  <conditionalFormatting sqref="AA231">
    <cfRule type="expression" dxfId="7009" priority="7234" stopIfTrue="1">
      <formula>$AA231=""</formula>
    </cfRule>
    <cfRule type="expression" dxfId="7008" priority="7246">
      <formula>(COUNTIFS($E$13:$E$512,$E231,$AA$13:$AA$512,"◎") + COUNTIFS($E$13:$E$512,$E231,$AA$13:$AA$512,"○"))&gt;1</formula>
    </cfRule>
  </conditionalFormatting>
  <conditionalFormatting sqref="AB231">
    <cfRule type="expression" dxfId="7007" priority="7233" stopIfTrue="1">
      <formula>$AB231=""</formula>
    </cfRule>
    <cfRule type="expression" dxfId="7006" priority="7245">
      <formula>(COUNTIFS($E$13:$E$512,$E231,$AB$13:$AB$512,"◎") + COUNTIFS($E$13:$E$512,$E231,$AB$13:$AB$512,"○"))&gt;1</formula>
    </cfRule>
  </conditionalFormatting>
  <conditionalFormatting sqref="AC231">
    <cfRule type="expression" dxfId="7005" priority="7232" stopIfTrue="1">
      <formula>$AC231=""</formula>
    </cfRule>
    <cfRule type="expression" dxfId="7004" priority="7244">
      <formula>(COUNTIFS($E$13:$E$512,$E231,$AC$13:$AC$512,"◎") + COUNTIFS($E$13:$E$512,$E231,$AC$13:$AC$512,"○"))&gt;1</formula>
    </cfRule>
  </conditionalFormatting>
  <conditionalFormatting sqref="AD231">
    <cfRule type="expression" dxfId="7003" priority="7231" stopIfTrue="1">
      <formula>$AD231=""</formula>
    </cfRule>
    <cfRule type="expression" dxfId="7002" priority="7243">
      <formula>(COUNTIFS($E$13:$E$512,$E231,$AD$13:$AD$512,"◎") + COUNTIFS($E$13:$E$512,$E231,$AD$13:$AD$512,"○"))&gt;1</formula>
    </cfRule>
  </conditionalFormatting>
  <conditionalFormatting sqref="AE231">
    <cfRule type="expression" dxfId="7001" priority="7230" stopIfTrue="1">
      <formula>$AE231=""</formula>
    </cfRule>
    <cfRule type="expression" dxfId="7000" priority="7242">
      <formula>(COUNTIFS($E$13:$E$512,$E231,$AE$13:$AE$512,"◎") + COUNTIFS($E$13:$E$512,$E231,$AE$13:$AE$512,"○"))&gt;1</formula>
    </cfRule>
  </conditionalFormatting>
  <conditionalFormatting sqref="AF231">
    <cfRule type="expression" dxfId="6999" priority="7229" stopIfTrue="1">
      <formula>$AF231=""</formula>
    </cfRule>
    <cfRule type="expression" dxfId="6998" priority="7241">
      <formula>(COUNTIFS($E$13:$E$512,$E231,$AF$13:$AF$512,"◎") + COUNTIFS($E$13:$E$512,$E231,$AF$13:$AF$512,"○"))&gt;1</formula>
    </cfRule>
  </conditionalFormatting>
  <conditionalFormatting sqref="AG231">
    <cfRule type="expression" dxfId="6997" priority="7228" stopIfTrue="1">
      <formula>$AG231=""</formula>
    </cfRule>
    <cfRule type="expression" dxfId="6996" priority="7240">
      <formula>(COUNTIFS($E$13:$E$512,$E231,$AG$13:$AG$512,"◎") + COUNTIFS($E$13:$E$512,$E231,$AG$13:$AG$512,"○"))&gt;1</formula>
    </cfRule>
  </conditionalFormatting>
  <conditionalFormatting sqref="AH231">
    <cfRule type="expression" dxfId="6995" priority="7227" stopIfTrue="1">
      <formula>$AH231=""</formula>
    </cfRule>
    <cfRule type="expression" dxfId="6994" priority="7239">
      <formula>(COUNTIFS($E$13:$E$512,$E231,$AH$13:$AH$512,"◎") + COUNTIFS($E$13:$E$512,$E231,$AH$13:$AH$512,"○"))&gt;1</formula>
    </cfRule>
  </conditionalFormatting>
  <conditionalFormatting sqref="AI231">
    <cfRule type="expression" dxfId="6993" priority="7226" stopIfTrue="1">
      <formula>$AI231=""</formula>
    </cfRule>
    <cfRule type="expression" dxfId="6992" priority="7238">
      <formula>(COUNTIFS($E$13:$E$512,$E231,$AI$13:$AI$512,"◎") + COUNTIFS($E$13:$E$512,$E231,$AI$13:$AI$512,"○"))&gt;1</formula>
    </cfRule>
  </conditionalFormatting>
  <conditionalFormatting sqref="AJ231">
    <cfRule type="expression" dxfId="6991" priority="7225" stopIfTrue="1">
      <formula>$AJ231=""</formula>
    </cfRule>
    <cfRule type="expression" dxfId="6990" priority="7237">
      <formula>(COUNTIFS($E$13:$E$512,$E231,$AJ$13:$AJ$512,"◎") + COUNTIFS($E$13:$E$512,$E231,$AJ$13:$AJ$512,"○"))&gt;1</formula>
    </cfRule>
  </conditionalFormatting>
  <conditionalFormatting sqref="Y232">
    <cfRule type="expression" dxfId="6989" priority="7212" stopIfTrue="1">
      <formula>$Y232=""</formula>
    </cfRule>
    <cfRule type="expression" dxfId="6988" priority="7224">
      <formula>(COUNTIFS($E$13:$E$512,$E232,$Y$13:$Y$512,"◎") + COUNTIFS($E$13:$E$512,$E232,$Y$13:$Y$512,"○"))&gt;1</formula>
    </cfRule>
  </conditionalFormatting>
  <conditionalFormatting sqref="Z232">
    <cfRule type="expression" dxfId="6987" priority="7211" stopIfTrue="1">
      <formula>$Z232=""</formula>
    </cfRule>
    <cfRule type="expression" dxfId="6986" priority="7223">
      <formula>(COUNTIFS($E$13:$E$512,$E232,$Z$13:$Z$512,"◎") + COUNTIFS($E$13:$E$512,$E232,$Z$13:$Z$512,"○"))&gt;1</formula>
    </cfRule>
  </conditionalFormatting>
  <conditionalFormatting sqref="AA232">
    <cfRule type="expression" dxfId="6985" priority="7210" stopIfTrue="1">
      <formula>$AA232=""</formula>
    </cfRule>
    <cfRule type="expression" dxfId="6984" priority="7222">
      <formula>(COUNTIFS($E$13:$E$512,$E232,$AA$13:$AA$512,"◎") + COUNTIFS($E$13:$E$512,$E232,$AA$13:$AA$512,"○"))&gt;1</formula>
    </cfRule>
  </conditionalFormatting>
  <conditionalFormatting sqref="AB232">
    <cfRule type="expression" dxfId="6983" priority="7209" stopIfTrue="1">
      <formula>$AB232=""</formula>
    </cfRule>
    <cfRule type="expression" dxfId="6982" priority="7221">
      <formula>(COUNTIFS($E$13:$E$512,$E232,$AB$13:$AB$512,"◎") + COUNTIFS($E$13:$E$512,$E232,$AB$13:$AB$512,"○"))&gt;1</formula>
    </cfRule>
  </conditionalFormatting>
  <conditionalFormatting sqref="AC232">
    <cfRule type="expression" dxfId="6981" priority="7208" stopIfTrue="1">
      <formula>$AC232=""</formula>
    </cfRule>
    <cfRule type="expression" dxfId="6980" priority="7220">
      <formula>(COUNTIFS($E$13:$E$512,$E232,$AC$13:$AC$512,"◎") + COUNTIFS($E$13:$E$512,$E232,$AC$13:$AC$512,"○"))&gt;1</formula>
    </cfRule>
  </conditionalFormatting>
  <conditionalFormatting sqref="AD232">
    <cfRule type="expression" dxfId="6979" priority="7207" stopIfTrue="1">
      <formula>$AD232=""</formula>
    </cfRule>
    <cfRule type="expression" dxfId="6978" priority="7219">
      <formula>(COUNTIFS($E$13:$E$512,$E232,$AD$13:$AD$512,"◎") + COUNTIFS($E$13:$E$512,$E232,$AD$13:$AD$512,"○"))&gt;1</formula>
    </cfRule>
  </conditionalFormatting>
  <conditionalFormatting sqref="AE232">
    <cfRule type="expression" dxfId="6977" priority="7206" stopIfTrue="1">
      <formula>$AE232=""</formula>
    </cfRule>
    <cfRule type="expression" dxfId="6976" priority="7218">
      <formula>(COUNTIFS($E$13:$E$512,$E232,$AE$13:$AE$512,"◎") + COUNTIFS($E$13:$E$512,$E232,$AE$13:$AE$512,"○"))&gt;1</formula>
    </cfRule>
  </conditionalFormatting>
  <conditionalFormatting sqref="AF232">
    <cfRule type="expression" dxfId="6975" priority="7205" stopIfTrue="1">
      <formula>$AF232=""</formula>
    </cfRule>
    <cfRule type="expression" dxfId="6974" priority="7217">
      <formula>(COUNTIFS($E$13:$E$512,$E232,$AF$13:$AF$512,"◎") + COUNTIFS($E$13:$E$512,$E232,$AF$13:$AF$512,"○"))&gt;1</formula>
    </cfRule>
  </conditionalFormatting>
  <conditionalFormatting sqref="AG232">
    <cfRule type="expression" dxfId="6973" priority="7204" stopIfTrue="1">
      <formula>$AG232=""</formula>
    </cfRule>
    <cfRule type="expression" dxfId="6972" priority="7216">
      <formula>(COUNTIFS($E$13:$E$512,$E232,$AG$13:$AG$512,"◎") + COUNTIFS($E$13:$E$512,$E232,$AG$13:$AG$512,"○"))&gt;1</formula>
    </cfRule>
  </conditionalFormatting>
  <conditionalFormatting sqref="AH232">
    <cfRule type="expression" dxfId="6971" priority="7203" stopIfTrue="1">
      <formula>$AH232=""</formula>
    </cfRule>
    <cfRule type="expression" dxfId="6970" priority="7215">
      <formula>(COUNTIFS($E$13:$E$512,$E232,$AH$13:$AH$512,"◎") + COUNTIFS($E$13:$E$512,$E232,$AH$13:$AH$512,"○"))&gt;1</formula>
    </cfRule>
  </conditionalFormatting>
  <conditionalFormatting sqref="AI232">
    <cfRule type="expression" dxfId="6969" priority="7202" stopIfTrue="1">
      <formula>$AI232=""</formula>
    </cfRule>
    <cfRule type="expression" dxfId="6968" priority="7214">
      <formula>(COUNTIFS($E$13:$E$512,$E232,$AI$13:$AI$512,"◎") + COUNTIFS($E$13:$E$512,$E232,$AI$13:$AI$512,"○"))&gt;1</formula>
    </cfRule>
  </conditionalFormatting>
  <conditionalFormatting sqref="AJ232">
    <cfRule type="expression" dxfId="6967" priority="7201" stopIfTrue="1">
      <formula>$AJ232=""</formula>
    </cfRule>
    <cfRule type="expression" dxfId="6966" priority="7213">
      <formula>(COUNTIFS($E$13:$E$512,$E232,$AJ$13:$AJ$512,"◎") + COUNTIFS($E$13:$E$512,$E232,$AJ$13:$AJ$512,"○"))&gt;1</formula>
    </cfRule>
  </conditionalFormatting>
  <conditionalFormatting sqref="Y233">
    <cfRule type="expression" dxfId="6965" priority="7188" stopIfTrue="1">
      <formula>$Y233=""</formula>
    </cfRule>
    <cfRule type="expression" dxfId="6964" priority="7200">
      <formula>(COUNTIFS($E$13:$E$512,$E233,$Y$13:$Y$512,"◎") + COUNTIFS($E$13:$E$512,$E233,$Y$13:$Y$512,"○"))&gt;1</formula>
    </cfRule>
  </conditionalFormatting>
  <conditionalFormatting sqref="Z233">
    <cfRule type="expression" dxfId="6963" priority="7187" stopIfTrue="1">
      <formula>$Z233=""</formula>
    </cfRule>
    <cfRule type="expression" dxfId="6962" priority="7199">
      <formula>(COUNTIFS($E$13:$E$512,$E233,$Z$13:$Z$512,"◎") + COUNTIFS($E$13:$E$512,$E233,$Z$13:$Z$512,"○"))&gt;1</formula>
    </cfRule>
  </conditionalFormatting>
  <conditionalFormatting sqref="AA233">
    <cfRule type="expression" dxfId="6961" priority="7186" stopIfTrue="1">
      <formula>$AA233=""</formula>
    </cfRule>
    <cfRule type="expression" dxfId="6960" priority="7198">
      <formula>(COUNTIFS($E$13:$E$512,$E233,$AA$13:$AA$512,"◎") + COUNTIFS($E$13:$E$512,$E233,$AA$13:$AA$512,"○"))&gt;1</formula>
    </cfRule>
  </conditionalFormatting>
  <conditionalFormatting sqref="AB233">
    <cfRule type="expression" dxfId="6959" priority="7185" stopIfTrue="1">
      <formula>$AB233=""</formula>
    </cfRule>
    <cfRule type="expression" dxfId="6958" priority="7197">
      <formula>(COUNTIFS($E$13:$E$512,$E233,$AB$13:$AB$512,"◎") + COUNTIFS($E$13:$E$512,$E233,$AB$13:$AB$512,"○"))&gt;1</formula>
    </cfRule>
  </conditionalFormatting>
  <conditionalFormatting sqref="AC233">
    <cfRule type="expression" dxfId="6957" priority="7184" stopIfTrue="1">
      <formula>$AC233=""</formula>
    </cfRule>
    <cfRule type="expression" dxfId="6956" priority="7196">
      <formula>(COUNTIFS($E$13:$E$512,$E233,$AC$13:$AC$512,"◎") + COUNTIFS($E$13:$E$512,$E233,$AC$13:$AC$512,"○"))&gt;1</formula>
    </cfRule>
  </conditionalFormatting>
  <conditionalFormatting sqref="AD233">
    <cfRule type="expression" dxfId="6955" priority="7183" stopIfTrue="1">
      <formula>$AD233=""</formula>
    </cfRule>
    <cfRule type="expression" dxfId="6954" priority="7195">
      <formula>(COUNTIFS($E$13:$E$512,$E233,$AD$13:$AD$512,"◎") + COUNTIFS($E$13:$E$512,$E233,$AD$13:$AD$512,"○"))&gt;1</formula>
    </cfRule>
  </conditionalFormatting>
  <conditionalFormatting sqref="AE233">
    <cfRule type="expression" dxfId="6953" priority="7182" stopIfTrue="1">
      <formula>$AE233=""</formula>
    </cfRule>
    <cfRule type="expression" dxfId="6952" priority="7194">
      <formula>(COUNTIFS($E$13:$E$512,$E233,$AE$13:$AE$512,"◎") + COUNTIFS($E$13:$E$512,$E233,$AE$13:$AE$512,"○"))&gt;1</formula>
    </cfRule>
  </conditionalFormatting>
  <conditionalFormatting sqref="AF233">
    <cfRule type="expression" dxfId="6951" priority="7181" stopIfTrue="1">
      <formula>$AF233=""</formula>
    </cfRule>
    <cfRule type="expression" dxfId="6950" priority="7193">
      <formula>(COUNTIFS($E$13:$E$512,$E233,$AF$13:$AF$512,"◎") + COUNTIFS($E$13:$E$512,$E233,$AF$13:$AF$512,"○"))&gt;1</formula>
    </cfRule>
  </conditionalFormatting>
  <conditionalFormatting sqref="AG233">
    <cfRule type="expression" dxfId="6949" priority="7180" stopIfTrue="1">
      <formula>$AG233=""</formula>
    </cfRule>
    <cfRule type="expression" dxfId="6948" priority="7192">
      <formula>(COUNTIFS($E$13:$E$512,$E233,$AG$13:$AG$512,"◎") + COUNTIFS($E$13:$E$512,$E233,$AG$13:$AG$512,"○"))&gt;1</formula>
    </cfRule>
  </conditionalFormatting>
  <conditionalFormatting sqref="AH233">
    <cfRule type="expression" dxfId="6947" priority="7179" stopIfTrue="1">
      <formula>$AH233=""</formula>
    </cfRule>
    <cfRule type="expression" dxfId="6946" priority="7191">
      <formula>(COUNTIFS($E$13:$E$512,$E233,$AH$13:$AH$512,"◎") + COUNTIFS($E$13:$E$512,$E233,$AH$13:$AH$512,"○"))&gt;1</formula>
    </cfRule>
  </conditionalFormatting>
  <conditionalFormatting sqref="AI233">
    <cfRule type="expression" dxfId="6945" priority="7178" stopIfTrue="1">
      <formula>$AI233=""</formula>
    </cfRule>
    <cfRule type="expression" dxfId="6944" priority="7190">
      <formula>(COUNTIFS($E$13:$E$512,$E233,$AI$13:$AI$512,"◎") + COUNTIFS($E$13:$E$512,$E233,$AI$13:$AI$512,"○"))&gt;1</formula>
    </cfRule>
  </conditionalFormatting>
  <conditionalFormatting sqref="AJ233">
    <cfRule type="expression" dxfId="6943" priority="7177" stopIfTrue="1">
      <formula>$AJ233=""</formula>
    </cfRule>
    <cfRule type="expression" dxfId="6942" priority="7189">
      <formula>(COUNTIFS($E$13:$E$512,$E233,$AJ$13:$AJ$512,"◎") + COUNTIFS($E$13:$E$512,$E233,$AJ$13:$AJ$512,"○"))&gt;1</formula>
    </cfRule>
  </conditionalFormatting>
  <conditionalFormatting sqref="Y234">
    <cfRule type="expression" dxfId="6941" priority="7164" stopIfTrue="1">
      <formula>$Y234=""</formula>
    </cfRule>
    <cfRule type="expression" dxfId="6940" priority="7176">
      <formula>(COUNTIFS($E$13:$E$512,$E234,$Y$13:$Y$512,"◎") + COUNTIFS($E$13:$E$512,$E234,$Y$13:$Y$512,"○"))&gt;1</formula>
    </cfRule>
  </conditionalFormatting>
  <conditionalFormatting sqref="Z234">
    <cfRule type="expression" dxfId="6939" priority="7163" stopIfTrue="1">
      <formula>$Z234=""</formula>
    </cfRule>
    <cfRule type="expression" dxfId="6938" priority="7175">
      <formula>(COUNTIFS($E$13:$E$512,$E234,$Z$13:$Z$512,"◎") + COUNTIFS($E$13:$E$512,$E234,$Z$13:$Z$512,"○"))&gt;1</formula>
    </cfRule>
  </conditionalFormatting>
  <conditionalFormatting sqref="AA234">
    <cfRule type="expression" dxfId="6937" priority="7162" stopIfTrue="1">
      <formula>$AA234=""</formula>
    </cfRule>
    <cfRule type="expression" dxfId="6936" priority="7174">
      <formula>(COUNTIFS($E$13:$E$512,$E234,$AA$13:$AA$512,"◎") + COUNTIFS($E$13:$E$512,$E234,$AA$13:$AA$512,"○"))&gt;1</formula>
    </cfRule>
  </conditionalFormatting>
  <conditionalFormatting sqref="AB234">
    <cfRule type="expression" dxfId="6935" priority="7161" stopIfTrue="1">
      <formula>$AB234=""</formula>
    </cfRule>
    <cfRule type="expression" dxfId="6934" priority="7173">
      <formula>(COUNTIFS($E$13:$E$512,$E234,$AB$13:$AB$512,"◎") + COUNTIFS($E$13:$E$512,$E234,$AB$13:$AB$512,"○"))&gt;1</formula>
    </cfRule>
  </conditionalFormatting>
  <conditionalFormatting sqref="AC234">
    <cfRule type="expression" dxfId="6933" priority="7160" stopIfTrue="1">
      <formula>$AC234=""</formula>
    </cfRule>
    <cfRule type="expression" dxfId="6932" priority="7172">
      <formula>(COUNTIFS($E$13:$E$512,$E234,$AC$13:$AC$512,"◎") + COUNTIFS($E$13:$E$512,$E234,$AC$13:$AC$512,"○"))&gt;1</formula>
    </cfRule>
  </conditionalFormatting>
  <conditionalFormatting sqref="AD234">
    <cfRule type="expression" dxfId="6931" priority="7159" stopIfTrue="1">
      <formula>$AD234=""</formula>
    </cfRule>
    <cfRule type="expression" dxfId="6930" priority="7171">
      <formula>(COUNTIFS($E$13:$E$512,$E234,$AD$13:$AD$512,"◎") + COUNTIFS($E$13:$E$512,$E234,$AD$13:$AD$512,"○"))&gt;1</formula>
    </cfRule>
  </conditionalFormatting>
  <conditionalFormatting sqref="AE234">
    <cfRule type="expression" dxfId="6929" priority="7158" stopIfTrue="1">
      <formula>$AE234=""</formula>
    </cfRule>
    <cfRule type="expression" dxfId="6928" priority="7170">
      <formula>(COUNTIFS($E$13:$E$512,$E234,$AE$13:$AE$512,"◎") + COUNTIFS($E$13:$E$512,$E234,$AE$13:$AE$512,"○"))&gt;1</formula>
    </cfRule>
  </conditionalFormatting>
  <conditionalFormatting sqref="AF234">
    <cfRule type="expression" dxfId="6927" priority="7157" stopIfTrue="1">
      <formula>$AF234=""</formula>
    </cfRule>
    <cfRule type="expression" dxfId="6926" priority="7169">
      <formula>(COUNTIFS($E$13:$E$512,$E234,$AF$13:$AF$512,"◎") + COUNTIFS($E$13:$E$512,$E234,$AF$13:$AF$512,"○"))&gt;1</formula>
    </cfRule>
  </conditionalFormatting>
  <conditionalFormatting sqref="AG234">
    <cfRule type="expression" dxfId="6925" priority="7156" stopIfTrue="1">
      <formula>$AG234=""</formula>
    </cfRule>
    <cfRule type="expression" dxfId="6924" priority="7168">
      <formula>(COUNTIFS($E$13:$E$512,$E234,$AG$13:$AG$512,"◎") + COUNTIFS($E$13:$E$512,$E234,$AG$13:$AG$512,"○"))&gt;1</formula>
    </cfRule>
  </conditionalFormatting>
  <conditionalFormatting sqref="AH234">
    <cfRule type="expression" dxfId="6923" priority="7155" stopIfTrue="1">
      <formula>$AH234=""</formula>
    </cfRule>
    <cfRule type="expression" dxfId="6922" priority="7167">
      <formula>(COUNTIFS($E$13:$E$512,$E234,$AH$13:$AH$512,"◎") + COUNTIFS($E$13:$E$512,$E234,$AH$13:$AH$512,"○"))&gt;1</formula>
    </cfRule>
  </conditionalFormatting>
  <conditionalFormatting sqref="AI234">
    <cfRule type="expression" dxfId="6921" priority="7154" stopIfTrue="1">
      <formula>$AI234=""</formula>
    </cfRule>
    <cfRule type="expression" dxfId="6920" priority="7166">
      <formula>(COUNTIFS($E$13:$E$512,$E234,$AI$13:$AI$512,"◎") + COUNTIFS($E$13:$E$512,$E234,$AI$13:$AI$512,"○"))&gt;1</formula>
    </cfRule>
  </conditionalFormatting>
  <conditionalFormatting sqref="AJ234">
    <cfRule type="expression" dxfId="6919" priority="7153" stopIfTrue="1">
      <formula>$AJ234=""</formula>
    </cfRule>
    <cfRule type="expression" dxfId="6918" priority="7165">
      <formula>(COUNTIFS($E$13:$E$512,$E234,$AJ$13:$AJ$512,"◎") + COUNTIFS($E$13:$E$512,$E234,$AJ$13:$AJ$512,"○"))&gt;1</formula>
    </cfRule>
  </conditionalFormatting>
  <conditionalFormatting sqref="Y235">
    <cfRule type="expression" dxfId="6917" priority="7140" stopIfTrue="1">
      <formula>$Y235=""</formula>
    </cfRule>
    <cfRule type="expression" dxfId="6916" priority="7152">
      <formula>(COUNTIFS($E$13:$E$512,$E235,$Y$13:$Y$512,"◎") + COUNTIFS($E$13:$E$512,$E235,$Y$13:$Y$512,"○"))&gt;1</formula>
    </cfRule>
  </conditionalFormatting>
  <conditionalFormatting sqref="Z235">
    <cfRule type="expression" dxfId="6915" priority="7139" stopIfTrue="1">
      <formula>$Z235=""</formula>
    </cfRule>
    <cfRule type="expression" dxfId="6914" priority="7151">
      <formula>(COUNTIFS($E$13:$E$512,$E235,$Z$13:$Z$512,"◎") + COUNTIFS($E$13:$E$512,$E235,$Z$13:$Z$512,"○"))&gt;1</formula>
    </cfRule>
  </conditionalFormatting>
  <conditionalFormatting sqref="AA235">
    <cfRule type="expression" dxfId="6913" priority="7138" stopIfTrue="1">
      <formula>$AA235=""</formula>
    </cfRule>
    <cfRule type="expression" dxfId="6912" priority="7150">
      <formula>(COUNTIFS($E$13:$E$512,$E235,$AA$13:$AA$512,"◎") + COUNTIFS($E$13:$E$512,$E235,$AA$13:$AA$512,"○"))&gt;1</formula>
    </cfRule>
  </conditionalFormatting>
  <conditionalFormatting sqref="AB235">
    <cfRule type="expression" dxfId="6911" priority="7137" stopIfTrue="1">
      <formula>$AB235=""</formula>
    </cfRule>
    <cfRule type="expression" dxfId="6910" priority="7149">
      <formula>(COUNTIFS($E$13:$E$512,$E235,$AB$13:$AB$512,"◎") + COUNTIFS($E$13:$E$512,$E235,$AB$13:$AB$512,"○"))&gt;1</formula>
    </cfRule>
  </conditionalFormatting>
  <conditionalFormatting sqref="AC235">
    <cfRule type="expression" dxfId="6909" priority="7136" stopIfTrue="1">
      <formula>$AC235=""</formula>
    </cfRule>
    <cfRule type="expression" dxfId="6908" priority="7148">
      <formula>(COUNTIFS($E$13:$E$512,$E235,$AC$13:$AC$512,"◎") + COUNTIFS($E$13:$E$512,$E235,$AC$13:$AC$512,"○"))&gt;1</formula>
    </cfRule>
  </conditionalFormatting>
  <conditionalFormatting sqref="AD235">
    <cfRule type="expression" dxfId="6907" priority="7135" stopIfTrue="1">
      <formula>$AD235=""</formula>
    </cfRule>
    <cfRule type="expression" dxfId="6906" priority="7147">
      <formula>(COUNTIFS($E$13:$E$512,$E235,$AD$13:$AD$512,"◎") + COUNTIFS($E$13:$E$512,$E235,$AD$13:$AD$512,"○"))&gt;1</formula>
    </cfRule>
  </conditionalFormatting>
  <conditionalFormatting sqref="AE235">
    <cfRule type="expression" dxfId="6905" priority="7134" stopIfTrue="1">
      <formula>$AE235=""</formula>
    </cfRule>
    <cfRule type="expression" dxfId="6904" priority="7146">
      <formula>(COUNTIFS($E$13:$E$512,$E235,$AE$13:$AE$512,"◎") + COUNTIFS($E$13:$E$512,$E235,$AE$13:$AE$512,"○"))&gt;1</formula>
    </cfRule>
  </conditionalFormatting>
  <conditionalFormatting sqref="AF235">
    <cfRule type="expression" dxfId="6903" priority="7133" stopIfTrue="1">
      <formula>$AF235=""</formula>
    </cfRule>
    <cfRule type="expression" dxfId="6902" priority="7145">
      <formula>(COUNTIFS($E$13:$E$512,$E235,$AF$13:$AF$512,"◎") + COUNTIFS($E$13:$E$512,$E235,$AF$13:$AF$512,"○"))&gt;1</formula>
    </cfRule>
  </conditionalFormatting>
  <conditionalFormatting sqref="AG235">
    <cfRule type="expression" dxfId="6901" priority="7132" stopIfTrue="1">
      <formula>$AG235=""</formula>
    </cfRule>
    <cfRule type="expression" dxfId="6900" priority="7144">
      <formula>(COUNTIFS($E$13:$E$512,$E235,$AG$13:$AG$512,"◎") + COUNTIFS($E$13:$E$512,$E235,$AG$13:$AG$512,"○"))&gt;1</formula>
    </cfRule>
  </conditionalFormatting>
  <conditionalFormatting sqref="AH235">
    <cfRule type="expression" dxfId="6899" priority="7131" stopIfTrue="1">
      <formula>$AH235=""</formula>
    </cfRule>
    <cfRule type="expression" dxfId="6898" priority="7143">
      <formula>(COUNTIFS($E$13:$E$512,$E235,$AH$13:$AH$512,"◎") + COUNTIFS($E$13:$E$512,$E235,$AH$13:$AH$512,"○"))&gt;1</formula>
    </cfRule>
  </conditionalFormatting>
  <conditionalFormatting sqref="AI235">
    <cfRule type="expression" dxfId="6897" priority="7130" stopIfTrue="1">
      <formula>$AI235=""</formula>
    </cfRule>
    <cfRule type="expression" dxfId="6896" priority="7142">
      <formula>(COUNTIFS($E$13:$E$512,$E235,$AI$13:$AI$512,"◎") + COUNTIFS($E$13:$E$512,$E235,$AI$13:$AI$512,"○"))&gt;1</formula>
    </cfRule>
  </conditionalFormatting>
  <conditionalFormatting sqref="AJ235">
    <cfRule type="expression" dxfId="6895" priority="7129" stopIfTrue="1">
      <formula>$AJ235=""</formula>
    </cfRule>
    <cfRule type="expression" dxfId="6894" priority="7141">
      <formula>(COUNTIFS($E$13:$E$512,$E235,$AJ$13:$AJ$512,"◎") + COUNTIFS($E$13:$E$512,$E235,$AJ$13:$AJ$512,"○"))&gt;1</formula>
    </cfRule>
  </conditionalFormatting>
  <conditionalFormatting sqref="Y236">
    <cfRule type="expression" dxfId="6893" priority="7116" stopIfTrue="1">
      <formula>$Y236=""</formula>
    </cfRule>
    <cfRule type="expression" dxfId="6892" priority="7128">
      <formula>(COUNTIFS($E$13:$E$512,$E236,$Y$13:$Y$512,"◎") + COUNTIFS($E$13:$E$512,$E236,$Y$13:$Y$512,"○"))&gt;1</formula>
    </cfRule>
  </conditionalFormatting>
  <conditionalFormatting sqref="Z236">
    <cfRule type="expression" dxfId="6891" priority="7115" stopIfTrue="1">
      <formula>$Z236=""</formula>
    </cfRule>
    <cfRule type="expression" dxfId="6890" priority="7127">
      <formula>(COUNTIFS($E$13:$E$512,$E236,$Z$13:$Z$512,"◎") + COUNTIFS($E$13:$E$512,$E236,$Z$13:$Z$512,"○"))&gt;1</formula>
    </cfRule>
  </conditionalFormatting>
  <conditionalFormatting sqref="AA236">
    <cfRule type="expression" dxfId="6889" priority="7114" stopIfTrue="1">
      <formula>$AA236=""</formula>
    </cfRule>
    <cfRule type="expression" dxfId="6888" priority="7126">
      <formula>(COUNTIFS($E$13:$E$512,$E236,$AA$13:$AA$512,"◎") + COUNTIFS($E$13:$E$512,$E236,$AA$13:$AA$512,"○"))&gt;1</formula>
    </cfRule>
  </conditionalFormatting>
  <conditionalFormatting sqref="AB236">
    <cfRule type="expression" dxfId="6887" priority="7113" stopIfTrue="1">
      <formula>$AB236=""</formula>
    </cfRule>
    <cfRule type="expression" dxfId="6886" priority="7125">
      <formula>(COUNTIFS($E$13:$E$512,$E236,$AB$13:$AB$512,"◎") + COUNTIFS($E$13:$E$512,$E236,$AB$13:$AB$512,"○"))&gt;1</formula>
    </cfRule>
  </conditionalFormatting>
  <conditionalFormatting sqref="AC236">
    <cfRule type="expression" dxfId="6885" priority="7112" stopIfTrue="1">
      <formula>$AC236=""</formula>
    </cfRule>
    <cfRule type="expression" dxfId="6884" priority="7124">
      <formula>(COUNTIFS($E$13:$E$512,$E236,$AC$13:$AC$512,"◎") + COUNTIFS($E$13:$E$512,$E236,$AC$13:$AC$512,"○"))&gt;1</formula>
    </cfRule>
  </conditionalFormatting>
  <conditionalFormatting sqref="AD236">
    <cfRule type="expression" dxfId="6883" priority="7111" stopIfTrue="1">
      <formula>$AD236=""</formula>
    </cfRule>
    <cfRule type="expression" dxfId="6882" priority="7123">
      <formula>(COUNTIFS($E$13:$E$512,$E236,$AD$13:$AD$512,"◎") + COUNTIFS($E$13:$E$512,$E236,$AD$13:$AD$512,"○"))&gt;1</formula>
    </cfRule>
  </conditionalFormatting>
  <conditionalFormatting sqref="AE236">
    <cfRule type="expression" dxfId="6881" priority="7110" stopIfTrue="1">
      <formula>$AE236=""</formula>
    </cfRule>
    <cfRule type="expression" dxfId="6880" priority="7122">
      <formula>(COUNTIFS($E$13:$E$512,$E236,$AE$13:$AE$512,"◎") + COUNTIFS($E$13:$E$512,$E236,$AE$13:$AE$512,"○"))&gt;1</formula>
    </cfRule>
  </conditionalFormatting>
  <conditionalFormatting sqref="AF236">
    <cfRule type="expression" dxfId="6879" priority="7109" stopIfTrue="1">
      <formula>$AF236=""</formula>
    </cfRule>
    <cfRule type="expression" dxfId="6878" priority="7121">
      <formula>(COUNTIFS($E$13:$E$512,$E236,$AF$13:$AF$512,"◎") + COUNTIFS($E$13:$E$512,$E236,$AF$13:$AF$512,"○"))&gt;1</formula>
    </cfRule>
  </conditionalFormatting>
  <conditionalFormatting sqref="AG236">
    <cfRule type="expression" dxfId="6877" priority="7108" stopIfTrue="1">
      <formula>$AG236=""</formula>
    </cfRule>
    <cfRule type="expression" dxfId="6876" priority="7120">
      <formula>(COUNTIFS($E$13:$E$512,$E236,$AG$13:$AG$512,"◎") + COUNTIFS($E$13:$E$512,$E236,$AG$13:$AG$512,"○"))&gt;1</formula>
    </cfRule>
  </conditionalFormatting>
  <conditionalFormatting sqref="AH236">
    <cfRule type="expression" dxfId="6875" priority="7107" stopIfTrue="1">
      <formula>$AH236=""</formula>
    </cfRule>
    <cfRule type="expression" dxfId="6874" priority="7119">
      <formula>(COUNTIFS($E$13:$E$512,$E236,$AH$13:$AH$512,"◎") + COUNTIFS($E$13:$E$512,$E236,$AH$13:$AH$512,"○"))&gt;1</formula>
    </cfRule>
  </conditionalFormatting>
  <conditionalFormatting sqref="AI236">
    <cfRule type="expression" dxfId="6873" priority="7106" stopIfTrue="1">
      <formula>$AI236=""</formula>
    </cfRule>
    <cfRule type="expression" dxfId="6872" priority="7118">
      <formula>(COUNTIFS($E$13:$E$512,$E236,$AI$13:$AI$512,"◎") + COUNTIFS($E$13:$E$512,$E236,$AI$13:$AI$512,"○"))&gt;1</formula>
    </cfRule>
  </conditionalFormatting>
  <conditionalFormatting sqref="AJ236">
    <cfRule type="expression" dxfId="6871" priority="7105" stopIfTrue="1">
      <formula>$AJ236=""</formula>
    </cfRule>
    <cfRule type="expression" dxfId="6870" priority="7117">
      <formula>(COUNTIFS($E$13:$E$512,$E236,$AJ$13:$AJ$512,"◎") + COUNTIFS($E$13:$E$512,$E236,$AJ$13:$AJ$512,"○"))&gt;1</formula>
    </cfRule>
  </conditionalFormatting>
  <conditionalFormatting sqref="Y237">
    <cfRule type="expression" dxfId="6869" priority="7092" stopIfTrue="1">
      <formula>$Y237=""</formula>
    </cfRule>
    <cfRule type="expression" dxfId="6868" priority="7104">
      <formula>(COUNTIFS($E$13:$E$512,$E237,$Y$13:$Y$512,"◎") + COUNTIFS($E$13:$E$512,$E237,$Y$13:$Y$512,"○"))&gt;1</formula>
    </cfRule>
  </conditionalFormatting>
  <conditionalFormatting sqref="Z237">
    <cfRule type="expression" dxfId="6867" priority="7091" stopIfTrue="1">
      <formula>$Z237=""</formula>
    </cfRule>
    <cfRule type="expression" dxfId="6866" priority="7103">
      <formula>(COUNTIFS($E$13:$E$512,$E237,$Z$13:$Z$512,"◎") + COUNTIFS($E$13:$E$512,$E237,$Z$13:$Z$512,"○"))&gt;1</formula>
    </cfRule>
  </conditionalFormatting>
  <conditionalFormatting sqref="AA237">
    <cfRule type="expression" dxfId="6865" priority="7090" stopIfTrue="1">
      <formula>$AA237=""</formula>
    </cfRule>
    <cfRule type="expression" dxfId="6864" priority="7102">
      <formula>(COUNTIFS($E$13:$E$512,$E237,$AA$13:$AA$512,"◎") + COUNTIFS($E$13:$E$512,$E237,$AA$13:$AA$512,"○"))&gt;1</formula>
    </cfRule>
  </conditionalFormatting>
  <conditionalFormatting sqref="AB237">
    <cfRule type="expression" dxfId="6863" priority="7089" stopIfTrue="1">
      <formula>$AB237=""</formula>
    </cfRule>
    <cfRule type="expression" dxfId="6862" priority="7101">
      <formula>(COUNTIFS($E$13:$E$512,$E237,$AB$13:$AB$512,"◎") + COUNTIFS($E$13:$E$512,$E237,$AB$13:$AB$512,"○"))&gt;1</formula>
    </cfRule>
  </conditionalFormatting>
  <conditionalFormatting sqref="AC237">
    <cfRule type="expression" dxfId="6861" priority="7088" stopIfTrue="1">
      <formula>$AC237=""</formula>
    </cfRule>
    <cfRule type="expression" dxfId="6860" priority="7100">
      <formula>(COUNTIFS($E$13:$E$512,$E237,$AC$13:$AC$512,"◎") + COUNTIFS($E$13:$E$512,$E237,$AC$13:$AC$512,"○"))&gt;1</formula>
    </cfRule>
  </conditionalFormatting>
  <conditionalFormatting sqref="AD237">
    <cfRule type="expression" dxfId="6859" priority="7087" stopIfTrue="1">
      <formula>$AD237=""</formula>
    </cfRule>
    <cfRule type="expression" dxfId="6858" priority="7099">
      <formula>(COUNTIFS($E$13:$E$512,$E237,$AD$13:$AD$512,"◎") + COUNTIFS($E$13:$E$512,$E237,$AD$13:$AD$512,"○"))&gt;1</formula>
    </cfRule>
  </conditionalFormatting>
  <conditionalFormatting sqref="AE237">
    <cfRule type="expression" dxfId="6857" priority="7086" stopIfTrue="1">
      <formula>$AE237=""</formula>
    </cfRule>
    <cfRule type="expression" dxfId="6856" priority="7098">
      <formula>(COUNTIFS($E$13:$E$512,$E237,$AE$13:$AE$512,"◎") + COUNTIFS($E$13:$E$512,$E237,$AE$13:$AE$512,"○"))&gt;1</formula>
    </cfRule>
  </conditionalFormatting>
  <conditionalFormatting sqref="AF237">
    <cfRule type="expression" dxfId="6855" priority="7085" stopIfTrue="1">
      <formula>$AF237=""</formula>
    </cfRule>
    <cfRule type="expression" dxfId="6854" priority="7097">
      <formula>(COUNTIFS($E$13:$E$512,$E237,$AF$13:$AF$512,"◎") + COUNTIFS($E$13:$E$512,$E237,$AF$13:$AF$512,"○"))&gt;1</formula>
    </cfRule>
  </conditionalFormatting>
  <conditionalFormatting sqref="AG237">
    <cfRule type="expression" dxfId="6853" priority="7084" stopIfTrue="1">
      <formula>$AG237=""</formula>
    </cfRule>
    <cfRule type="expression" dxfId="6852" priority="7096">
      <formula>(COUNTIFS($E$13:$E$512,$E237,$AG$13:$AG$512,"◎") + COUNTIFS($E$13:$E$512,$E237,$AG$13:$AG$512,"○"))&gt;1</formula>
    </cfRule>
  </conditionalFormatting>
  <conditionalFormatting sqref="AH237">
    <cfRule type="expression" dxfId="6851" priority="7083" stopIfTrue="1">
      <formula>$AH237=""</formula>
    </cfRule>
    <cfRule type="expression" dxfId="6850" priority="7095">
      <formula>(COUNTIFS($E$13:$E$512,$E237,$AH$13:$AH$512,"◎") + COUNTIFS($E$13:$E$512,$E237,$AH$13:$AH$512,"○"))&gt;1</formula>
    </cfRule>
  </conditionalFormatting>
  <conditionalFormatting sqref="AI237">
    <cfRule type="expression" dxfId="6849" priority="7082" stopIfTrue="1">
      <formula>$AI237=""</formula>
    </cfRule>
    <cfRule type="expression" dxfId="6848" priority="7094">
      <formula>(COUNTIFS($E$13:$E$512,$E237,$AI$13:$AI$512,"◎") + COUNTIFS($E$13:$E$512,$E237,$AI$13:$AI$512,"○"))&gt;1</formula>
    </cfRule>
  </conditionalFormatting>
  <conditionalFormatting sqref="AJ237">
    <cfRule type="expression" dxfId="6847" priority="7081" stopIfTrue="1">
      <formula>$AJ237=""</formula>
    </cfRule>
    <cfRule type="expression" dxfId="6846" priority="7093">
      <formula>(COUNTIFS($E$13:$E$512,$E237,$AJ$13:$AJ$512,"◎") + COUNTIFS($E$13:$E$512,$E237,$AJ$13:$AJ$512,"○"))&gt;1</formula>
    </cfRule>
  </conditionalFormatting>
  <conditionalFormatting sqref="Y238">
    <cfRule type="expression" dxfId="6845" priority="7068" stopIfTrue="1">
      <formula>$Y238=""</formula>
    </cfRule>
    <cfRule type="expression" dxfId="6844" priority="7080">
      <formula>(COUNTIFS($E$13:$E$512,$E238,$Y$13:$Y$512,"◎") + COUNTIFS($E$13:$E$512,$E238,$Y$13:$Y$512,"○"))&gt;1</formula>
    </cfRule>
  </conditionalFormatting>
  <conditionalFormatting sqref="Z238">
    <cfRule type="expression" dxfId="6843" priority="7067" stopIfTrue="1">
      <formula>$Z238=""</formula>
    </cfRule>
    <cfRule type="expression" dxfId="6842" priority="7079">
      <formula>(COUNTIFS($E$13:$E$512,$E238,$Z$13:$Z$512,"◎") + COUNTIFS($E$13:$E$512,$E238,$Z$13:$Z$512,"○"))&gt;1</formula>
    </cfRule>
  </conditionalFormatting>
  <conditionalFormatting sqref="AA238">
    <cfRule type="expression" dxfId="6841" priority="7066" stopIfTrue="1">
      <formula>$AA238=""</formula>
    </cfRule>
    <cfRule type="expression" dxfId="6840" priority="7078">
      <formula>(COUNTIFS($E$13:$E$512,$E238,$AA$13:$AA$512,"◎") + COUNTIFS($E$13:$E$512,$E238,$AA$13:$AA$512,"○"))&gt;1</formula>
    </cfRule>
  </conditionalFormatting>
  <conditionalFormatting sqref="AB238">
    <cfRule type="expression" dxfId="6839" priority="7065" stopIfTrue="1">
      <formula>$AB238=""</formula>
    </cfRule>
    <cfRule type="expression" dxfId="6838" priority="7077">
      <formula>(COUNTIFS($E$13:$E$512,$E238,$AB$13:$AB$512,"◎") + COUNTIFS($E$13:$E$512,$E238,$AB$13:$AB$512,"○"))&gt;1</formula>
    </cfRule>
  </conditionalFormatting>
  <conditionalFormatting sqref="AC238">
    <cfRule type="expression" dxfId="6837" priority="7064" stopIfTrue="1">
      <formula>$AC238=""</formula>
    </cfRule>
    <cfRule type="expression" dxfId="6836" priority="7076">
      <formula>(COUNTIFS($E$13:$E$512,$E238,$AC$13:$AC$512,"◎") + COUNTIFS($E$13:$E$512,$E238,$AC$13:$AC$512,"○"))&gt;1</formula>
    </cfRule>
  </conditionalFormatting>
  <conditionalFormatting sqref="AD238">
    <cfRule type="expression" dxfId="6835" priority="7063" stopIfTrue="1">
      <formula>$AD238=""</formula>
    </cfRule>
    <cfRule type="expression" dxfId="6834" priority="7075">
      <formula>(COUNTIFS($E$13:$E$512,$E238,$AD$13:$AD$512,"◎") + COUNTIFS($E$13:$E$512,$E238,$AD$13:$AD$512,"○"))&gt;1</formula>
    </cfRule>
  </conditionalFormatting>
  <conditionalFormatting sqref="AE238">
    <cfRule type="expression" dxfId="6833" priority="7062" stopIfTrue="1">
      <formula>$AE238=""</formula>
    </cfRule>
    <cfRule type="expression" dxfId="6832" priority="7074">
      <formula>(COUNTIFS($E$13:$E$512,$E238,$AE$13:$AE$512,"◎") + COUNTIFS($E$13:$E$512,$E238,$AE$13:$AE$512,"○"))&gt;1</formula>
    </cfRule>
  </conditionalFormatting>
  <conditionalFormatting sqref="AF238">
    <cfRule type="expression" dxfId="6831" priority="7061" stopIfTrue="1">
      <formula>$AF238=""</formula>
    </cfRule>
    <cfRule type="expression" dxfId="6830" priority="7073">
      <formula>(COUNTIFS($E$13:$E$512,$E238,$AF$13:$AF$512,"◎") + COUNTIFS($E$13:$E$512,$E238,$AF$13:$AF$512,"○"))&gt;1</formula>
    </cfRule>
  </conditionalFormatting>
  <conditionalFormatting sqref="AG238">
    <cfRule type="expression" dxfId="6829" priority="7060" stopIfTrue="1">
      <formula>$AG238=""</formula>
    </cfRule>
    <cfRule type="expression" dxfId="6828" priority="7072">
      <formula>(COUNTIFS($E$13:$E$512,$E238,$AG$13:$AG$512,"◎") + COUNTIFS($E$13:$E$512,$E238,$AG$13:$AG$512,"○"))&gt;1</formula>
    </cfRule>
  </conditionalFormatting>
  <conditionalFormatting sqref="AH238">
    <cfRule type="expression" dxfId="6827" priority="7059" stopIfTrue="1">
      <formula>$AH238=""</formula>
    </cfRule>
    <cfRule type="expression" dxfId="6826" priority="7071">
      <formula>(COUNTIFS($E$13:$E$512,$E238,$AH$13:$AH$512,"◎") + COUNTIFS($E$13:$E$512,$E238,$AH$13:$AH$512,"○"))&gt;1</formula>
    </cfRule>
  </conditionalFormatting>
  <conditionalFormatting sqref="AI238">
    <cfRule type="expression" dxfId="6825" priority="7058" stopIfTrue="1">
      <formula>$AI238=""</formula>
    </cfRule>
    <cfRule type="expression" dxfId="6824" priority="7070">
      <formula>(COUNTIFS($E$13:$E$512,$E238,$AI$13:$AI$512,"◎") + COUNTIFS($E$13:$E$512,$E238,$AI$13:$AI$512,"○"))&gt;1</formula>
    </cfRule>
  </conditionalFormatting>
  <conditionalFormatting sqref="AJ238">
    <cfRule type="expression" dxfId="6823" priority="7057" stopIfTrue="1">
      <formula>$AJ238=""</formula>
    </cfRule>
    <cfRule type="expression" dxfId="6822" priority="7069">
      <formula>(COUNTIFS($E$13:$E$512,$E238,$AJ$13:$AJ$512,"◎") + COUNTIFS($E$13:$E$512,$E238,$AJ$13:$AJ$512,"○"))&gt;1</formula>
    </cfRule>
  </conditionalFormatting>
  <conditionalFormatting sqref="Y239">
    <cfRule type="expression" dxfId="6821" priority="7044" stopIfTrue="1">
      <formula>$Y239=""</formula>
    </cfRule>
    <cfRule type="expression" dxfId="6820" priority="7056">
      <formula>(COUNTIFS($E$13:$E$512,$E239,$Y$13:$Y$512,"◎") + COUNTIFS($E$13:$E$512,$E239,$Y$13:$Y$512,"○"))&gt;1</formula>
    </cfRule>
  </conditionalFormatting>
  <conditionalFormatting sqref="Z239">
    <cfRule type="expression" dxfId="6819" priority="7043" stopIfTrue="1">
      <formula>$Z239=""</formula>
    </cfRule>
    <cfRule type="expression" dxfId="6818" priority="7055">
      <formula>(COUNTIFS($E$13:$E$512,$E239,$Z$13:$Z$512,"◎") + COUNTIFS($E$13:$E$512,$E239,$Z$13:$Z$512,"○"))&gt;1</formula>
    </cfRule>
  </conditionalFormatting>
  <conditionalFormatting sqref="AA239">
    <cfRule type="expression" dxfId="6817" priority="7042" stopIfTrue="1">
      <formula>$AA239=""</formula>
    </cfRule>
    <cfRule type="expression" dxfId="6816" priority="7054">
      <formula>(COUNTIFS($E$13:$E$512,$E239,$AA$13:$AA$512,"◎") + COUNTIFS($E$13:$E$512,$E239,$AA$13:$AA$512,"○"))&gt;1</formula>
    </cfRule>
  </conditionalFormatting>
  <conditionalFormatting sqref="AB239">
    <cfRule type="expression" dxfId="6815" priority="7041" stopIfTrue="1">
      <formula>$AB239=""</formula>
    </cfRule>
    <cfRule type="expression" dxfId="6814" priority="7053">
      <formula>(COUNTIFS($E$13:$E$512,$E239,$AB$13:$AB$512,"◎") + COUNTIFS($E$13:$E$512,$E239,$AB$13:$AB$512,"○"))&gt;1</formula>
    </cfRule>
  </conditionalFormatting>
  <conditionalFormatting sqref="AC239">
    <cfRule type="expression" dxfId="6813" priority="7040" stopIfTrue="1">
      <formula>$AC239=""</formula>
    </cfRule>
    <cfRule type="expression" dxfId="6812" priority="7052">
      <formula>(COUNTIFS($E$13:$E$512,$E239,$AC$13:$AC$512,"◎") + COUNTIFS($E$13:$E$512,$E239,$AC$13:$AC$512,"○"))&gt;1</formula>
    </cfRule>
  </conditionalFormatting>
  <conditionalFormatting sqref="AD239">
    <cfRule type="expression" dxfId="6811" priority="7039" stopIfTrue="1">
      <formula>$AD239=""</formula>
    </cfRule>
    <cfRule type="expression" dxfId="6810" priority="7051">
      <formula>(COUNTIFS($E$13:$E$512,$E239,$AD$13:$AD$512,"◎") + COUNTIFS($E$13:$E$512,$E239,$AD$13:$AD$512,"○"))&gt;1</formula>
    </cfRule>
  </conditionalFormatting>
  <conditionalFormatting sqref="AE239">
    <cfRule type="expression" dxfId="6809" priority="7038" stopIfTrue="1">
      <formula>$AE239=""</formula>
    </cfRule>
    <cfRule type="expression" dxfId="6808" priority="7050">
      <formula>(COUNTIFS($E$13:$E$512,$E239,$AE$13:$AE$512,"◎") + COUNTIFS($E$13:$E$512,$E239,$AE$13:$AE$512,"○"))&gt;1</formula>
    </cfRule>
  </conditionalFormatting>
  <conditionalFormatting sqref="AF239">
    <cfRule type="expression" dxfId="6807" priority="7037" stopIfTrue="1">
      <formula>$AF239=""</formula>
    </cfRule>
    <cfRule type="expression" dxfId="6806" priority="7049">
      <formula>(COUNTIFS($E$13:$E$512,$E239,$AF$13:$AF$512,"◎") + COUNTIFS($E$13:$E$512,$E239,$AF$13:$AF$512,"○"))&gt;1</formula>
    </cfRule>
  </conditionalFormatting>
  <conditionalFormatting sqref="AG239">
    <cfRule type="expression" dxfId="6805" priority="7036" stopIfTrue="1">
      <formula>$AG239=""</formula>
    </cfRule>
    <cfRule type="expression" dxfId="6804" priority="7048">
      <formula>(COUNTIFS($E$13:$E$512,$E239,$AG$13:$AG$512,"◎") + COUNTIFS($E$13:$E$512,$E239,$AG$13:$AG$512,"○"))&gt;1</formula>
    </cfRule>
  </conditionalFormatting>
  <conditionalFormatting sqref="AH239">
    <cfRule type="expression" dxfId="6803" priority="7035" stopIfTrue="1">
      <formula>$AH239=""</formula>
    </cfRule>
    <cfRule type="expression" dxfId="6802" priority="7047">
      <formula>(COUNTIFS($E$13:$E$512,$E239,$AH$13:$AH$512,"◎") + COUNTIFS($E$13:$E$512,$E239,$AH$13:$AH$512,"○"))&gt;1</formula>
    </cfRule>
  </conditionalFormatting>
  <conditionalFormatting sqref="AI239">
    <cfRule type="expression" dxfId="6801" priority="7034" stopIfTrue="1">
      <formula>$AI239=""</formula>
    </cfRule>
    <cfRule type="expression" dxfId="6800" priority="7046">
      <formula>(COUNTIFS($E$13:$E$512,$E239,$AI$13:$AI$512,"◎") + COUNTIFS($E$13:$E$512,$E239,$AI$13:$AI$512,"○"))&gt;1</formula>
    </cfRule>
  </conditionalFormatting>
  <conditionalFormatting sqref="AJ239">
    <cfRule type="expression" dxfId="6799" priority="7033" stopIfTrue="1">
      <formula>$AJ239=""</formula>
    </cfRule>
    <cfRule type="expression" dxfId="6798" priority="7045">
      <formula>(COUNTIFS($E$13:$E$512,$E239,$AJ$13:$AJ$512,"◎") + COUNTIFS($E$13:$E$512,$E239,$AJ$13:$AJ$512,"○"))&gt;1</formula>
    </cfRule>
  </conditionalFormatting>
  <conditionalFormatting sqref="Y240">
    <cfRule type="expression" dxfId="6797" priority="7020" stopIfTrue="1">
      <formula>$Y240=""</formula>
    </cfRule>
    <cfRule type="expression" dxfId="6796" priority="7032">
      <formula>(COUNTIFS($E$13:$E$512,$E240,$Y$13:$Y$512,"◎") + COUNTIFS($E$13:$E$512,$E240,$Y$13:$Y$512,"○"))&gt;1</formula>
    </cfRule>
  </conditionalFormatting>
  <conditionalFormatting sqref="Z240">
    <cfRule type="expression" dxfId="6795" priority="7019" stopIfTrue="1">
      <formula>$Z240=""</formula>
    </cfRule>
    <cfRule type="expression" dxfId="6794" priority="7031">
      <formula>(COUNTIFS($E$13:$E$512,$E240,$Z$13:$Z$512,"◎") + COUNTIFS($E$13:$E$512,$E240,$Z$13:$Z$512,"○"))&gt;1</formula>
    </cfRule>
  </conditionalFormatting>
  <conditionalFormatting sqref="AA240">
    <cfRule type="expression" dxfId="6793" priority="7018" stopIfTrue="1">
      <formula>$AA240=""</formula>
    </cfRule>
    <cfRule type="expression" dxfId="6792" priority="7030">
      <formula>(COUNTIFS($E$13:$E$512,$E240,$AA$13:$AA$512,"◎") + COUNTIFS($E$13:$E$512,$E240,$AA$13:$AA$512,"○"))&gt;1</formula>
    </cfRule>
  </conditionalFormatting>
  <conditionalFormatting sqref="AB240">
    <cfRule type="expression" dxfId="6791" priority="7017" stopIfTrue="1">
      <formula>$AB240=""</formula>
    </cfRule>
    <cfRule type="expression" dxfId="6790" priority="7029">
      <formula>(COUNTIFS($E$13:$E$512,$E240,$AB$13:$AB$512,"◎") + COUNTIFS($E$13:$E$512,$E240,$AB$13:$AB$512,"○"))&gt;1</formula>
    </cfRule>
  </conditionalFormatting>
  <conditionalFormatting sqref="AC240">
    <cfRule type="expression" dxfId="6789" priority="7016" stopIfTrue="1">
      <formula>$AC240=""</formula>
    </cfRule>
    <cfRule type="expression" dxfId="6788" priority="7028">
      <formula>(COUNTIFS($E$13:$E$512,$E240,$AC$13:$AC$512,"◎") + COUNTIFS($E$13:$E$512,$E240,$AC$13:$AC$512,"○"))&gt;1</formula>
    </cfRule>
  </conditionalFormatting>
  <conditionalFormatting sqref="AD240">
    <cfRule type="expression" dxfId="6787" priority="7015" stopIfTrue="1">
      <formula>$AD240=""</formula>
    </cfRule>
    <cfRule type="expression" dxfId="6786" priority="7027">
      <formula>(COUNTIFS($E$13:$E$512,$E240,$AD$13:$AD$512,"◎") + COUNTIFS($E$13:$E$512,$E240,$AD$13:$AD$512,"○"))&gt;1</formula>
    </cfRule>
  </conditionalFormatting>
  <conditionalFormatting sqref="AE240">
    <cfRule type="expression" dxfId="6785" priority="7014" stopIfTrue="1">
      <formula>$AE240=""</formula>
    </cfRule>
    <cfRule type="expression" dxfId="6784" priority="7026">
      <formula>(COUNTIFS($E$13:$E$512,$E240,$AE$13:$AE$512,"◎") + COUNTIFS($E$13:$E$512,$E240,$AE$13:$AE$512,"○"))&gt;1</formula>
    </cfRule>
  </conditionalFormatting>
  <conditionalFormatting sqref="AF240">
    <cfRule type="expression" dxfId="6783" priority="7013" stopIfTrue="1">
      <formula>$AF240=""</formula>
    </cfRule>
    <cfRule type="expression" dxfId="6782" priority="7025">
      <formula>(COUNTIFS($E$13:$E$512,$E240,$AF$13:$AF$512,"◎") + COUNTIFS($E$13:$E$512,$E240,$AF$13:$AF$512,"○"))&gt;1</formula>
    </cfRule>
  </conditionalFormatting>
  <conditionalFormatting sqref="AG240">
    <cfRule type="expression" dxfId="6781" priority="7012" stopIfTrue="1">
      <formula>$AG240=""</formula>
    </cfRule>
    <cfRule type="expression" dxfId="6780" priority="7024">
      <formula>(COUNTIFS($E$13:$E$512,$E240,$AG$13:$AG$512,"◎") + COUNTIFS($E$13:$E$512,$E240,$AG$13:$AG$512,"○"))&gt;1</formula>
    </cfRule>
  </conditionalFormatting>
  <conditionalFormatting sqref="AH240">
    <cfRule type="expression" dxfId="6779" priority="7011" stopIfTrue="1">
      <formula>$AH240=""</formula>
    </cfRule>
    <cfRule type="expression" dxfId="6778" priority="7023">
      <formula>(COUNTIFS($E$13:$E$512,$E240,$AH$13:$AH$512,"◎") + COUNTIFS($E$13:$E$512,$E240,$AH$13:$AH$512,"○"))&gt;1</formula>
    </cfRule>
  </conditionalFormatting>
  <conditionalFormatting sqref="AI240">
    <cfRule type="expression" dxfId="6777" priority="7010" stopIfTrue="1">
      <formula>$AI240=""</formula>
    </cfRule>
    <cfRule type="expression" dxfId="6776" priority="7022">
      <formula>(COUNTIFS($E$13:$E$512,$E240,$AI$13:$AI$512,"◎") + COUNTIFS($E$13:$E$512,$E240,$AI$13:$AI$512,"○"))&gt;1</formula>
    </cfRule>
  </conditionalFormatting>
  <conditionalFormatting sqref="AJ240">
    <cfRule type="expression" dxfId="6775" priority="7009" stopIfTrue="1">
      <formula>$AJ240=""</formula>
    </cfRule>
    <cfRule type="expression" dxfId="6774" priority="7021">
      <formula>(COUNTIFS($E$13:$E$512,$E240,$AJ$13:$AJ$512,"◎") + COUNTIFS($E$13:$E$512,$E240,$AJ$13:$AJ$512,"○"))&gt;1</formula>
    </cfRule>
  </conditionalFormatting>
  <conditionalFormatting sqref="Y241">
    <cfRule type="expression" dxfId="6773" priority="6996" stopIfTrue="1">
      <formula>$Y241=""</formula>
    </cfRule>
    <cfRule type="expression" dxfId="6772" priority="7008">
      <formula>(COUNTIFS($E$13:$E$512,$E241,$Y$13:$Y$512,"◎") + COUNTIFS($E$13:$E$512,$E241,$Y$13:$Y$512,"○"))&gt;1</formula>
    </cfRule>
  </conditionalFormatting>
  <conditionalFormatting sqref="Z241">
    <cfRule type="expression" dxfId="6771" priority="6995" stopIfTrue="1">
      <formula>$Z241=""</formula>
    </cfRule>
    <cfRule type="expression" dxfId="6770" priority="7007">
      <formula>(COUNTIFS($E$13:$E$512,$E241,$Z$13:$Z$512,"◎") + COUNTIFS($E$13:$E$512,$E241,$Z$13:$Z$512,"○"))&gt;1</formula>
    </cfRule>
  </conditionalFormatting>
  <conditionalFormatting sqref="AA241">
    <cfRule type="expression" dxfId="6769" priority="6994" stopIfTrue="1">
      <formula>$AA241=""</formula>
    </cfRule>
    <cfRule type="expression" dxfId="6768" priority="7006">
      <formula>(COUNTIFS($E$13:$E$512,$E241,$AA$13:$AA$512,"◎") + COUNTIFS($E$13:$E$512,$E241,$AA$13:$AA$512,"○"))&gt;1</formula>
    </cfRule>
  </conditionalFormatting>
  <conditionalFormatting sqref="AB241">
    <cfRule type="expression" dxfId="6767" priority="6993" stopIfTrue="1">
      <formula>$AB241=""</formula>
    </cfRule>
    <cfRule type="expression" dxfId="6766" priority="7005">
      <formula>(COUNTIFS($E$13:$E$512,$E241,$AB$13:$AB$512,"◎") + COUNTIFS($E$13:$E$512,$E241,$AB$13:$AB$512,"○"))&gt;1</formula>
    </cfRule>
  </conditionalFormatting>
  <conditionalFormatting sqref="AC241">
    <cfRule type="expression" dxfId="6765" priority="6992" stopIfTrue="1">
      <formula>$AC241=""</formula>
    </cfRule>
    <cfRule type="expression" dxfId="6764" priority="7004">
      <formula>(COUNTIFS($E$13:$E$512,$E241,$AC$13:$AC$512,"◎") + COUNTIFS($E$13:$E$512,$E241,$AC$13:$AC$512,"○"))&gt;1</formula>
    </cfRule>
  </conditionalFormatting>
  <conditionalFormatting sqref="AD241">
    <cfRule type="expression" dxfId="6763" priority="6991" stopIfTrue="1">
      <formula>$AD241=""</formula>
    </cfRule>
    <cfRule type="expression" dxfId="6762" priority="7003">
      <formula>(COUNTIFS($E$13:$E$512,$E241,$AD$13:$AD$512,"◎") + COUNTIFS($E$13:$E$512,$E241,$AD$13:$AD$512,"○"))&gt;1</formula>
    </cfRule>
  </conditionalFormatting>
  <conditionalFormatting sqref="AE241">
    <cfRule type="expression" dxfId="6761" priority="6990" stopIfTrue="1">
      <formula>$AE241=""</formula>
    </cfRule>
    <cfRule type="expression" dxfId="6760" priority="7002">
      <formula>(COUNTIFS($E$13:$E$512,$E241,$AE$13:$AE$512,"◎") + COUNTIFS($E$13:$E$512,$E241,$AE$13:$AE$512,"○"))&gt;1</formula>
    </cfRule>
  </conditionalFormatting>
  <conditionalFormatting sqref="AF241">
    <cfRule type="expression" dxfId="6759" priority="6989" stopIfTrue="1">
      <formula>$AF241=""</formula>
    </cfRule>
    <cfRule type="expression" dxfId="6758" priority="7001">
      <formula>(COUNTIFS($E$13:$E$512,$E241,$AF$13:$AF$512,"◎") + COUNTIFS($E$13:$E$512,$E241,$AF$13:$AF$512,"○"))&gt;1</formula>
    </cfRule>
  </conditionalFormatting>
  <conditionalFormatting sqref="AG241">
    <cfRule type="expression" dxfId="6757" priority="6988" stopIfTrue="1">
      <formula>$AG241=""</formula>
    </cfRule>
    <cfRule type="expression" dxfId="6756" priority="7000">
      <formula>(COUNTIFS($E$13:$E$512,$E241,$AG$13:$AG$512,"◎") + COUNTIFS($E$13:$E$512,$E241,$AG$13:$AG$512,"○"))&gt;1</formula>
    </cfRule>
  </conditionalFormatting>
  <conditionalFormatting sqref="AH241">
    <cfRule type="expression" dxfId="6755" priority="6987" stopIfTrue="1">
      <formula>$AH241=""</formula>
    </cfRule>
    <cfRule type="expression" dxfId="6754" priority="6999">
      <formula>(COUNTIFS($E$13:$E$512,$E241,$AH$13:$AH$512,"◎") + COUNTIFS($E$13:$E$512,$E241,$AH$13:$AH$512,"○"))&gt;1</formula>
    </cfRule>
  </conditionalFormatting>
  <conditionalFormatting sqref="AI241">
    <cfRule type="expression" dxfId="6753" priority="6986" stopIfTrue="1">
      <formula>$AI241=""</formula>
    </cfRule>
    <cfRule type="expression" dxfId="6752" priority="6998">
      <formula>(COUNTIFS($E$13:$E$512,$E241,$AI$13:$AI$512,"◎") + COUNTIFS($E$13:$E$512,$E241,$AI$13:$AI$512,"○"))&gt;1</formula>
    </cfRule>
  </conditionalFormatting>
  <conditionalFormatting sqref="AJ241">
    <cfRule type="expression" dxfId="6751" priority="6985" stopIfTrue="1">
      <formula>$AJ241=""</formula>
    </cfRule>
    <cfRule type="expression" dxfId="6750" priority="6997">
      <formula>(COUNTIFS($E$13:$E$512,$E241,$AJ$13:$AJ$512,"◎") + COUNTIFS($E$13:$E$512,$E241,$AJ$13:$AJ$512,"○"))&gt;1</formula>
    </cfRule>
  </conditionalFormatting>
  <conditionalFormatting sqref="Y242">
    <cfRule type="expression" dxfId="6749" priority="6972" stopIfTrue="1">
      <formula>$Y242=""</formula>
    </cfRule>
    <cfRule type="expression" dxfId="6748" priority="6984">
      <formula>(COUNTIFS($E$13:$E$512,$E242,$Y$13:$Y$512,"◎") + COUNTIFS($E$13:$E$512,$E242,$Y$13:$Y$512,"○"))&gt;1</formula>
    </cfRule>
  </conditionalFormatting>
  <conditionalFormatting sqref="Z242">
    <cfRule type="expression" dxfId="6747" priority="6971" stopIfTrue="1">
      <formula>$Z242=""</formula>
    </cfRule>
    <cfRule type="expression" dxfId="6746" priority="6983">
      <formula>(COUNTIFS($E$13:$E$512,$E242,$Z$13:$Z$512,"◎") + COUNTIFS($E$13:$E$512,$E242,$Z$13:$Z$512,"○"))&gt;1</formula>
    </cfRule>
  </conditionalFormatting>
  <conditionalFormatting sqref="AA242">
    <cfRule type="expression" dxfId="6745" priority="6970" stopIfTrue="1">
      <formula>$AA242=""</formula>
    </cfRule>
    <cfRule type="expression" dxfId="6744" priority="6982">
      <formula>(COUNTIFS($E$13:$E$512,$E242,$AA$13:$AA$512,"◎") + COUNTIFS($E$13:$E$512,$E242,$AA$13:$AA$512,"○"))&gt;1</formula>
    </cfRule>
  </conditionalFormatting>
  <conditionalFormatting sqref="AB242">
    <cfRule type="expression" dxfId="6743" priority="6969" stopIfTrue="1">
      <formula>$AB242=""</formula>
    </cfRule>
    <cfRule type="expression" dxfId="6742" priority="6981">
      <formula>(COUNTIFS($E$13:$E$512,$E242,$AB$13:$AB$512,"◎") + COUNTIFS($E$13:$E$512,$E242,$AB$13:$AB$512,"○"))&gt;1</formula>
    </cfRule>
  </conditionalFormatting>
  <conditionalFormatting sqref="AC242">
    <cfRule type="expression" dxfId="6741" priority="6968" stopIfTrue="1">
      <formula>$AC242=""</formula>
    </cfRule>
    <cfRule type="expression" dxfId="6740" priority="6980">
      <formula>(COUNTIFS($E$13:$E$512,$E242,$AC$13:$AC$512,"◎") + COUNTIFS($E$13:$E$512,$E242,$AC$13:$AC$512,"○"))&gt;1</formula>
    </cfRule>
  </conditionalFormatting>
  <conditionalFormatting sqref="AD242">
    <cfRule type="expression" dxfId="6739" priority="6967" stopIfTrue="1">
      <formula>$AD242=""</formula>
    </cfRule>
    <cfRule type="expression" dxfId="6738" priority="6979">
      <formula>(COUNTIFS($E$13:$E$512,$E242,$AD$13:$AD$512,"◎") + COUNTIFS($E$13:$E$512,$E242,$AD$13:$AD$512,"○"))&gt;1</formula>
    </cfRule>
  </conditionalFormatting>
  <conditionalFormatting sqref="AE242">
    <cfRule type="expression" dxfId="6737" priority="6966" stopIfTrue="1">
      <formula>$AE242=""</formula>
    </cfRule>
    <cfRule type="expression" dxfId="6736" priority="6978">
      <formula>(COUNTIFS($E$13:$E$512,$E242,$AE$13:$AE$512,"◎") + COUNTIFS($E$13:$E$512,$E242,$AE$13:$AE$512,"○"))&gt;1</formula>
    </cfRule>
  </conditionalFormatting>
  <conditionalFormatting sqref="AF242">
    <cfRule type="expression" dxfId="6735" priority="6965" stopIfTrue="1">
      <formula>$AF242=""</formula>
    </cfRule>
    <cfRule type="expression" dxfId="6734" priority="6977">
      <formula>(COUNTIFS($E$13:$E$512,$E242,$AF$13:$AF$512,"◎") + COUNTIFS($E$13:$E$512,$E242,$AF$13:$AF$512,"○"))&gt;1</formula>
    </cfRule>
  </conditionalFormatting>
  <conditionalFormatting sqref="AG242">
    <cfRule type="expression" dxfId="6733" priority="6964" stopIfTrue="1">
      <formula>$AG242=""</formula>
    </cfRule>
    <cfRule type="expression" dxfId="6732" priority="6976">
      <formula>(COUNTIFS($E$13:$E$512,$E242,$AG$13:$AG$512,"◎") + COUNTIFS($E$13:$E$512,$E242,$AG$13:$AG$512,"○"))&gt;1</formula>
    </cfRule>
  </conditionalFormatting>
  <conditionalFormatting sqref="AH242">
    <cfRule type="expression" dxfId="6731" priority="6963" stopIfTrue="1">
      <formula>$AH242=""</formula>
    </cfRule>
    <cfRule type="expression" dxfId="6730" priority="6975">
      <formula>(COUNTIFS($E$13:$E$512,$E242,$AH$13:$AH$512,"◎") + COUNTIFS($E$13:$E$512,$E242,$AH$13:$AH$512,"○"))&gt;1</formula>
    </cfRule>
  </conditionalFormatting>
  <conditionalFormatting sqref="AI242">
    <cfRule type="expression" dxfId="6729" priority="6962" stopIfTrue="1">
      <formula>$AI242=""</formula>
    </cfRule>
    <cfRule type="expression" dxfId="6728" priority="6974">
      <formula>(COUNTIFS($E$13:$E$512,$E242,$AI$13:$AI$512,"◎") + COUNTIFS($E$13:$E$512,$E242,$AI$13:$AI$512,"○"))&gt;1</formula>
    </cfRule>
  </conditionalFormatting>
  <conditionalFormatting sqref="AJ242">
    <cfRule type="expression" dxfId="6727" priority="6961" stopIfTrue="1">
      <formula>$AJ242=""</formula>
    </cfRule>
    <cfRule type="expression" dxfId="6726" priority="6973">
      <formula>(COUNTIFS($E$13:$E$512,$E242,$AJ$13:$AJ$512,"◎") + COUNTIFS($E$13:$E$512,$E242,$AJ$13:$AJ$512,"○"))&gt;1</formula>
    </cfRule>
  </conditionalFormatting>
  <conditionalFormatting sqref="Y243">
    <cfRule type="expression" dxfId="6725" priority="6948" stopIfTrue="1">
      <formula>$Y243=""</formula>
    </cfRule>
    <cfRule type="expression" dxfId="6724" priority="6960">
      <formula>(COUNTIFS($E$13:$E$512,$E243,$Y$13:$Y$512,"◎") + COUNTIFS($E$13:$E$512,$E243,$Y$13:$Y$512,"○"))&gt;1</formula>
    </cfRule>
  </conditionalFormatting>
  <conditionalFormatting sqref="Z243">
    <cfRule type="expression" dxfId="6723" priority="6947" stopIfTrue="1">
      <formula>$Z243=""</formula>
    </cfRule>
    <cfRule type="expression" dxfId="6722" priority="6959">
      <formula>(COUNTIFS($E$13:$E$512,$E243,$Z$13:$Z$512,"◎") + COUNTIFS($E$13:$E$512,$E243,$Z$13:$Z$512,"○"))&gt;1</formula>
    </cfRule>
  </conditionalFormatting>
  <conditionalFormatting sqref="AA243">
    <cfRule type="expression" dxfId="6721" priority="6946" stopIfTrue="1">
      <formula>$AA243=""</formula>
    </cfRule>
    <cfRule type="expression" dxfId="6720" priority="6958">
      <formula>(COUNTIFS($E$13:$E$512,$E243,$AA$13:$AA$512,"◎") + COUNTIFS($E$13:$E$512,$E243,$AA$13:$AA$512,"○"))&gt;1</formula>
    </cfRule>
  </conditionalFormatting>
  <conditionalFormatting sqref="AB243">
    <cfRule type="expression" dxfId="6719" priority="6945" stopIfTrue="1">
      <formula>$AB243=""</formula>
    </cfRule>
    <cfRule type="expression" dxfId="6718" priority="6957">
      <formula>(COUNTIFS($E$13:$E$512,$E243,$AB$13:$AB$512,"◎") + COUNTIFS($E$13:$E$512,$E243,$AB$13:$AB$512,"○"))&gt;1</formula>
    </cfRule>
  </conditionalFormatting>
  <conditionalFormatting sqref="AC243">
    <cfRule type="expression" dxfId="6717" priority="6944" stopIfTrue="1">
      <formula>$AC243=""</formula>
    </cfRule>
    <cfRule type="expression" dxfId="6716" priority="6956">
      <formula>(COUNTIFS($E$13:$E$512,$E243,$AC$13:$AC$512,"◎") + COUNTIFS($E$13:$E$512,$E243,$AC$13:$AC$512,"○"))&gt;1</formula>
    </cfRule>
  </conditionalFormatting>
  <conditionalFormatting sqref="AD243">
    <cfRule type="expression" dxfId="6715" priority="6943" stopIfTrue="1">
      <formula>$AD243=""</formula>
    </cfRule>
    <cfRule type="expression" dxfId="6714" priority="6955">
      <formula>(COUNTIFS($E$13:$E$512,$E243,$AD$13:$AD$512,"◎") + COUNTIFS($E$13:$E$512,$E243,$AD$13:$AD$512,"○"))&gt;1</formula>
    </cfRule>
  </conditionalFormatting>
  <conditionalFormatting sqref="AE243">
    <cfRule type="expression" dxfId="6713" priority="6942" stopIfTrue="1">
      <formula>$AE243=""</formula>
    </cfRule>
    <cfRule type="expression" dxfId="6712" priority="6954">
      <formula>(COUNTIFS($E$13:$E$512,$E243,$AE$13:$AE$512,"◎") + COUNTIFS($E$13:$E$512,$E243,$AE$13:$AE$512,"○"))&gt;1</formula>
    </cfRule>
  </conditionalFormatting>
  <conditionalFormatting sqref="AF243">
    <cfRule type="expression" dxfId="6711" priority="6941" stopIfTrue="1">
      <formula>$AF243=""</formula>
    </cfRule>
    <cfRule type="expression" dxfId="6710" priority="6953">
      <formula>(COUNTIFS($E$13:$E$512,$E243,$AF$13:$AF$512,"◎") + COUNTIFS($E$13:$E$512,$E243,$AF$13:$AF$512,"○"))&gt;1</formula>
    </cfRule>
  </conditionalFormatting>
  <conditionalFormatting sqref="AG243">
    <cfRule type="expression" dxfId="6709" priority="6940" stopIfTrue="1">
      <formula>$AG243=""</formula>
    </cfRule>
    <cfRule type="expression" dxfId="6708" priority="6952">
      <formula>(COUNTIFS($E$13:$E$512,$E243,$AG$13:$AG$512,"◎") + COUNTIFS($E$13:$E$512,$E243,$AG$13:$AG$512,"○"))&gt;1</formula>
    </cfRule>
  </conditionalFormatting>
  <conditionalFormatting sqref="AH243">
    <cfRule type="expression" dxfId="6707" priority="6939" stopIfTrue="1">
      <formula>$AH243=""</formula>
    </cfRule>
    <cfRule type="expression" dxfId="6706" priority="6951">
      <formula>(COUNTIFS($E$13:$E$512,$E243,$AH$13:$AH$512,"◎") + COUNTIFS($E$13:$E$512,$E243,$AH$13:$AH$512,"○"))&gt;1</formula>
    </cfRule>
  </conditionalFormatting>
  <conditionalFormatting sqref="AI243">
    <cfRule type="expression" dxfId="6705" priority="6938" stopIfTrue="1">
      <formula>$AI243=""</formula>
    </cfRule>
    <cfRule type="expression" dxfId="6704" priority="6950">
      <formula>(COUNTIFS($E$13:$E$512,$E243,$AI$13:$AI$512,"◎") + COUNTIFS($E$13:$E$512,$E243,$AI$13:$AI$512,"○"))&gt;1</formula>
    </cfRule>
  </conditionalFormatting>
  <conditionalFormatting sqref="AJ243">
    <cfRule type="expression" dxfId="6703" priority="6937" stopIfTrue="1">
      <formula>$AJ243=""</formula>
    </cfRule>
    <cfRule type="expression" dxfId="6702" priority="6949">
      <formula>(COUNTIFS($E$13:$E$512,$E243,$AJ$13:$AJ$512,"◎") + COUNTIFS($E$13:$E$512,$E243,$AJ$13:$AJ$512,"○"))&gt;1</formula>
    </cfRule>
  </conditionalFormatting>
  <conditionalFormatting sqref="Y244">
    <cfRule type="expression" dxfId="6701" priority="6924" stopIfTrue="1">
      <formula>$Y244=""</formula>
    </cfRule>
    <cfRule type="expression" dxfId="6700" priority="6936">
      <formula>(COUNTIFS($E$13:$E$512,$E244,$Y$13:$Y$512,"◎") + COUNTIFS($E$13:$E$512,$E244,$Y$13:$Y$512,"○"))&gt;1</formula>
    </cfRule>
  </conditionalFormatting>
  <conditionalFormatting sqref="Z244">
    <cfRule type="expression" dxfId="6699" priority="6923" stopIfTrue="1">
      <formula>$Z244=""</formula>
    </cfRule>
    <cfRule type="expression" dxfId="6698" priority="6935">
      <formula>(COUNTIFS($E$13:$E$512,$E244,$Z$13:$Z$512,"◎") + COUNTIFS($E$13:$E$512,$E244,$Z$13:$Z$512,"○"))&gt;1</formula>
    </cfRule>
  </conditionalFormatting>
  <conditionalFormatting sqref="AA244">
    <cfRule type="expression" dxfId="6697" priority="6922" stopIfTrue="1">
      <formula>$AA244=""</formula>
    </cfRule>
    <cfRule type="expression" dxfId="6696" priority="6934">
      <formula>(COUNTIFS($E$13:$E$512,$E244,$AA$13:$AA$512,"◎") + COUNTIFS($E$13:$E$512,$E244,$AA$13:$AA$512,"○"))&gt;1</formula>
    </cfRule>
  </conditionalFormatting>
  <conditionalFormatting sqref="AB244">
    <cfRule type="expression" dxfId="6695" priority="6921" stopIfTrue="1">
      <formula>$AB244=""</formula>
    </cfRule>
    <cfRule type="expression" dxfId="6694" priority="6933">
      <formula>(COUNTIFS($E$13:$E$512,$E244,$AB$13:$AB$512,"◎") + COUNTIFS($E$13:$E$512,$E244,$AB$13:$AB$512,"○"))&gt;1</formula>
    </cfRule>
  </conditionalFormatting>
  <conditionalFormatting sqref="AC244">
    <cfRule type="expression" dxfId="6693" priority="6920" stopIfTrue="1">
      <formula>$AC244=""</formula>
    </cfRule>
    <cfRule type="expression" dxfId="6692" priority="6932">
      <formula>(COUNTIFS($E$13:$E$512,$E244,$AC$13:$AC$512,"◎") + COUNTIFS($E$13:$E$512,$E244,$AC$13:$AC$512,"○"))&gt;1</formula>
    </cfRule>
  </conditionalFormatting>
  <conditionalFormatting sqref="AD244">
    <cfRule type="expression" dxfId="6691" priority="6919" stopIfTrue="1">
      <formula>$AD244=""</formula>
    </cfRule>
    <cfRule type="expression" dxfId="6690" priority="6931">
      <formula>(COUNTIFS($E$13:$E$512,$E244,$AD$13:$AD$512,"◎") + COUNTIFS($E$13:$E$512,$E244,$AD$13:$AD$512,"○"))&gt;1</formula>
    </cfRule>
  </conditionalFormatting>
  <conditionalFormatting sqref="AE244">
    <cfRule type="expression" dxfId="6689" priority="6918" stopIfTrue="1">
      <formula>$AE244=""</formula>
    </cfRule>
    <cfRule type="expression" dxfId="6688" priority="6930">
      <formula>(COUNTIFS($E$13:$E$512,$E244,$AE$13:$AE$512,"◎") + COUNTIFS($E$13:$E$512,$E244,$AE$13:$AE$512,"○"))&gt;1</formula>
    </cfRule>
  </conditionalFormatting>
  <conditionalFormatting sqref="AF244">
    <cfRule type="expression" dxfId="6687" priority="6917" stopIfTrue="1">
      <formula>$AF244=""</formula>
    </cfRule>
    <cfRule type="expression" dxfId="6686" priority="6929">
      <formula>(COUNTIFS($E$13:$E$512,$E244,$AF$13:$AF$512,"◎") + COUNTIFS($E$13:$E$512,$E244,$AF$13:$AF$512,"○"))&gt;1</formula>
    </cfRule>
  </conditionalFormatting>
  <conditionalFormatting sqref="AG244">
    <cfRule type="expression" dxfId="6685" priority="6916" stopIfTrue="1">
      <formula>$AG244=""</formula>
    </cfRule>
    <cfRule type="expression" dxfId="6684" priority="6928">
      <formula>(COUNTIFS($E$13:$E$512,$E244,$AG$13:$AG$512,"◎") + COUNTIFS($E$13:$E$512,$E244,$AG$13:$AG$512,"○"))&gt;1</formula>
    </cfRule>
  </conditionalFormatting>
  <conditionalFormatting sqref="AH244">
    <cfRule type="expression" dxfId="6683" priority="6915" stopIfTrue="1">
      <formula>$AH244=""</formula>
    </cfRule>
    <cfRule type="expression" dxfId="6682" priority="6927">
      <formula>(COUNTIFS($E$13:$E$512,$E244,$AH$13:$AH$512,"◎") + COUNTIFS($E$13:$E$512,$E244,$AH$13:$AH$512,"○"))&gt;1</formula>
    </cfRule>
  </conditionalFormatting>
  <conditionalFormatting sqref="AI244">
    <cfRule type="expression" dxfId="6681" priority="6914" stopIfTrue="1">
      <formula>$AI244=""</formula>
    </cfRule>
    <cfRule type="expression" dxfId="6680" priority="6926">
      <formula>(COUNTIFS($E$13:$E$512,$E244,$AI$13:$AI$512,"◎") + COUNTIFS($E$13:$E$512,$E244,$AI$13:$AI$512,"○"))&gt;1</formula>
    </cfRule>
  </conditionalFormatting>
  <conditionalFormatting sqref="AJ244">
    <cfRule type="expression" dxfId="6679" priority="6913" stopIfTrue="1">
      <formula>$AJ244=""</formula>
    </cfRule>
    <cfRule type="expression" dxfId="6678" priority="6925">
      <formula>(COUNTIFS($E$13:$E$512,$E244,$AJ$13:$AJ$512,"◎") + COUNTIFS($E$13:$E$512,$E244,$AJ$13:$AJ$512,"○"))&gt;1</formula>
    </cfRule>
  </conditionalFormatting>
  <conditionalFormatting sqref="Y245">
    <cfRule type="expression" dxfId="6677" priority="6900" stopIfTrue="1">
      <formula>$Y245=""</formula>
    </cfRule>
    <cfRule type="expression" dxfId="6676" priority="6912">
      <formula>(COUNTIFS($E$13:$E$512,$E245,$Y$13:$Y$512,"◎") + COUNTIFS($E$13:$E$512,$E245,$Y$13:$Y$512,"○"))&gt;1</formula>
    </cfRule>
  </conditionalFormatting>
  <conditionalFormatting sqref="Z245">
    <cfRule type="expression" dxfId="6675" priority="6899" stopIfTrue="1">
      <formula>$Z245=""</formula>
    </cfRule>
    <cfRule type="expression" dxfId="6674" priority="6911">
      <formula>(COUNTIFS($E$13:$E$512,$E245,$Z$13:$Z$512,"◎") + COUNTIFS($E$13:$E$512,$E245,$Z$13:$Z$512,"○"))&gt;1</formula>
    </cfRule>
  </conditionalFormatting>
  <conditionalFormatting sqref="AA245">
    <cfRule type="expression" dxfId="6673" priority="6898" stopIfTrue="1">
      <formula>$AA245=""</formula>
    </cfRule>
    <cfRule type="expression" dxfId="6672" priority="6910">
      <formula>(COUNTIFS($E$13:$E$512,$E245,$AA$13:$AA$512,"◎") + COUNTIFS($E$13:$E$512,$E245,$AA$13:$AA$512,"○"))&gt;1</formula>
    </cfRule>
  </conditionalFormatting>
  <conditionalFormatting sqref="AB245">
    <cfRule type="expression" dxfId="6671" priority="6897" stopIfTrue="1">
      <formula>$AB245=""</formula>
    </cfRule>
    <cfRule type="expression" dxfId="6670" priority="6909">
      <formula>(COUNTIFS($E$13:$E$512,$E245,$AB$13:$AB$512,"◎") + COUNTIFS($E$13:$E$512,$E245,$AB$13:$AB$512,"○"))&gt;1</formula>
    </cfRule>
  </conditionalFormatting>
  <conditionalFormatting sqref="AC245">
    <cfRule type="expression" dxfId="6669" priority="6896" stopIfTrue="1">
      <formula>$AC245=""</formula>
    </cfRule>
    <cfRule type="expression" dxfId="6668" priority="6908">
      <formula>(COUNTIFS($E$13:$E$512,$E245,$AC$13:$AC$512,"◎") + COUNTIFS($E$13:$E$512,$E245,$AC$13:$AC$512,"○"))&gt;1</formula>
    </cfRule>
  </conditionalFormatting>
  <conditionalFormatting sqref="AD245">
    <cfRule type="expression" dxfId="6667" priority="6895" stopIfTrue="1">
      <formula>$AD245=""</formula>
    </cfRule>
    <cfRule type="expression" dxfId="6666" priority="6907">
      <formula>(COUNTIFS($E$13:$E$512,$E245,$AD$13:$AD$512,"◎") + COUNTIFS($E$13:$E$512,$E245,$AD$13:$AD$512,"○"))&gt;1</formula>
    </cfRule>
  </conditionalFormatting>
  <conditionalFormatting sqref="AE245">
    <cfRule type="expression" dxfId="6665" priority="6894" stopIfTrue="1">
      <formula>$AE245=""</formula>
    </cfRule>
    <cfRule type="expression" dxfId="6664" priority="6906">
      <formula>(COUNTIFS($E$13:$E$512,$E245,$AE$13:$AE$512,"◎") + COUNTIFS($E$13:$E$512,$E245,$AE$13:$AE$512,"○"))&gt;1</formula>
    </cfRule>
  </conditionalFormatting>
  <conditionalFormatting sqref="AF245">
    <cfRule type="expression" dxfId="6663" priority="6893" stopIfTrue="1">
      <formula>$AF245=""</formula>
    </cfRule>
    <cfRule type="expression" dxfId="6662" priority="6905">
      <formula>(COUNTIFS($E$13:$E$512,$E245,$AF$13:$AF$512,"◎") + COUNTIFS($E$13:$E$512,$E245,$AF$13:$AF$512,"○"))&gt;1</formula>
    </cfRule>
  </conditionalFormatting>
  <conditionalFormatting sqref="AG245">
    <cfRule type="expression" dxfId="6661" priority="6892" stopIfTrue="1">
      <formula>$AG245=""</formula>
    </cfRule>
    <cfRule type="expression" dxfId="6660" priority="6904">
      <formula>(COUNTIFS($E$13:$E$512,$E245,$AG$13:$AG$512,"◎") + COUNTIFS($E$13:$E$512,$E245,$AG$13:$AG$512,"○"))&gt;1</formula>
    </cfRule>
  </conditionalFormatting>
  <conditionalFormatting sqref="AH245">
    <cfRule type="expression" dxfId="6659" priority="6891" stopIfTrue="1">
      <formula>$AH245=""</formula>
    </cfRule>
    <cfRule type="expression" dxfId="6658" priority="6903">
      <formula>(COUNTIFS($E$13:$E$512,$E245,$AH$13:$AH$512,"◎") + COUNTIFS($E$13:$E$512,$E245,$AH$13:$AH$512,"○"))&gt;1</formula>
    </cfRule>
  </conditionalFormatting>
  <conditionalFormatting sqref="AI245">
    <cfRule type="expression" dxfId="6657" priority="6890" stopIfTrue="1">
      <formula>$AI245=""</formula>
    </cfRule>
    <cfRule type="expression" dxfId="6656" priority="6902">
      <formula>(COUNTIFS($E$13:$E$512,$E245,$AI$13:$AI$512,"◎") + COUNTIFS($E$13:$E$512,$E245,$AI$13:$AI$512,"○"))&gt;1</formula>
    </cfRule>
  </conditionalFormatting>
  <conditionalFormatting sqref="AJ245">
    <cfRule type="expression" dxfId="6655" priority="6889" stopIfTrue="1">
      <formula>$AJ245=""</formula>
    </cfRule>
    <cfRule type="expression" dxfId="6654" priority="6901">
      <formula>(COUNTIFS($E$13:$E$512,$E245,$AJ$13:$AJ$512,"◎") + COUNTIFS($E$13:$E$512,$E245,$AJ$13:$AJ$512,"○"))&gt;1</formula>
    </cfRule>
  </conditionalFormatting>
  <conditionalFormatting sqref="Y246">
    <cfRule type="expression" dxfId="6653" priority="6876" stopIfTrue="1">
      <formula>$Y246=""</formula>
    </cfRule>
    <cfRule type="expression" dxfId="6652" priority="6888">
      <formula>(COUNTIFS($E$13:$E$512,$E246,$Y$13:$Y$512,"◎") + COUNTIFS($E$13:$E$512,$E246,$Y$13:$Y$512,"○"))&gt;1</formula>
    </cfRule>
  </conditionalFormatting>
  <conditionalFormatting sqref="Z246">
    <cfRule type="expression" dxfId="6651" priority="6875" stopIfTrue="1">
      <formula>$Z246=""</formula>
    </cfRule>
    <cfRule type="expression" dxfId="6650" priority="6887">
      <formula>(COUNTIFS($E$13:$E$512,$E246,$Z$13:$Z$512,"◎") + COUNTIFS($E$13:$E$512,$E246,$Z$13:$Z$512,"○"))&gt;1</formula>
    </cfRule>
  </conditionalFormatting>
  <conditionalFormatting sqref="AA246">
    <cfRule type="expression" dxfId="6649" priority="6874" stopIfTrue="1">
      <formula>$AA246=""</formula>
    </cfRule>
    <cfRule type="expression" dxfId="6648" priority="6886">
      <formula>(COUNTIFS($E$13:$E$512,$E246,$AA$13:$AA$512,"◎") + COUNTIFS($E$13:$E$512,$E246,$AA$13:$AA$512,"○"))&gt;1</formula>
    </cfRule>
  </conditionalFormatting>
  <conditionalFormatting sqref="AB246">
    <cfRule type="expression" dxfId="6647" priority="6873" stopIfTrue="1">
      <formula>$AB246=""</formula>
    </cfRule>
    <cfRule type="expression" dxfId="6646" priority="6885">
      <formula>(COUNTIFS($E$13:$E$512,$E246,$AB$13:$AB$512,"◎") + COUNTIFS($E$13:$E$512,$E246,$AB$13:$AB$512,"○"))&gt;1</formula>
    </cfRule>
  </conditionalFormatting>
  <conditionalFormatting sqref="AC246">
    <cfRule type="expression" dxfId="6645" priority="6872" stopIfTrue="1">
      <formula>$AC246=""</formula>
    </cfRule>
    <cfRule type="expression" dxfId="6644" priority="6884">
      <formula>(COUNTIFS($E$13:$E$512,$E246,$AC$13:$AC$512,"◎") + COUNTIFS($E$13:$E$512,$E246,$AC$13:$AC$512,"○"))&gt;1</formula>
    </cfRule>
  </conditionalFormatting>
  <conditionalFormatting sqref="AD246">
    <cfRule type="expression" dxfId="6643" priority="6871" stopIfTrue="1">
      <formula>$AD246=""</formula>
    </cfRule>
    <cfRule type="expression" dxfId="6642" priority="6883">
      <formula>(COUNTIFS($E$13:$E$512,$E246,$AD$13:$AD$512,"◎") + COUNTIFS($E$13:$E$512,$E246,$AD$13:$AD$512,"○"))&gt;1</formula>
    </cfRule>
  </conditionalFormatting>
  <conditionalFormatting sqref="AE246">
    <cfRule type="expression" dxfId="6641" priority="6870" stopIfTrue="1">
      <formula>$AE246=""</formula>
    </cfRule>
    <cfRule type="expression" dxfId="6640" priority="6882">
      <formula>(COUNTIFS($E$13:$E$512,$E246,$AE$13:$AE$512,"◎") + COUNTIFS($E$13:$E$512,$E246,$AE$13:$AE$512,"○"))&gt;1</formula>
    </cfRule>
  </conditionalFormatting>
  <conditionalFormatting sqref="AF246">
    <cfRule type="expression" dxfId="6639" priority="6869" stopIfTrue="1">
      <formula>$AF246=""</formula>
    </cfRule>
    <cfRule type="expression" dxfId="6638" priority="6881">
      <formula>(COUNTIFS($E$13:$E$512,$E246,$AF$13:$AF$512,"◎") + COUNTIFS($E$13:$E$512,$E246,$AF$13:$AF$512,"○"))&gt;1</formula>
    </cfRule>
  </conditionalFormatting>
  <conditionalFormatting sqref="AG246">
    <cfRule type="expression" dxfId="6637" priority="6868" stopIfTrue="1">
      <formula>$AG246=""</formula>
    </cfRule>
    <cfRule type="expression" dxfId="6636" priority="6880">
      <formula>(COUNTIFS($E$13:$E$512,$E246,$AG$13:$AG$512,"◎") + COUNTIFS($E$13:$E$512,$E246,$AG$13:$AG$512,"○"))&gt;1</formula>
    </cfRule>
  </conditionalFormatting>
  <conditionalFormatting sqref="AH246">
    <cfRule type="expression" dxfId="6635" priority="6867" stopIfTrue="1">
      <formula>$AH246=""</formula>
    </cfRule>
    <cfRule type="expression" dxfId="6634" priority="6879">
      <formula>(COUNTIFS($E$13:$E$512,$E246,$AH$13:$AH$512,"◎") + COUNTIFS($E$13:$E$512,$E246,$AH$13:$AH$512,"○"))&gt;1</formula>
    </cfRule>
  </conditionalFormatting>
  <conditionalFormatting sqref="AI246">
    <cfRule type="expression" dxfId="6633" priority="6866" stopIfTrue="1">
      <formula>$AI246=""</formula>
    </cfRule>
    <cfRule type="expression" dxfId="6632" priority="6878">
      <formula>(COUNTIFS($E$13:$E$512,$E246,$AI$13:$AI$512,"◎") + COUNTIFS($E$13:$E$512,$E246,$AI$13:$AI$512,"○"))&gt;1</formula>
    </cfRule>
  </conditionalFormatting>
  <conditionalFormatting sqref="AJ246">
    <cfRule type="expression" dxfId="6631" priority="6865" stopIfTrue="1">
      <formula>$AJ246=""</formula>
    </cfRule>
    <cfRule type="expression" dxfId="6630" priority="6877">
      <formula>(COUNTIFS($E$13:$E$512,$E246,$AJ$13:$AJ$512,"◎") + COUNTIFS($E$13:$E$512,$E246,$AJ$13:$AJ$512,"○"))&gt;1</formula>
    </cfRule>
  </conditionalFormatting>
  <conditionalFormatting sqref="Y247">
    <cfRule type="expression" dxfId="6629" priority="6852" stopIfTrue="1">
      <formula>$Y247=""</formula>
    </cfRule>
    <cfRule type="expression" dxfId="6628" priority="6864">
      <formula>(COUNTIFS($E$13:$E$512,$E247,$Y$13:$Y$512,"◎") + COUNTIFS($E$13:$E$512,$E247,$Y$13:$Y$512,"○"))&gt;1</formula>
    </cfRule>
  </conditionalFormatting>
  <conditionalFormatting sqref="Z247">
    <cfRule type="expression" dxfId="6627" priority="6851" stopIfTrue="1">
      <formula>$Z247=""</formula>
    </cfRule>
    <cfRule type="expression" dxfId="6626" priority="6863">
      <formula>(COUNTIFS($E$13:$E$512,$E247,$Z$13:$Z$512,"◎") + COUNTIFS($E$13:$E$512,$E247,$Z$13:$Z$512,"○"))&gt;1</formula>
    </cfRule>
  </conditionalFormatting>
  <conditionalFormatting sqref="AA247">
    <cfRule type="expression" dxfId="6625" priority="6850" stopIfTrue="1">
      <formula>$AA247=""</formula>
    </cfRule>
    <cfRule type="expression" dxfId="6624" priority="6862">
      <formula>(COUNTIFS($E$13:$E$512,$E247,$AA$13:$AA$512,"◎") + COUNTIFS($E$13:$E$512,$E247,$AA$13:$AA$512,"○"))&gt;1</formula>
    </cfRule>
  </conditionalFormatting>
  <conditionalFormatting sqref="AB247">
    <cfRule type="expression" dxfId="6623" priority="6849" stopIfTrue="1">
      <formula>$AB247=""</formula>
    </cfRule>
    <cfRule type="expression" dxfId="6622" priority="6861">
      <formula>(COUNTIFS($E$13:$E$512,$E247,$AB$13:$AB$512,"◎") + COUNTIFS($E$13:$E$512,$E247,$AB$13:$AB$512,"○"))&gt;1</formula>
    </cfRule>
  </conditionalFormatting>
  <conditionalFormatting sqref="AC247">
    <cfRule type="expression" dxfId="6621" priority="6848" stopIfTrue="1">
      <formula>$AC247=""</formula>
    </cfRule>
    <cfRule type="expression" dxfId="6620" priority="6860">
      <formula>(COUNTIFS($E$13:$E$512,$E247,$AC$13:$AC$512,"◎") + COUNTIFS($E$13:$E$512,$E247,$AC$13:$AC$512,"○"))&gt;1</formula>
    </cfRule>
  </conditionalFormatting>
  <conditionalFormatting sqref="AD247">
    <cfRule type="expression" dxfId="6619" priority="6847" stopIfTrue="1">
      <formula>$AD247=""</formula>
    </cfRule>
    <cfRule type="expression" dxfId="6618" priority="6859">
      <formula>(COUNTIFS($E$13:$E$512,$E247,$AD$13:$AD$512,"◎") + COUNTIFS($E$13:$E$512,$E247,$AD$13:$AD$512,"○"))&gt;1</formula>
    </cfRule>
  </conditionalFormatting>
  <conditionalFormatting sqref="AE247">
    <cfRule type="expression" dxfId="6617" priority="6846" stopIfTrue="1">
      <formula>$AE247=""</formula>
    </cfRule>
    <cfRule type="expression" dxfId="6616" priority="6858">
      <formula>(COUNTIFS($E$13:$E$512,$E247,$AE$13:$AE$512,"◎") + COUNTIFS($E$13:$E$512,$E247,$AE$13:$AE$512,"○"))&gt;1</formula>
    </cfRule>
  </conditionalFormatting>
  <conditionalFormatting sqref="AF247">
    <cfRule type="expression" dxfId="6615" priority="6845" stopIfTrue="1">
      <formula>$AF247=""</formula>
    </cfRule>
    <cfRule type="expression" dxfId="6614" priority="6857">
      <formula>(COUNTIFS($E$13:$E$512,$E247,$AF$13:$AF$512,"◎") + COUNTIFS($E$13:$E$512,$E247,$AF$13:$AF$512,"○"))&gt;1</formula>
    </cfRule>
  </conditionalFormatting>
  <conditionalFormatting sqref="AG247">
    <cfRule type="expression" dxfId="6613" priority="6844" stopIfTrue="1">
      <formula>$AG247=""</formula>
    </cfRule>
    <cfRule type="expression" dxfId="6612" priority="6856">
      <formula>(COUNTIFS($E$13:$E$512,$E247,$AG$13:$AG$512,"◎") + COUNTIFS($E$13:$E$512,$E247,$AG$13:$AG$512,"○"))&gt;1</formula>
    </cfRule>
  </conditionalFormatting>
  <conditionalFormatting sqref="AH247">
    <cfRule type="expression" dxfId="6611" priority="6843" stopIfTrue="1">
      <formula>$AH247=""</formula>
    </cfRule>
    <cfRule type="expression" dxfId="6610" priority="6855">
      <formula>(COUNTIFS($E$13:$E$512,$E247,$AH$13:$AH$512,"◎") + COUNTIFS($E$13:$E$512,$E247,$AH$13:$AH$512,"○"))&gt;1</formula>
    </cfRule>
  </conditionalFormatting>
  <conditionalFormatting sqref="AI247">
    <cfRule type="expression" dxfId="6609" priority="6842" stopIfTrue="1">
      <formula>$AI247=""</formula>
    </cfRule>
    <cfRule type="expression" dxfId="6608" priority="6854">
      <formula>(COUNTIFS($E$13:$E$512,$E247,$AI$13:$AI$512,"◎") + COUNTIFS($E$13:$E$512,$E247,$AI$13:$AI$512,"○"))&gt;1</formula>
    </cfRule>
  </conditionalFormatting>
  <conditionalFormatting sqref="AJ247">
    <cfRule type="expression" dxfId="6607" priority="6841" stopIfTrue="1">
      <formula>$AJ247=""</formula>
    </cfRule>
    <cfRule type="expression" dxfId="6606" priority="6853">
      <formula>(COUNTIFS($E$13:$E$512,$E247,$AJ$13:$AJ$512,"◎") + COUNTIFS($E$13:$E$512,$E247,$AJ$13:$AJ$512,"○"))&gt;1</formula>
    </cfRule>
  </conditionalFormatting>
  <conditionalFormatting sqref="Y248">
    <cfRule type="expression" dxfId="6605" priority="6828" stopIfTrue="1">
      <formula>$Y248=""</formula>
    </cfRule>
    <cfRule type="expression" dxfId="6604" priority="6840">
      <formula>(COUNTIFS($E$13:$E$512,$E248,$Y$13:$Y$512,"◎") + COUNTIFS($E$13:$E$512,$E248,$Y$13:$Y$512,"○"))&gt;1</formula>
    </cfRule>
  </conditionalFormatting>
  <conditionalFormatting sqref="Z248">
    <cfRule type="expression" dxfId="6603" priority="6827" stopIfTrue="1">
      <formula>$Z248=""</formula>
    </cfRule>
    <cfRule type="expression" dxfId="6602" priority="6839">
      <formula>(COUNTIFS($E$13:$E$512,$E248,$Z$13:$Z$512,"◎") + COUNTIFS($E$13:$E$512,$E248,$Z$13:$Z$512,"○"))&gt;1</formula>
    </cfRule>
  </conditionalFormatting>
  <conditionalFormatting sqref="AA248">
    <cfRule type="expression" dxfId="6601" priority="6826" stopIfTrue="1">
      <formula>$AA248=""</formula>
    </cfRule>
    <cfRule type="expression" dxfId="6600" priority="6838">
      <formula>(COUNTIFS($E$13:$E$512,$E248,$AA$13:$AA$512,"◎") + COUNTIFS($E$13:$E$512,$E248,$AA$13:$AA$512,"○"))&gt;1</formula>
    </cfRule>
  </conditionalFormatting>
  <conditionalFormatting sqref="AB248">
    <cfRule type="expression" dxfId="6599" priority="6825" stopIfTrue="1">
      <formula>$AB248=""</formula>
    </cfRule>
    <cfRule type="expression" dxfId="6598" priority="6837">
      <formula>(COUNTIFS($E$13:$E$512,$E248,$AB$13:$AB$512,"◎") + COUNTIFS($E$13:$E$512,$E248,$AB$13:$AB$512,"○"))&gt;1</formula>
    </cfRule>
  </conditionalFormatting>
  <conditionalFormatting sqref="AC248">
    <cfRule type="expression" dxfId="6597" priority="6824" stopIfTrue="1">
      <formula>$AC248=""</formula>
    </cfRule>
    <cfRule type="expression" dxfId="6596" priority="6836">
      <formula>(COUNTIFS($E$13:$E$512,$E248,$AC$13:$AC$512,"◎") + COUNTIFS($E$13:$E$512,$E248,$AC$13:$AC$512,"○"))&gt;1</formula>
    </cfRule>
  </conditionalFormatting>
  <conditionalFormatting sqref="AD248">
    <cfRule type="expression" dxfId="6595" priority="6823" stopIfTrue="1">
      <formula>$AD248=""</formula>
    </cfRule>
    <cfRule type="expression" dxfId="6594" priority="6835">
      <formula>(COUNTIFS($E$13:$E$512,$E248,$AD$13:$AD$512,"◎") + COUNTIFS($E$13:$E$512,$E248,$AD$13:$AD$512,"○"))&gt;1</formula>
    </cfRule>
  </conditionalFormatting>
  <conditionalFormatting sqref="AE248">
    <cfRule type="expression" dxfId="6593" priority="6822" stopIfTrue="1">
      <formula>$AE248=""</formula>
    </cfRule>
    <cfRule type="expression" dxfId="6592" priority="6834">
      <formula>(COUNTIFS($E$13:$E$512,$E248,$AE$13:$AE$512,"◎") + COUNTIFS($E$13:$E$512,$E248,$AE$13:$AE$512,"○"))&gt;1</formula>
    </cfRule>
  </conditionalFormatting>
  <conditionalFormatting sqref="AF248">
    <cfRule type="expression" dxfId="6591" priority="6821" stopIfTrue="1">
      <formula>$AF248=""</formula>
    </cfRule>
    <cfRule type="expression" dxfId="6590" priority="6833">
      <formula>(COUNTIFS($E$13:$E$512,$E248,$AF$13:$AF$512,"◎") + COUNTIFS($E$13:$E$512,$E248,$AF$13:$AF$512,"○"))&gt;1</formula>
    </cfRule>
  </conditionalFormatting>
  <conditionalFormatting sqref="AG248">
    <cfRule type="expression" dxfId="6589" priority="6820" stopIfTrue="1">
      <formula>$AG248=""</formula>
    </cfRule>
    <cfRule type="expression" dxfId="6588" priority="6832">
      <formula>(COUNTIFS($E$13:$E$512,$E248,$AG$13:$AG$512,"◎") + COUNTIFS($E$13:$E$512,$E248,$AG$13:$AG$512,"○"))&gt;1</formula>
    </cfRule>
  </conditionalFormatting>
  <conditionalFormatting sqref="AH248">
    <cfRule type="expression" dxfId="6587" priority="6819" stopIfTrue="1">
      <formula>$AH248=""</formula>
    </cfRule>
    <cfRule type="expression" dxfId="6586" priority="6831">
      <formula>(COUNTIFS($E$13:$E$512,$E248,$AH$13:$AH$512,"◎") + COUNTIFS($E$13:$E$512,$E248,$AH$13:$AH$512,"○"))&gt;1</formula>
    </cfRule>
  </conditionalFormatting>
  <conditionalFormatting sqref="AI248">
    <cfRule type="expression" dxfId="6585" priority="6818" stopIfTrue="1">
      <formula>$AI248=""</formula>
    </cfRule>
    <cfRule type="expression" dxfId="6584" priority="6830">
      <formula>(COUNTIFS($E$13:$E$512,$E248,$AI$13:$AI$512,"◎") + COUNTIFS($E$13:$E$512,$E248,$AI$13:$AI$512,"○"))&gt;1</formula>
    </cfRule>
  </conditionalFormatting>
  <conditionalFormatting sqref="AJ248">
    <cfRule type="expression" dxfId="6583" priority="6817" stopIfTrue="1">
      <formula>$AJ248=""</formula>
    </cfRule>
    <cfRule type="expression" dxfId="6582" priority="6829">
      <formula>(COUNTIFS($E$13:$E$512,$E248,$AJ$13:$AJ$512,"◎") + COUNTIFS($E$13:$E$512,$E248,$AJ$13:$AJ$512,"○"))&gt;1</formula>
    </cfRule>
  </conditionalFormatting>
  <conditionalFormatting sqref="Y249">
    <cfRule type="expression" dxfId="6581" priority="6804" stopIfTrue="1">
      <formula>$Y249=""</formula>
    </cfRule>
    <cfRule type="expression" dxfId="6580" priority="6816">
      <formula>(COUNTIFS($E$13:$E$512,$E249,$Y$13:$Y$512,"◎") + COUNTIFS($E$13:$E$512,$E249,$Y$13:$Y$512,"○"))&gt;1</formula>
    </cfRule>
  </conditionalFormatting>
  <conditionalFormatting sqref="Z249">
    <cfRule type="expression" dxfId="6579" priority="6803" stopIfTrue="1">
      <formula>$Z249=""</formula>
    </cfRule>
    <cfRule type="expression" dxfId="6578" priority="6815">
      <formula>(COUNTIFS($E$13:$E$512,$E249,$Z$13:$Z$512,"◎") + COUNTIFS($E$13:$E$512,$E249,$Z$13:$Z$512,"○"))&gt;1</formula>
    </cfRule>
  </conditionalFormatting>
  <conditionalFormatting sqref="AA249">
    <cfRule type="expression" dxfId="6577" priority="6802" stopIfTrue="1">
      <formula>$AA249=""</formula>
    </cfRule>
    <cfRule type="expression" dxfId="6576" priority="6814">
      <formula>(COUNTIFS($E$13:$E$512,$E249,$AA$13:$AA$512,"◎") + COUNTIFS($E$13:$E$512,$E249,$AA$13:$AA$512,"○"))&gt;1</formula>
    </cfRule>
  </conditionalFormatting>
  <conditionalFormatting sqref="AB249">
    <cfRule type="expression" dxfId="6575" priority="6801" stopIfTrue="1">
      <formula>$AB249=""</formula>
    </cfRule>
    <cfRule type="expression" dxfId="6574" priority="6813">
      <formula>(COUNTIFS($E$13:$E$512,$E249,$AB$13:$AB$512,"◎") + COUNTIFS($E$13:$E$512,$E249,$AB$13:$AB$512,"○"))&gt;1</formula>
    </cfRule>
  </conditionalFormatting>
  <conditionalFormatting sqref="AC249">
    <cfRule type="expression" dxfId="6573" priority="6800" stopIfTrue="1">
      <formula>$AC249=""</formula>
    </cfRule>
    <cfRule type="expression" dxfId="6572" priority="6812">
      <formula>(COUNTIFS($E$13:$E$512,$E249,$AC$13:$AC$512,"◎") + COUNTIFS($E$13:$E$512,$E249,$AC$13:$AC$512,"○"))&gt;1</formula>
    </cfRule>
  </conditionalFormatting>
  <conditionalFormatting sqref="AD249">
    <cfRule type="expression" dxfId="6571" priority="6799" stopIfTrue="1">
      <formula>$AD249=""</formula>
    </cfRule>
    <cfRule type="expression" dxfId="6570" priority="6811">
      <formula>(COUNTIFS($E$13:$E$512,$E249,$AD$13:$AD$512,"◎") + COUNTIFS($E$13:$E$512,$E249,$AD$13:$AD$512,"○"))&gt;1</formula>
    </cfRule>
  </conditionalFormatting>
  <conditionalFormatting sqref="AE249">
    <cfRule type="expression" dxfId="6569" priority="6798" stopIfTrue="1">
      <formula>$AE249=""</formula>
    </cfRule>
    <cfRule type="expression" dxfId="6568" priority="6810">
      <formula>(COUNTIFS($E$13:$E$512,$E249,$AE$13:$AE$512,"◎") + COUNTIFS($E$13:$E$512,$E249,$AE$13:$AE$512,"○"))&gt;1</formula>
    </cfRule>
  </conditionalFormatting>
  <conditionalFormatting sqref="AF249">
    <cfRule type="expression" dxfId="6567" priority="6797" stopIfTrue="1">
      <formula>$AF249=""</formula>
    </cfRule>
    <cfRule type="expression" dxfId="6566" priority="6809">
      <formula>(COUNTIFS($E$13:$E$512,$E249,$AF$13:$AF$512,"◎") + COUNTIFS($E$13:$E$512,$E249,$AF$13:$AF$512,"○"))&gt;1</formula>
    </cfRule>
  </conditionalFormatting>
  <conditionalFormatting sqref="AG249">
    <cfRule type="expression" dxfId="6565" priority="6796" stopIfTrue="1">
      <formula>$AG249=""</formula>
    </cfRule>
    <cfRule type="expression" dxfId="6564" priority="6808">
      <formula>(COUNTIFS($E$13:$E$512,$E249,$AG$13:$AG$512,"◎") + COUNTIFS($E$13:$E$512,$E249,$AG$13:$AG$512,"○"))&gt;1</formula>
    </cfRule>
  </conditionalFormatting>
  <conditionalFormatting sqref="AH249">
    <cfRule type="expression" dxfId="6563" priority="6795" stopIfTrue="1">
      <formula>$AH249=""</formula>
    </cfRule>
    <cfRule type="expression" dxfId="6562" priority="6807">
      <formula>(COUNTIFS($E$13:$E$512,$E249,$AH$13:$AH$512,"◎") + COUNTIFS($E$13:$E$512,$E249,$AH$13:$AH$512,"○"))&gt;1</formula>
    </cfRule>
  </conditionalFormatting>
  <conditionalFormatting sqref="AI249">
    <cfRule type="expression" dxfId="6561" priority="6794" stopIfTrue="1">
      <formula>$AI249=""</formula>
    </cfRule>
    <cfRule type="expression" dxfId="6560" priority="6806">
      <formula>(COUNTIFS($E$13:$E$512,$E249,$AI$13:$AI$512,"◎") + COUNTIFS($E$13:$E$512,$E249,$AI$13:$AI$512,"○"))&gt;1</formula>
    </cfRule>
  </conditionalFormatting>
  <conditionalFormatting sqref="AJ249">
    <cfRule type="expression" dxfId="6559" priority="6793" stopIfTrue="1">
      <formula>$AJ249=""</formula>
    </cfRule>
    <cfRule type="expression" dxfId="6558" priority="6805">
      <formula>(COUNTIFS($E$13:$E$512,$E249,$AJ$13:$AJ$512,"◎") + COUNTIFS($E$13:$E$512,$E249,$AJ$13:$AJ$512,"○"))&gt;1</formula>
    </cfRule>
  </conditionalFormatting>
  <conditionalFormatting sqref="Y250">
    <cfRule type="expression" dxfId="6557" priority="6780" stopIfTrue="1">
      <formula>$Y250=""</formula>
    </cfRule>
    <cfRule type="expression" dxfId="6556" priority="6792">
      <formula>(COUNTIFS($E$13:$E$512,$E250,$Y$13:$Y$512,"◎") + COUNTIFS($E$13:$E$512,$E250,$Y$13:$Y$512,"○"))&gt;1</formula>
    </cfRule>
  </conditionalFormatting>
  <conditionalFormatting sqref="Z250">
    <cfRule type="expression" dxfId="6555" priority="6779" stopIfTrue="1">
      <formula>$Z250=""</formula>
    </cfRule>
    <cfRule type="expression" dxfId="6554" priority="6791">
      <formula>(COUNTIFS($E$13:$E$512,$E250,$Z$13:$Z$512,"◎") + COUNTIFS($E$13:$E$512,$E250,$Z$13:$Z$512,"○"))&gt;1</formula>
    </cfRule>
  </conditionalFormatting>
  <conditionalFormatting sqref="AA250">
    <cfRule type="expression" dxfId="6553" priority="6778" stopIfTrue="1">
      <formula>$AA250=""</formula>
    </cfRule>
    <cfRule type="expression" dxfId="6552" priority="6790">
      <formula>(COUNTIFS($E$13:$E$512,$E250,$AA$13:$AA$512,"◎") + COUNTIFS($E$13:$E$512,$E250,$AA$13:$AA$512,"○"))&gt;1</formula>
    </cfRule>
  </conditionalFormatting>
  <conditionalFormatting sqref="AB250">
    <cfRule type="expression" dxfId="6551" priority="6777" stopIfTrue="1">
      <formula>$AB250=""</formula>
    </cfRule>
    <cfRule type="expression" dxfId="6550" priority="6789">
      <formula>(COUNTIFS($E$13:$E$512,$E250,$AB$13:$AB$512,"◎") + COUNTIFS($E$13:$E$512,$E250,$AB$13:$AB$512,"○"))&gt;1</formula>
    </cfRule>
  </conditionalFormatting>
  <conditionalFormatting sqref="AC250">
    <cfRule type="expression" dxfId="6549" priority="6776" stopIfTrue="1">
      <formula>$AC250=""</formula>
    </cfRule>
    <cfRule type="expression" dxfId="6548" priority="6788">
      <formula>(COUNTIFS($E$13:$E$512,$E250,$AC$13:$AC$512,"◎") + COUNTIFS($E$13:$E$512,$E250,$AC$13:$AC$512,"○"))&gt;1</formula>
    </cfRule>
  </conditionalFormatting>
  <conditionalFormatting sqref="AD250">
    <cfRule type="expression" dxfId="6547" priority="6775" stopIfTrue="1">
      <formula>$AD250=""</formula>
    </cfRule>
    <cfRule type="expression" dxfId="6546" priority="6787">
      <formula>(COUNTIFS($E$13:$E$512,$E250,$AD$13:$AD$512,"◎") + COUNTIFS($E$13:$E$512,$E250,$AD$13:$AD$512,"○"))&gt;1</formula>
    </cfRule>
  </conditionalFormatting>
  <conditionalFormatting sqref="AE250">
    <cfRule type="expression" dxfId="6545" priority="6774" stopIfTrue="1">
      <formula>$AE250=""</formula>
    </cfRule>
    <cfRule type="expression" dxfId="6544" priority="6786">
      <formula>(COUNTIFS($E$13:$E$512,$E250,$AE$13:$AE$512,"◎") + COUNTIFS($E$13:$E$512,$E250,$AE$13:$AE$512,"○"))&gt;1</formula>
    </cfRule>
  </conditionalFormatting>
  <conditionalFormatting sqref="AF250">
    <cfRule type="expression" dxfId="6543" priority="6773" stopIfTrue="1">
      <formula>$AF250=""</formula>
    </cfRule>
    <cfRule type="expression" dxfId="6542" priority="6785">
      <formula>(COUNTIFS($E$13:$E$512,$E250,$AF$13:$AF$512,"◎") + COUNTIFS($E$13:$E$512,$E250,$AF$13:$AF$512,"○"))&gt;1</formula>
    </cfRule>
  </conditionalFormatting>
  <conditionalFormatting sqref="AG250">
    <cfRule type="expression" dxfId="6541" priority="6772" stopIfTrue="1">
      <formula>$AG250=""</formula>
    </cfRule>
    <cfRule type="expression" dxfId="6540" priority="6784">
      <formula>(COUNTIFS($E$13:$E$512,$E250,$AG$13:$AG$512,"◎") + COUNTIFS($E$13:$E$512,$E250,$AG$13:$AG$512,"○"))&gt;1</formula>
    </cfRule>
  </conditionalFormatting>
  <conditionalFormatting sqref="AH250">
    <cfRule type="expression" dxfId="6539" priority="6771" stopIfTrue="1">
      <formula>$AH250=""</formula>
    </cfRule>
    <cfRule type="expression" dxfId="6538" priority="6783">
      <formula>(COUNTIFS($E$13:$E$512,$E250,$AH$13:$AH$512,"◎") + COUNTIFS($E$13:$E$512,$E250,$AH$13:$AH$512,"○"))&gt;1</formula>
    </cfRule>
  </conditionalFormatting>
  <conditionalFormatting sqref="AI250">
    <cfRule type="expression" dxfId="6537" priority="6770" stopIfTrue="1">
      <formula>$AI250=""</formula>
    </cfRule>
    <cfRule type="expression" dxfId="6536" priority="6782">
      <formula>(COUNTIFS($E$13:$E$512,$E250,$AI$13:$AI$512,"◎") + COUNTIFS($E$13:$E$512,$E250,$AI$13:$AI$512,"○"))&gt;1</formula>
    </cfRule>
  </conditionalFormatting>
  <conditionalFormatting sqref="AJ250">
    <cfRule type="expression" dxfId="6535" priority="6769" stopIfTrue="1">
      <formula>$AJ250=""</formula>
    </cfRule>
    <cfRule type="expression" dxfId="6534" priority="6781">
      <formula>(COUNTIFS($E$13:$E$512,$E250,$AJ$13:$AJ$512,"◎") + COUNTIFS($E$13:$E$512,$E250,$AJ$13:$AJ$512,"○"))&gt;1</formula>
    </cfRule>
  </conditionalFormatting>
  <conditionalFormatting sqref="Y251">
    <cfRule type="expression" dxfId="6533" priority="6756" stopIfTrue="1">
      <formula>$Y251=""</formula>
    </cfRule>
    <cfRule type="expression" dxfId="6532" priority="6768">
      <formula>(COUNTIFS($E$13:$E$512,$E251,$Y$13:$Y$512,"◎") + COUNTIFS($E$13:$E$512,$E251,$Y$13:$Y$512,"○"))&gt;1</formula>
    </cfRule>
  </conditionalFormatting>
  <conditionalFormatting sqref="Z251">
    <cfRule type="expression" dxfId="6531" priority="6755" stopIfTrue="1">
      <formula>$Z251=""</formula>
    </cfRule>
    <cfRule type="expression" dxfId="6530" priority="6767">
      <formula>(COUNTIFS($E$13:$E$512,$E251,$Z$13:$Z$512,"◎") + COUNTIFS($E$13:$E$512,$E251,$Z$13:$Z$512,"○"))&gt;1</formula>
    </cfRule>
  </conditionalFormatting>
  <conditionalFormatting sqref="AA251">
    <cfRule type="expression" dxfId="6529" priority="6754" stopIfTrue="1">
      <formula>$AA251=""</formula>
    </cfRule>
    <cfRule type="expression" dxfId="6528" priority="6766">
      <formula>(COUNTIFS($E$13:$E$512,$E251,$AA$13:$AA$512,"◎") + COUNTIFS($E$13:$E$512,$E251,$AA$13:$AA$512,"○"))&gt;1</formula>
    </cfRule>
  </conditionalFormatting>
  <conditionalFormatting sqref="AB251">
    <cfRule type="expression" dxfId="6527" priority="6753" stopIfTrue="1">
      <formula>$AB251=""</formula>
    </cfRule>
    <cfRule type="expression" dxfId="6526" priority="6765">
      <formula>(COUNTIFS($E$13:$E$512,$E251,$AB$13:$AB$512,"◎") + COUNTIFS($E$13:$E$512,$E251,$AB$13:$AB$512,"○"))&gt;1</formula>
    </cfRule>
  </conditionalFormatting>
  <conditionalFormatting sqref="AC251">
    <cfRule type="expression" dxfId="6525" priority="6752" stopIfTrue="1">
      <formula>$AC251=""</formula>
    </cfRule>
    <cfRule type="expression" dxfId="6524" priority="6764">
      <formula>(COUNTIFS($E$13:$E$512,$E251,$AC$13:$AC$512,"◎") + COUNTIFS($E$13:$E$512,$E251,$AC$13:$AC$512,"○"))&gt;1</formula>
    </cfRule>
  </conditionalFormatting>
  <conditionalFormatting sqref="AD251">
    <cfRule type="expression" dxfId="6523" priority="6751" stopIfTrue="1">
      <formula>$AD251=""</formula>
    </cfRule>
    <cfRule type="expression" dxfId="6522" priority="6763">
      <formula>(COUNTIFS($E$13:$E$512,$E251,$AD$13:$AD$512,"◎") + COUNTIFS($E$13:$E$512,$E251,$AD$13:$AD$512,"○"))&gt;1</formula>
    </cfRule>
  </conditionalFormatting>
  <conditionalFormatting sqref="AE251">
    <cfRule type="expression" dxfId="6521" priority="6750" stopIfTrue="1">
      <formula>$AE251=""</formula>
    </cfRule>
    <cfRule type="expression" dxfId="6520" priority="6762">
      <formula>(COUNTIFS($E$13:$E$512,$E251,$AE$13:$AE$512,"◎") + COUNTIFS($E$13:$E$512,$E251,$AE$13:$AE$512,"○"))&gt;1</formula>
    </cfRule>
  </conditionalFormatting>
  <conditionalFormatting sqref="AF251">
    <cfRule type="expression" dxfId="6519" priority="6749" stopIfTrue="1">
      <formula>$AF251=""</formula>
    </cfRule>
    <cfRule type="expression" dxfId="6518" priority="6761">
      <formula>(COUNTIFS($E$13:$E$512,$E251,$AF$13:$AF$512,"◎") + COUNTIFS($E$13:$E$512,$E251,$AF$13:$AF$512,"○"))&gt;1</formula>
    </cfRule>
  </conditionalFormatting>
  <conditionalFormatting sqref="AG251">
    <cfRule type="expression" dxfId="6517" priority="6748" stopIfTrue="1">
      <formula>$AG251=""</formula>
    </cfRule>
    <cfRule type="expression" dxfId="6516" priority="6760">
      <formula>(COUNTIFS($E$13:$E$512,$E251,$AG$13:$AG$512,"◎") + COUNTIFS($E$13:$E$512,$E251,$AG$13:$AG$512,"○"))&gt;1</formula>
    </cfRule>
  </conditionalFormatting>
  <conditionalFormatting sqref="AH251">
    <cfRule type="expression" dxfId="6515" priority="6747" stopIfTrue="1">
      <formula>$AH251=""</formula>
    </cfRule>
    <cfRule type="expression" dxfId="6514" priority="6759">
      <formula>(COUNTIFS($E$13:$E$512,$E251,$AH$13:$AH$512,"◎") + COUNTIFS($E$13:$E$512,$E251,$AH$13:$AH$512,"○"))&gt;1</formula>
    </cfRule>
  </conditionalFormatting>
  <conditionalFormatting sqref="AI251">
    <cfRule type="expression" dxfId="6513" priority="6746" stopIfTrue="1">
      <formula>$AI251=""</formula>
    </cfRule>
    <cfRule type="expression" dxfId="6512" priority="6758">
      <formula>(COUNTIFS($E$13:$E$512,$E251,$AI$13:$AI$512,"◎") + COUNTIFS($E$13:$E$512,$E251,$AI$13:$AI$512,"○"))&gt;1</formula>
    </cfRule>
  </conditionalFormatting>
  <conditionalFormatting sqref="AJ251">
    <cfRule type="expression" dxfId="6511" priority="6745" stopIfTrue="1">
      <formula>$AJ251=""</formula>
    </cfRule>
    <cfRule type="expression" dxfId="6510" priority="6757">
      <formula>(COUNTIFS($E$13:$E$512,$E251,$AJ$13:$AJ$512,"◎") + COUNTIFS($E$13:$E$512,$E251,$AJ$13:$AJ$512,"○"))&gt;1</formula>
    </cfRule>
  </conditionalFormatting>
  <conditionalFormatting sqref="Y252">
    <cfRule type="expression" dxfId="6509" priority="6732" stopIfTrue="1">
      <formula>$Y252=""</formula>
    </cfRule>
    <cfRule type="expression" dxfId="6508" priority="6744">
      <formula>(COUNTIFS($E$13:$E$512,$E252,$Y$13:$Y$512,"◎") + COUNTIFS($E$13:$E$512,$E252,$Y$13:$Y$512,"○"))&gt;1</formula>
    </cfRule>
  </conditionalFormatting>
  <conditionalFormatting sqref="Z252">
    <cfRule type="expression" dxfId="6507" priority="6731" stopIfTrue="1">
      <formula>$Z252=""</formula>
    </cfRule>
    <cfRule type="expression" dxfId="6506" priority="6743">
      <formula>(COUNTIFS($E$13:$E$512,$E252,$Z$13:$Z$512,"◎") + COUNTIFS($E$13:$E$512,$E252,$Z$13:$Z$512,"○"))&gt;1</formula>
    </cfRule>
  </conditionalFormatting>
  <conditionalFormatting sqref="AA252">
    <cfRule type="expression" dxfId="6505" priority="6730" stopIfTrue="1">
      <formula>$AA252=""</formula>
    </cfRule>
    <cfRule type="expression" dxfId="6504" priority="6742">
      <formula>(COUNTIFS($E$13:$E$512,$E252,$AA$13:$AA$512,"◎") + COUNTIFS($E$13:$E$512,$E252,$AA$13:$AA$512,"○"))&gt;1</formula>
    </cfRule>
  </conditionalFormatting>
  <conditionalFormatting sqref="AB252">
    <cfRule type="expression" dxfId="6503" priority="6729" stopIfTrue="1">
      <formula>$AB252=""</formula>
    </cfRule>
    <cfRule type="expression" dxfId="6502" priority="6741">
      <formula>(COUNTIFS($E$13:$E$512,$E252,$AB$13:$AB$512,"◎") + COUNTIFS($E$13:$E$512,$E252,$AB$13:$AB$512,"○"))&gt;1</formula>
    </cfRule>
  </conditionalFormatting>
  <conditionalFormatting sqref="AC252">
    <cfRule type="expression" dxfId="6501" priority="6728" stopIfTrue="1">
      <formula>$AC252=""</formula>
    </cfRule>
    <cfRule type="expression" dxfId="6500" priority="6740">
      <formula>(COUNTIFS($E$13:$E$512,$E252,$AC$13:$AC$512,"◎") + COUNTIFS($E$13:$E$512,$E252,$AC$13:$AC$512,"○"))&gt;1</formula>
    </cfRule>
  </conditionalFormatting>
  <conditionalFormatting sqref="AD252">
    <cfRule type="expression" dxfId="6499" priority="6727" stopIfTrue="1">
      <formula>$AD252=""</formula>
    </cfRule>
    <cfRule type="expression" dxfId="6498" priority="6739">
      <formula>(COUNTIFS($E$13:$E$512,$E252,$AD$13:$AD$512,"◎") + COUNTIFS($E$13:$E$512,$E252,$AD$13:$AD$512,"○"))&gt;1</formula>
    </cfRule>
  </conditionalFormatting>
  <conditionalFormatting sqref="AE252">
    <cfRule type="expression" dxfId="6497" priority="6726" stopIfTrue="1">
      <formula>$AE252=""</formula>
    </cfRule>
    <cfRule type="expression" dxfId="6496" priority="6738">
      <formula>(COUNTIFS($E$13:$E$512,$E252,$AE$13:$AE$512,"◎") + COUNTIFS($E$13:$E$512,$E252,$AE$13:$AE$512,"○"))&gt;1</formula>
    </cfRule>
  </conditionalFormatting>
  <conditionalFormatting sqref="AF252">
    <cfRule type="expression" dxfId="6495" priority="6725" stopIfTrue="1">
      <formula>$AF252=""</formula>
    </cfRule>
    <cfRule type="expression" dxfId="6494" priority="6737">
      <formula>(COUNTIFS($E$13:$E$512,$E252,$AF$13:$AF$512,"◎") + COUNTIFS($E$13:$E$512,$E252,$AF$13:$AF$512,"○"))&gt;1</formula>
    </cfRule>
  </conditionalFormatting>
  <conditionalFormatting sqref="AG252">
    <cfRule type="expression" dxfId="6493" priority="6724" stopIfTrue="1">
      <formula>$AG252=""</formula>
    </cfRule>
    <cfRule type="expression" dxfId="6492" priority="6736">
      <formula>(COUNTIFS($E$13:$E$512,$E252,$AG$13:$AG$512,"◎") + COUNTIFS($E$13:$E$512,$E252,$AG$13:$AG$512,"○"))&gt;1</formula>
    </cfRule>
  </conditionalFormatting>
  <conditionalFormatting sqref="AH252">
    <cfRule type="expression" dxfId="6491" priority="6723" stopIfTrue="1">
      <formula>$AH252=""</formula>
    </cfRule>
    <cfRule type="expression" dxfId="6490" priority="6735">
      <formula>(COUNTIFS($E$13:$E$512,$E252,$AH$13:$AH$512,"◎") + COUNTIFS($E$13:$E$512,$E252,$AH$13:$AH$512,"○"))&gt;1</formula>
    </cfRule>
  </conditionalFormatting>
  <conditionalFormatting sqref="AI252">
    <cfRule type="expression" dxfId="6489" priority="6722" stopIfTrue="1">
      <formula>$AI252=""</formula>
    </cfRule>
    <cfRule type="expression" dxfId="6488" priority="6734">
      <formula>(COUNTIFS($E$13:$E$512,$E252,$AI$13:$AI$512,"◎") + COUNTIFS($E$13:$E$512,$E252,$AI$13:$AI$512,"○"))&gt;1</formula>
    </cfRule>
  </conditionalFormatting>
  <conditionalFormatting sqref="AJ252">
    <cfRule type="expression" dxfId="6487" priority="6721" stopIfTrue="1">
      <formula>$AJ252=""</formula>
    </cfRule>
    <cfRule type="expression" dxfId="6486" priority="6733">
      <formula>(COUNTIFS($E$13:$E$512,$E252,$AJ$13:$AJ$512,"◎") + COUNTIFS($E$13:$E$512,$E252,$AJ$13:$AJ$512,"○"))&gt;1</formula>
    </cfRule>
  </conditionalFormatting>
  <conditionalFormatting sqref="Y253">
    <cfRule type="expression" dxfId="6485" priority="6708" stopIfTrue="1">
      <formula>$Y253=""</formula>
    </cfRule>
    <cfRule type="expression" dxfId="6484" priority="6720">
      <formula>(COUNTIFS($E$13:$E$512,$E253,$Y$13:$Y$512,"◎") + COUNTIFS($E$13:$E$512,$E253,$Y$13:$Y$512,"○"))&gt;1</formula>
    </cfRule>
  </conditionalFormatting>
  <conditionalFormatting sqref="Z253">
    <cfRule type="expression" dxfId="6483" priority="6707" stopIfTrue="1">
      <formula>$Z253=""</formula>
    </cfRule>
    <cfRule type="expression" dxfId="6482" priority="6719">
      <formula>(COUNTIFS($E$13:$E$512,$E253,$Z$13:$Z$512,"◎") + COUNTIFS($E$13:$E$512,$E253,$Z$13:$Z$512,"○"))&gt;1</formula>
    </cfRule>
  </conditionalFormatting>
  <conditionalFormatting sqref="AA253">
    <cfRule type="expression" dxfId="6481" priority="6706" stopIfTrue="1">
      <formula>$AA253=""</formula>
    </cfRule>
    <cfRule type="expression" dxfId="6480" priority="6718">
      <formula>(COUNTIFS($E$13:$E$512,$E253,$AA$13:$AA$512,"◎") + COUNTIFS($E$13:$E$512,$E253,$AA$13:$AA$512,"○"))&gt;1</formula>
    </cfRule>
  </conditionalFormatting>
  <conditionalFormatting sqref="AB253">
    <cfRule type="expression" dxfId="6479" priority="6705" stopIfTrue="1">
      <formula>$AB253=""</formula>
    </cfRule>
    <cfRule type="expression" dxfId="6478" priority="6717">
      <formula>(COUNTIFS($E$13:$E$512,$E253,$AB$13:$AB$512,"◎") + COUNTIFS($E$13:$E$512,$E253,$AB$13:$AB$512,"○"))&gt;1</formula>
    </cfRule>
  </conditionalFormatting>
  <conditionalFormatting sqref="AC253">
    <cfRule type="expression" dxfId="6477" priority="6704" stopIfTrue="1">
      <formula>$AC253=""</formula>
    </cfRule>
    <cfRule type="expression" dxfId="6476" priority="6716">
      <formula>(COUNTIFS($E$13:$E$512,$E253,$AC$13:$AC$512,"◎") + COUNTIFS($E$13:$E$512,$E253,$AC$13:$AC$512,"○"))&gt;1</formula>
    </cfRule>
  </conditionalFormatting>
  <conditionalFormatting sqref="AD253">
    <cfRule type="expression" dxfId="6475" priority="6703" stopIfTrue="1">
      <formula>$AD253=""</formula>
    </cfRule>
    <cfRule type="expression" dxfId="6474" priority="6715">
      <formula>(COUNTIFS($E$13:$E$512,$E253,$AD$13:$AD$512,"◎") + COUNTIFS($E$13:$E$512,$E253,$AD$13:$AD$512,"○"))&gt;1</formula>
    </cfRule>
  </conditionalFormatting>
  <conditionalFormatting sqref="AE253">
    <cfRule type="expression" dxfId="6473" priority="6702" stopIfTrue="1">
      <formula>$AE253=""</formula>
    </cfRule>
    <cfRule type="expression" dxfId="6472" priority="6714">
      <formula>(COUNTIFS($E$13:$E$512,$E253,$AE$13:$AE$512,"◎") + COUNTIFS($E$13:$E$512,$E253,$AE$13:$AE$512,"○"))&gt;1</formula>
    </cfRule>
  </conditionalFormatting>
  <conditionalFormatting sqref="AF253">
    <cfRule type="expression" dxfId="6471" priority="6701" stopIfTrue="1">
      <formula>$AF253=""</formula>
    </cfRule>
    <cfRule type="expression" dxfId="6470" priority="6713">
      <formula>(COUNTIFS($E$13:$E$512,$E253,$AF$13:$AF$512,"◎") + COUNTIFS($E$13:$E$512,$E253,$AF$13:$AF$512,"○"))&gt;1</formula>
    </cfRule>
  </conditionalFormatting>
  <conditionalFormatting sqref="AG253">
    <cfRule type="expression" dxfId="6469" priority="6700" stopIfTrue="1">
      <formula>$AG253=""</formula>
    </cfRule>
    <cfRule type="expression" dxfId="6468" priority="6712">
      <formula>(COUNTIFS($E$13:$E$512,$E253,$AG$13:$AG$512,"◎") + COUNTIFS($E$13:$E$512,$E253,$AG$13:$AG$512,"○"))&gt;1</formula>
    </cfRule>
  </conditionalFormatting>
  <conditionalFormatting sqref="AH253">
    <cfRule type="expression" dxfId="6467" priority="6699" stopIfTrue="1">
      <formula>$AH253=""</formula>
    </cfRule>
    <cfRule type="expression" dxfId="6466" priority="6711">
      <formula>(COUNTIFS($E$13:$E$512,$E253,$AH$13:$AH$512,"◎") + COUNTIFS($E$13:$E$512,$E253,$AH$13:$AH$512,"○"))&gt;1</formula>
    </cfRule>
  </conditionalFormatting>
  <conditionalFormatting sqref="AI253">
    <cfRule type="expression" dxfId="6465" priority="6698" stopIfTrue="1">
      <formula>$AI253=""</formula>
    </cfRule>
    <cfRule type="expression" dxfId="6464" priority="6710">
      <formula>(COUNTIFS($E$13:$E$512,$E253,$AI$13:$AI$512,"◎") + COUNTIFS($E$13:$E$512,$E253,$AI$13:$AI$512,"○"))&gt;1</formula>
    </cfRule>
  </conditionalFormatting>
  <conditionalFormatting sqref="AJ253">
    <cfRule type="expression" dxfId="6463" priority="6697" stopIfTrue="1">
      <formula>$AJ253=""</formula>
    </cfRule>
    <cfRule type="expression" dxfId="6462" priority="6709">
      <formula>(COUNTIFS($E$13:$E$512,$E253,$AJ$13:$AJ$512,"◎") + COUNTIFS($E$13:$E$512,$E253,$AJ$13:$AJ$512,"○"))&gt;1</formula>
    </cfRule>
  </conditionalFormatting>
  <conditionalFormatting sqref="Y254">
    <cfRule type="expression" dxfId="6461" priority="6684" stopIfTrue="1">
      <formula>$Y254=""</formula>
    </cfRule>
    <cfRule type="expression" dxfId="6460" priority="6696">
      <formula>(COUNTIFS($E$13:$E$512,$E254,$Y$13:$Y$512,"◎") + COUNTIFS($E$13:$E$512,$E254,$Y$13:$Y$512,"○"))&gt;1</formula>
    </cfRule>
  </conditionalFormatting>
  <conditionalFormatting sqref="Z254">
    <cfRule type="expression" dxfId="6459" priority="6683" stopIfTrue="1">
      <formula>$Z254=""</formula>
    </cfRule>
    <cfRule type="expression" dxfId="6458" priority="6695">
      <formula>(COUNTIFS($E$13:$E$512,$E254,$Z$13:$Z$512,"◎") + COUNTIFS($E$13:$E$512,$E254,$Z$13:$Z$512,"○"))&gt;1</formula>
    </cfRule>
  </conditionalFormatting>
  <conditionalFormatting sqref="AA254">
    <cfRule type="expression" dxfId="6457" priority="6682" stopIfTrue="1">
      <formula>$AA254=""</formula>
    </cfRule>
    <cfRule type="expression" dxfId="6456" priority="6694">
      <formula>(COUNTIFS($E$13:$E$512,$E254,$AA$13:$AA$512,"◎") + COUNTIFS($E$13:$E$512,$E254,$AA$13:$AA$512,"○"))&gt;1</formula>
    </cfRule>
  </conditionalFormatting>
  <conditionalFormatting sqref="AB254">
    <cfRule type="expression" dxfId="6455" priority="6681" stopIfTrue="1">
      <formula>$AB254=""</formula>
    </cfRule>
    <cfRule type="expression" dxfId="6454" priority="6693">
      <formula>(COUNTIFS($E$13:$E$512,$E254,$AB$13:$AB$512,"◎") + COUNTIFS($E$13:$E$512,$E254,$AB$13:$AB$512,"○"))&gt;1</formula>
    </cfRule>
  </conditionalFormatting>
  <conditionalFormatting sqref="AC254">
    <cfRule type="expression" dxfId="6453" priority="6680" stopIfTrue="1">
      <formula>$AC254=""</formula>
    </cfRule>
    <cfRule type="expression" dxfId="6452" priority="6692">
      <formula>(COUNTIFS($E$13:$E$512,$E254,$AC$13:$AC$512,"◎") + COUNTIFS($E$13:$E$512,$E254,$AC$13:$AC$512,"○"))&gt;1</formula>
    </cfRule>
  </conditionalFormatting>
  <conditionalFormatting sqref="AD254">
    <cfRule type="expression" dxfId="6451" priority="6679" stopIfTrue="1">
      <formula>$AD254=""</formula>
    </cfRule>
    <cfRule type="expression" dxfId="6450" priority="6691">
      <formula>(COUNTIFS($E$13:$E$512,$E254,$AD$13:$AD$512,"◎") + COUNTIFS($E$13:$E$512,$E254,$AD$13:$AD$512,"○"))&gt;1</formula>
    </cfRule>
  </conditionalFormatting>
  <conditionalFormatting sqref="AE254">
    <cfRule type="expression" dxfId="6449" priority="6678" stopIfTrue="1">
      <formula>$AE254=""</formula>
    </cfRule>
    <cfRule type="expression" dxfId="6448" priority="6690">
      <formula>(COUNTIFS($E$13:$E$512,$E254,$AE$13:$AE$512,"◎") + COUNTIFS($E$13:$E$512,$E254,$AE$13:$AE$512,"○"))&gt;1</formula>
    </cfRule>
  </conditionalFormatting>
  <conditionalFormatting sqref="AF254">
    <cfRule type="expression" dxfId="6447" priority="6677" stopIfTrue="1">
      <formula>$AF254=""</formula>
    </cfRule>
    <cfRule type="expression" dxfId="6446" priority="6689">
      <formula>(COUNTIFS($E$13:$E$512,$E254,$AF$13:$AF$512,"◎") + COUNTIFS($E$13:$E$512,$E254,$AF$13:$AF$512,"○"))&gt;1</formula>
    </cfRule>
  </conditionalFormatting>
  <conditionalFormatting sqref="AG254">
    <cfRule type="expression" dxfId="6445" priority="6676" stopIfTrue="1">
      <formula>$AG254=""</formula>
    </cfRule>
    <cfRule type="expression" dxfId="6444" priority="6688">
      <formula>(COUNTIFS($E$13:$E$512,$E254,$AG$13:$AG$512,"◎") + COUNTIFS($E$13:$E$512,$E254,$AG$13:$AG$512,"○"))&gt;1</formula>
    </cfRule>
  </conditionalFormatting>
  <conditionalFormatting sqref="AH254">
    <cfRule type="expression" dxfId="6443" priority="6675" stopIfTrue="1">
      <formula>$AH254=""</formula>
    </cfRule>
    <cfRule type="expression" dxfId="6442" priority="6687">
      <formula>(COUNTIFS($E$13:$E$512,$E254,$AH$13:$AH$512,"◎") + COUNTIFS($E$13:$E$512,$E254,$AH$13:$AH$512,"○"))&gt;1</formula>
    </cfRule>
  </conditionalFormatting>
  <conditionalFormatting sqref="AI254">
    <cfRule type="expression" dxfId="6441" priority="6674" stopIfTrue="1">
      <formula>$AI254=""</formula>
    </cfRule>
    <cfRule type="expression" dxfId="6440" priority="6686">
      <formula>(COUNTIFS($E$13:$E$512,$E254,$AI$13:$AI$512,"◎") + COUNTIFS($E$13:$E$512,$E254,$AI$13:$AI$512,"○"))&gt;1</formula>
    </cfRule>
  </conditionalFormatting>
  <conditionalFormatting sqref="AJ254">
    <cfRule type="expression" dxfId="6439" priority="6673" stopIfTrue="1">
      <formula>$AJ254=""</formula>
    </cfRule>
    <cfRule type="expression" dxfId="6438" priority="6685">
      <formula>(COUNTIFS($E$13:$E$512,$E254,$AJ$13:$AJ$512,"◎") + COUNTIFS($E$13:$E$512,$E254,$AJ$13:$AJ$512,"○"))&gt;1</formula>
    </cfRule>
  </conditionalFormatting>
  <conditionalFormatting sqref="Y255">
    <cfRule type="expression" dxfId="6437" priority="6660" stopIfTrue="1">
      <formula>$Y255=""</formula>
    </cfRule>
    <cfRule type="expression" dxfId="6436" priority="6672">
      <formula>(COUNTIFS($E$13:$E$512,$E255,$Y$13:$Y$512,"◎") + COUNTIFS($E$13:$E$512,$E255,$Y$13:$Y$512,"○"))&gt;1</formula>
    </cfRule>
  </conditionalFormatting>
  <conditionalFormatting sqref="Z255">
    <cfRule type="expression" dxfId="6435" priority="6659" stopIfTrue="1">
      <formula>$Z255=""</formula>
    </cfRule>
    <cfRule type="expression" dxfId="6434" priority="6671">
      <formula>(COUNTIFS($E$13:$E$512,$E255,$Z$13:$Z$512,"◎") + COUNTIFS($E$13:$E$512,$E255,$Z$13:$Z$512,"○"))&gt;1</formula>
    </cfRule>
  </conditionalFormatting>
  <conditionalFormatting sqref="AA255">
    <cfRule type="expression" dxfId="6433" priority="6658" stopIfTrue="1">
      <formula>$AA255=""</formula>
    </cfRule>
    <cfRule type="expression" dxfId="6432" priority="6670">
      <formula>(COUNTIFS($E$13:$E$512,$E255,$AA$13:$AA$512,"◎") + COUNTIFS($E$13:$E$512,$E255,$AA$13:$AA$512,"○"))&gt;1</formula>
    </cfRule>
  </conditionalFormatting>
  <conditionalFormatting sqref="AB255">
    <cfRule type="expression" dxfId="6431" priority="6657" stopIfTrue="1">
      <formula>$AB255=""</formula>
    </cfRule>
    <cfRule type="expression" dxfId="6430" priority="6669">
      <formula>(COUNTIFS($E$13:$E$512,$E255,$AB$13:$AB$512,"◎") + COUNTIFS($E$13:$E$512,$E255,$AB$13:$AB$512,"○"))&gt;1</formula>
    </cfRule>
  </conditionalFormatting>
  <conditionalFormatting sqref="AC255">
    <cfRule type="expression" dxfId="6429" priority="6656" stopIfTrue="1">
      <formula>$AC255=""</formula>
    </cfRule>
    <cfRule type="expression" dxfId="6428" priority="6668">
      <formula>(COUNTIFS($E$13:$E$512,$E255,$AC$13:$AC$512,"◎") + COUNTIFS($E$13:$E$512,$E255,$AC$13:$AC$512,"○"))&gt;1</formula>
    </cfRule>
  </conditionalFormatting>
  <conditionalFormatting sqref="AD255">
    <cfRule type="expression" dxfId="6427" priority="6655" stopIfTrue="1">
      <formula>$AD255=""</formula>
    </cfRule>
    <cfRule type="expression" dxfId="6426" priority="6667">
      <formula>(COUNTIFS($E$13:$E$512,$E255,$AD$13:$AD$512,"◎") + COUNTIFS($E$13:$E$512,$E255,$AD$13:$AD$512,"○"))&gt;1</formula>
    </cfRule>
  </conditionalFormatting>
  <conditionalFormatting sqref="AE255">
    <cfRule type="expression" dxfId="6425" priority="6654" stopIfTrue="1">
      <formula>$AE255=""</formula>
    </cfRule>
    <cfRule type="expression" dxfId="6424" priority="6666">
      <formula>(COUNTIFS($E$13:$E$512,$E255,$AE$13:$AE$512,"◎") + COUNTIFS($E$13:$E$512,$E255,$AE$13:$AE$512,"○"))&gt;1</formula>
    </cfRule>
  </conditionalFormatting>
  <conditionalFormatting sqref="AF255">
    <cfRule type="expression" dxfId="6423" priority="6653" stopIfTrue="1">
      <formula>$AF255=""</formula>
    </cfRule>
    <cfRule type="expression" dxfId="6422" priority="6665">
      <formula>(COUNTIFS($E$13:$E$512,$E255,$AF$13:$AF$512,"◎") + COUNTIFS($E$13:$E$512,$E255,$AF$13:$AF$512,"○"))&gt;1</formula>
    </cfRule>
  </conditionalFormatting>
  <conditionalFormatting sqref="AG255">
    <cfRule type="expression" dxfId="6421" priority="6652" stopIfTrue="1">
      <formula>$AG255=""</formula>
    </cfRule>
    <cfRule type="expression" dxfId="6420" priority="6664">
      <formula>(COUNTIFS($E$13:$E$512,$E255,$AG$13:$AG$512,"◎") + COUNTIFS($E$13:$E$512,$E255,$AG$13:$AG$512,"○"))&gt;1</formula>
    </cfRule>
  </conditionalFormatting>
  <conditionalFormatting sqref="AH255">
    <cfRule type="expression" dxfId="6419" priority="6651" stopIfTrue="1">
      <formula>$AH255=""</formula>
    </cfRule>
    <cfRule type="expression" dxfId="6418" priority="6663">
      <formula>(COUNTIFS($E$13:$E$512,$E255,$AH$13:$AH$512,"◎") + COUNTIFS($E$13:$E$512,$E255,$AH$13:$AH$512,"○"))&gt;1</formula>
    </cfRule>
  </conditionalFormatting>
  <conditionalFormatting sqref="AI255">
    <cfRule type="expression" dxfId="6417" priority="6650" stopIfTrue="1">
      <formula>$AI255=""</formula>
    </cfRule>
    <cfRule type="expression" dxfId="6416" priority="6662">
      <formula>(COUNTIFS($E$13:$E$512,$E255,$AI$13:$AI$512,"◎") + COUNTIFS($E$13:$E$512,$E255,$AI$13:$AI$512,"○"))&gt;1</formula>
    </cfRule>
  </conditionalFormatting>
  <conditionalFormatting sqref="AJ255">
    <cfRule type="expression" dxfId="6415" priority="6649" stopIfTrue="1">
      <formula>$AJ255=""</formula>
    </cfRule>
    <cfRule type="expression" dxfId="6414" priority="6661">
      <formula>(COUNTIFS($E$13:$E$512,$E255,$AJ$13:$AJ$512,"◎") + COUNTIFS($E$13:$E$512,$E255,$AJ$13:$AJ$512,"○"))&gt;1</formula>
    </cfRule>
  </conditionalFormatting>
  <conditionalFormatting sqref="Y256">
    <cfRule type="expression" dxfId="6413" priority="6636" stopIfTrue="1">
      <formula>$Y256=""</formula>
    </cfRule>
    <cfRule type="expression" dxfId="6412" priority="6648">
      <formula>(COUNTIFS($E$13:$E$512,$E256,$Y$13:$Y$512,"◎") + COUNTIFS($E$13:$E$512,$E256,$Y$13:$Y$512,"○"))&gt;1</formula>
    </cfRule>
  </conditionalFormatting>
  <conditionalFormatting sqref="Z256">
    <cfRule type="expression" dxfId="6411" priority="6635" stopIfTrue="1">
      <formula>$Z256=""</formula>
    </cfRule>
    <cfRule type="expression" dxfId="6410" priority="6647">
      <formula>(COUNTIFS($E$13:$E$512,$E256,$Z$13:$Z$512,"◎") + COUNTIFS($E$13:$E$512,$E256,$Z$13:$Z$512,"○"))&gt;1</formula>
    </cfRule>
  </conditionalFormatting>
  <conditionalFormatting sqref="AA256">
    <cfRule type="expression" dxfId="6409" priority="6634" stopIfTrue="1">
      <formula>$AA256=""</formula>
    </cfRule>
    <cfRule type="expression" dxfId="6408" priority="6646">
      <formula>(COUNTIFS($E$13:$E$512,$E256,$AA$13:$AA$512,"◎") + COUNTIFS($E$13:$E$512,$E256,$AA$13:$AA$512,"○"))&gt;1</formula>
    </cfRule>
  </conditionalFormatting>
  <conditionalFormatting sqref="AB256">
    <cfRule type="expression" dxfId="6407" priority="6633" stopIfTrue="1">
      <formula>$AB256=""</formula>
    </cfRule>
    <cfRule type="expression" dxfId="6406" priority="6645">
      <formula>(COUNTIFS($E$13:$E$512,$E256,$AB$13:$AB$512,"◎") + COUNTIFS($E$13:$E$512,$E256,$AB$13:$AB$512,"○"))&gt;1</formula>
    </cfRule>
  </conditionalFormatting>
  <conditionalFormatting sqref="AC256">
    <cfRule type="expression" dxfId="6405" priority="6632" stopIfTrue="1">
      <formula>$AC256=""</formula>
    </cfRule>
    <cfRule type="expression" dxfId="6404" priority="6644">
      <formula>(COUNTIFS($E$13:$E$512,$E256,$AC$13:$AC$512,"◎") + COUNTIFS($E$13:$E$512,$E256,$AC$13:$AC$512,"○"))&gt;1</formula>
    </cfRule>
  </conditionalFormatting>
  <conditionalFormatting sqref="AD256">
    <cfRule type="expression" dxfId="6403" priority="6631" stopIfTrue="1">
      <formula>$AD256=""</formula>
    </cfRule>
    <cfRule type="expression" dxfId="6402" priority="6643">
      <formula>(COUNTIFS($E$13:$E$512,$E256,$AD$13:$AD$512,"◎") + COUNTIFS($E$13:$E$512,$E256,$AD$13:$AD$512,"○"))&gt;1</formula>
    </cfRule>
  </conditionalFormatting>
  <conditionalFormatting sqref="AE256">
    <cfRule type="expression" dxfId="6401" priority="6630" stopIfTrue="1">
      <formula>$AE256=""</formula>
    </cfRule>
    <cfRule type="expression" dxfId="6400" priority="6642">
      <formula>(COUNTIFS($E$13:$E$512,$E256,$AE$13:$AE$512,"◎") + COUNTIFS($E$13:$E$512,$E256,$AE$13:$AE$512,"○"))&gt;1</formula>
    </cfRule>
  </conditionalFormatting>
  <conditionalFormatting sqref="AF256">
    <cfRule type="expression" dxfId="6399" priority="6629" stopIfTrue="1">
      <formula>$AF256=""</formula>
    </cfRule>
    <cfRule type="expression" dxfId="6398" priority="6641">
      <formula>(COUNTIFS($E$13:$E$512,$E256,$AF$13:$AF$512,"◎") + COUNTIFS($E$13:$E$512,$E256,$AF$13:$AF$512,"○"))&gt;1</formula>
    </cfRule>
  </conditionalFormatting>
  <conditionalFormatting sqref="AG256">
    <cfRule type="expression" dxfId="6397" priority="6628" stopIfTrue="1">
      <formula>$AG256=""</formula>
    </cfRule>
    <cfRule type="expression" dxfId="6396" priority="6640">
      <formula>(COUNTIFS($E$13:$E$512,$E256,$AG$13:$AG$512,"◎") + COUNTIFS($E$13:$E$512,$E256,$AG$13:$AG$512,"○"))&gt;1</formula>
    </cfRule>
  </conditionalFormatting>
  <conditionalFormatting sqref="AH256">
    <cfRule type="expression" dxfId="6395" priority="6627" stopIfTrue="1">
      <formula>$AH256=""</formula>
    </cfRule>
    <cfRule type="expression" dxfId="6394" priority="6639">
      <formula>(COUNTIFS($E$13:$E$512,$E256,$AH$13:$AH$512,"◎") + COUNTIFS($E$13:$E$512,$E256,$AH$13:$AH$512,"○"))&gt;1</formula>
    </cfRule>
  </conditionalFormatting>
  <conditionalFormatting sqref="AI256">
    <cfRule type="expression" dxfId="6393" priority="6626" stopIfTrue="1">
      <formula>$AI256=""</formula>
    </cfRule>
    <cfRule type="expression" dxfId="6392" priority="6638">
      <formula>(COUNTIFS($E$13:$E$512,$E256,$AI$13:$AI$512,"◎") + COUNTIFS($E$13:$E$512,$E256,$AI$13:$AI$512,"○"))&gt;1</formula>
    </cfRule>
  </conditionalFormatting>
  <conditionalFormatting sqref="AJ256">
    <cfRule type="expression" dxfId="6391" priority="6625" stopIfTrue="1">
      <formula>$AJ256=""</formula>
    </cfRule>
    <cfRule type="expression" dxfId="6390" priority="6637">
      <formula>(COUNTIFS($E$13:$E$512,$E256,$AJ$13:$AJ$512,"◎") + COUNTIFS($E$13:$E$512,$E256,$AJ$13:$AJ$512,"○"))&gt;1</formula>
    </cfRule>
  </conditionalFormatting>
  <conditionalFormatting sqref="Y257">
    <cfRule type="expression" dxfId="6389" priority="6612" stopIfTrue="1">
      <formula>$Y257=""</formula>
    </cfRule>
    <cfRule type="expression" dxfId="6388" priority="6624">
      <formula>(COUNTIFS($E$13:$E$512,$E257,$Y$13:$Y$512,"◎") + COUNTIFS($E$13:$E$512,$E257,$Y$13:$Y$512,"○"))&gt;1</formula>
    </cfRule>
  </conditionalFormatting>
  <conditionalFormatting sqref="Z257">
    <cfRule type="expression" dxfId="6387" priority="6611" stopIfTrue="1">
      <formula>$Z257=""</formula>
    </cfRule>
    <cfRule type="expression" dxfId="6386" priority="6623">
      <formula>(COUNTIFS($E$13:$E$512,$E257,$Z$13:$Z$512,"◎") + COUNTIFS($E$13:$E$512,$E257,$Z$13:$Z$512,"○"))&gt;1</formula>
    </cfRule>
  </conditionalFormatting>
  <conditionalFormatting sqref="AA257">
    <cfRule type="expression" dxfId="6385" priority="6610" stopIfTrue="1">
      <formula>$AA257=""</formula>
    </cfRule>
    <cfRule type="expression" dxfId="6384" priority="6622">
      <formula>(COUNTIFS($E$13:$E$512,$E257,$AA$13:$AA$512,"◎") + COUNTIFS($E$13:$E$512,$E257,$AA$13:$AA$512,"○"))&gt;1</formula>
    </cfRule>
  </conditionalFormatting>
  <conditionalFormatting sqref="AB257">
    <cfRule type="expression" dxfId="6383" priority="6609" stopIfTrue="1">
      <formula>$AB257=""</formula>
    </cfRule>
    <cfRule type="expression" dxfId="6382" priority="6621">
      <formula>(COUNTIFS($E$13:$E$512,$E257,$AB$13:$AB$512,"◎") + COUNTIFS($E$13:$E$512,$E257,$AB$13:$AB$512,"○"))&gt;1</formula>
    </cfRule>
  </conditionalFormatting>
  <conditionalFormatting sqref="AC257">
    <cfRule type="expression" dxfId="6381" priority="6608" stopIfTrue="1">
      <formula>$AC257=""</formula>
    </cfRule>
    <cfRule type="expression" dxfId="6380" priority="6620">
      <formula>(COUNTIFS($E$13:$E$512,$E257,$AC$13:$AC$512,"◎") + COUNTIFS($E$13:$E$512,$E257,$AC$13:$AC$512,"○"))&gt;1</formula>
    </cfRule>
  </conditionalFormatting>
  <conditionalFormatting sqref="AD257">
    <cfRule type="expression" dxfId="6379" priority="6607" stopIfTrue="1">
      <formula>$AD257=""</formula>
    </cfRule>
    <cfRule type="expression" dxfId="6378" priority="6619">
      <formula>(COUNTIFS($E$13:$E$512,$E257,$AD$13:$AD$512,"◎") + COUNTIFS($E$13:$E$512,$E257,$AD$13:$AD$512,"○"))&gt;1</formula>
    </cfRule>
  </conditionalFormatting>
  <conditionalFormatting sqref="AE257">
    <cfRule type="expression" dxfId="6377" priority="6606" stopIfTrue="1">
      <formula>$AE257=""</formula>
    </cfRule>
    <cfRule type="expression" dxfId="6376" priority="6618">
      <formula>(COUNTIFS($E$13:$E$512,$E257,$AE$13:$AE$512,"◎") + COUNTIFS($E$13:$E$512,$E257,$AE$13:$AE$512,"○"))&gt;1</formula>
    </cfRule>
  </conditionalFormatting>
  <conditionalFormatting sqref="AF257">
    <cfRule type="expression" dxfId="6375" priority="6605" stopIfTrue="1">
      <formula>$AF257=""</formula>
    </cfRule>
    <cfRule type="expression" dxfId="6374" priority="6617">
      <formula>(COUNTIFS($E$13:$E$512,$E257,$AF$13:$AF$512,"◎") + COUNTIFS($E$13:$E$512,$E257,$AF$13:$AF$512,"○"))&gt;1</formula>
    </cfRule>
  </conditionalFormatting>
  <conditionalFormatting sqref="AG257">
    <cfRule type="expression" dxfId="6373" priority="6604" stopIfTrue="1">
      <formula>$AG257=""</formula>
    </cfRule>
    <cfRule type="expression" dxfId="6372" priority="6616">
      <formula>(COUNTIFS($E$13:$E$512,$E257,$AG$13:$AG$512,"◎") + COUNTIFS($E$13:$E$512,$E257,$AG$13:$AG$512,"○"))&gt;1</formula>
    </cfRule>
  </conditionalFormatting>
  <conditionalFormatting sqref="AH257">
    <cfRule type="expression" dxfId="6371" priority="6603" stopIfTrue="1">
      <formula>$AH257=""</formula>
    </cfRule>
    <cfRule type="expression" dxfId="6370" priority="6615">
      <formula>(COUNTIFS($E$13:$E$512,$E257,$AH$13:$AH$512,"◎") + COUNTIFS($E$13:$E$512,$E257,$AH$13:$AH$512,"○"))&gt;1</formula>
    </cfRule>
  </conditionalFormatting>
  <conditionalFormatting sqref="AI257">
    <cfRule type="expression" dxfId="6369" priority="6602" stopIfTrue="1">
      <formula>$AI257=""</formula>
    </cfRule>
    <cfRule type="expression" dxfId="6368" priority="6614">
      <formula>(COUNTIFS($E$13:$E$512,$E257,$AI$13:$AI$512,"◎") + COUNTIFS($E$13:$E$512,$E257,$AI$13:$AI$512,"○"))&gt;1</formula>
    </cfRule>
  </conditionalFormatting>
  <conditionalFormatting sqref="AJ257">
    <cfRule type="expression" dxfId="6367" priority="6601" stopIfTrue="1">
      <formula>$AJ257=""</formula>
    </cfRule>
    <cfRule type="expression" dxfId="6366" priority="6613">
      <formula>(COUNTIFS($E$13:$E$512,$E257,$AJ$13:$AJ$512,"◎") + COUNTIFS($E$13:$E$512,$E257,$AJ$13:$AJ$512,"○"))&gt;1</formula>
    </cfRule>
  </conditionalFormatting>
  <conditionalFormatting sqref="Y258">
    <cfRule type="expression" dxfId="6365" priority="6588" stopIfTrue="1">
      <formula>$Y258=""</formula>
    </cfRule>
    <cfRule type="expression" dxfId="6364" priority="6600">
      <formula>(COUNTIFS($E$13:$E$512,$E258,$Y$13:$Y$512,"◎") + COUNTIFS($E$13:$E$512,$E258,$Y$13:$Y$512,"○"))&gt;1</formula>
    </cfRule>
  </conditionalFormatting>
  <conditionalFormatting sqref="Z258">
    <cfRule type="expression" dxfId="6363" priority="6587" stopIfTrue="1">
      <formula>$Z258=""</formula>
    </cfRule>
    <cfRule type="expression" dxfId="6362" priority="6599">
      <formula>(COUNTIFS($E$13:$E$512,$E258,$Z$13:$Z$512,"◎") + COUNTIFS($E$13:$E$512,$E258,$Z$13:$Z$512,"○"))&gt;1</formula>
    </cfRule>
  </conditionalFormatting>
  <conditionalFormatting sqref="AA258">
    <cfRule type="expression" dxfId="6361" priority="6586" stopIfTrue="1">
      <formula>$AA258=""</formula>
    </cfRule>
    <cfRule type="expression" dxfId="6360" priority="6598">
      <formula>(COUNTIFS($E$13:$E$512,$E258,$AA$13:$AA$512,"◎") + COUNTIFS($E$13:$E$512,$E258,$AA$13:$AA$512,"○"))&gt;1</formula>
    </cfRule>
  </conditionalFormatting>
  <conditionalFormatting sqref="AB258">
    <cfRule type="expression" dxfId="6359" priority="6585" stopIfTrue="1">
      <formula>$AB258=""</formula>
    </cfRule>
    <cfRule type="expression" dxfId="6358" priority="6597">
      <formula>(COUNTIFS($E$13:$E$512,$E258,$AB$13:$AB$512,"◎") + COUNTIFS($E$13:$E$512,$E258,$AB$13:$AB$512,"○"))&gt;1</formula>
    </cfRule>
  </conditionalFormatting>
  <conditionalFormatting sqref="AC258">
    <cfRule type="expression" dxfId="6357" priority="6584" stopIfTrue="1">
      <formula>$AC258=""</formula>
    </cfRule>
    <cfRule type="expression" dxfId="6356" priority="6596">
      <formula>(COUNTIFS($E$13:$E$512,$E258,$AC$13:$AC$512,"◎") + COUNTIFS($E$13:$E$512,$E258,$AC$13:$AC$512,"○"))&gt;1</formula>
    </cfRule>
  </conditionalFormatting>
  <conditionalFormatting sqref="AD258">
    <cfRule type="expression" dxfId="6355" priority="6583" stopIfTrue="1">
      <formula>$AD258=""</formula>
    </cfRule>
    <cfRule type="expression" dxfId="6354" priority="6595">
      <formula>(COUNTIFS($E$13:$E$512,$E258,$AD$13:$AD$512,"◎") + COUNTIFS($E$13:$E$512,$E258,$AD$13:$AD$512,"○"))&gt;1</formula>
    </cfRule>
  </conditionalFormatting>
  <conditionalFormatting sqref="AE258">
    <cfRule type="expression" dxfId="6353" priority="6582" stopIfTrue="1">
      <formula>$AE258=""</formula>
    </cfRule>
    <cfRule type="expression" dxfId="6352" priority="6594">
      <formula>(COUNTIFS($E$13:$E$512,$E258,$AE$13:$AE$512,"◎") + COUNTIFS($E$13:$E$512,$E258,$AE$13:$AE$512,"○"))&gt;1</formula>
    </cfRule>
  </conditionalFormatting>
  <conditionalFormatting sqref="AF258">
    <cfRule type="expression" dxfId="6351" priority="6581" stopIfTrue="1">
      <formula>$AF258=""</formula>
    </cfRule>
    <cfRule type="expression" dxfId="6350" priority="6593">
      <formula>(COUNTIFS($E$13:$E$512,$E258,$AF$13:$AF$512,"◎") + COUNTIFS($E$13:$E$512,$E258,$AF$13:$AF$512,"○"))&gt;1</formula>
    </cfRule>
  </conditionalFormatting>
  <conditionalFormatting sqref="AG258">
    <cfRule type="expression" dxfId="6349" priority="6580" stopIfTrue="1">
      <formula>$AG258=""</formula>
    </cfRule>
    <cfRule type="expression" dxfId="6348" priority="6592">
      <formula>(COUNTIFS($E$13:$E$512,$E258,$AG$13:$AG$512,"◎") + COUNTIFS($E$13:$E$512,$E258,$AG$13:$AG$512,"○"))&gt;1</formula>
    </cfRule>
  </conditionalFormatting>
  <conditionalFormatting sqref="AH258">
    <cfRule type="expression" dxfId="6347" priority="6579" stopIfTrue="1">
      <formula>$AH258=""</formula>
    </cfRule>
    <cfRule type="expression" dxfId="6346" priority="6591">
      <formula>(COUNTIFS($E$13:$E$512,$E258,$AH$13:$AH$512,"◎") + COUNTIFS($E$13:$E$512,$E258,$AH$13:$AH$512,"○"))&gt;1</formula>
    </cfRule>
  </conditionalFormatting>
  <conditionalFormatting sqref="AI258">
    <cfRule type="expression" dxfId="6345" priority="6578" stopIfTrue="1">
      <formula>$AI258=""</formula>
    </cfRule>
    <cfRule type="expression" dxfId="6344" priority="6590">
      <formula>(COUNTIFS($E$13:$E$512,$E258,$AI$13:$AI$512,"◎") + COUNTIFS($E$13:$E$512,$E258,$AI$13:$AI$512,"○"))&gt;1</formula>
    </cfRule>
  </conditionalFormatting>
  <conditionalFormatting sqref="AJ258">
    <cfRule type="expression" dxfId="6343" priority="6577" stopIfTrue="1">
      <formula>$AJ258=""</formula>
    </cfRule>
    <cfRule type="expression" dxfId="6342" priority="6589">
      <formula>(COUNTIFS($E$13:$E$512,$E258,$AJ$13:$AJ$512,"◎") + COUNTIFS($E$13:$E$512,$E258,$AJ$13:$AJ$512,"○"))&gt;1</formula>
    </cfRule>
  </conditionalFormatting>
  <conditionalFormatting sqref="Y259">
    <cfRule type="expression" dxfId="6341" priority="6564" stopIfTrue="1">
      <formula>$Y259=""</formula>
    </cfRule>
    <cfRule type="expression" dxfId="6340" priority="6576">
      <formula>(COUNTIFS($E$13:$E$512,$E259,$Y$13:$Y$512,"◎") + COUNTIFS($E$13:$E$512,$E259,$Y$13:$Y$512,"○"))&gt;1</formula>
    </cfRule>
  </conditionalFormatting>
  <conditionalFormatting sqref="Z259">
    <cfRule type="expression" dxfId="6339" priority="6563" stopIfTrue="1">
      <formula>$Z259=""</formula>
    </cfRule>
    <cfRule type="expression" dxfId="6338" priority="6575">
      <formula>(COUNTIFS($E$13:$E$512,$E259,$Z$13:$Z$512,"◎") + COUNTIFS($E$13:$E$512,$E259,$Z$13:$Z$512,"○"))&gt;1</formula>
    </cfRule>
  </conditionalFormatting>
  <conditionalFormatting sqref="AA259">
    <cfRule type="expression" dxfId="6337" priority="6562" stopIfTrue="1">
      <formula>$AA259=""</formula>
    </cfRule>
    <cfRule type="expression" dxfId="6336" priority="6574">
      <formula>(COUNTIFS($E$13:$E$512,$E259,$AA$13:$AA$512,"◎") + COUNTIFS($E$13:$E$512,$E259,$AA$13:$AA$512,"○"))&gt;1</formula>
    </cfRule>
  </conditionalFormatting>
  <conditionalFormatting sqref="AB259">
    <cfRule type="expression" dxfId="6335" priority="6561" stopIfTrue="1">
      <formula>$AB259=""</formula>
    </cfRule>
    <cfRule type="expression" dxfId="6334" priority="6573">
      <formula>(COUNTIFS($E$13:$E$512,$E259,$AB$13:$AB$512,"◎") + COUNTIFS($E$13:$E$512,$E259,$AB$13:$AB$512,"○"))&gt;1</formula>
    </cfRule>
  </conditionalFormatting>
  <conditionalFormatting sqref="AC259">
    <cfRule type="expression" dxfId="6333" priority="6560" stopIfTrue="1">
      <formula>$AC259=""</formula>
    </cfRule>
    <cfRule type="expression" dxfId="6332" priority="6572">
      <formula>(COUNTIFS($E$13:$E$512,$E259,$AC$13:$AC$512,"◎") + COUNTIFS($E$13:$E$512,$E259,$AC$13:$AC$512,"○"))&gt;1</formula>
    </cfRule>
  </conditionalFormatting>
  <conditionalFormatting sqref="AD259">
    <cfRule type="expression" dxfId="6331" priority="6559" stopIfTrue="1">
      <formula>$AD259=""</formula>
    </cfRule>
    <cfRule type="expression" dxfId="6330" priority="6571">
      <formula>(COUNTIFS($E$13:$E$512,$E259,$AD$13:$AD$512,"◎") + COUNTIFS($E$13:$E$512,$E259,$AD$13:$AD$512,"○"))&gt;1</formula>
    </cfRule>
  </conditionalFormatting>
  <conditionalFormatting sqref="AE259">
    <cfRule type="expression" dxfId="6329" priority="6558" stopIfTrue="1">
      <formula>$AE259=""</formula>
    </cfRule>
    <cfRule type="expression" dxfId="6328" priority="6570">
      <formula>(COUNTIFS($E$13:$E$512,$E259,$AE$13:$AE$512,"◎") + COUNTIFS($E$13:$E$512,$E259,$AE$13:$AE$512,"○"))&gt;1</formula>
    </cfRule>
  </conditionalFormatting>
  <conditionalFormatting sqref="AF259">
    <cfRule type="expression" dxfId="6327" priority="6557" stopIfTrue="1">
      <formula>$AF259=""</formula>
    </cfRule>
    <cfRule type="expression" dxfId="6326" priority="6569">
      <formula>(COUNTIFS($E$13:$E$512,$E259,$AF$13:$AF$512,"◎") + COUNTIFS($E$13:$E$512,$E259,$AF$13:$AF$512,"○"))&gt;1</formula>
    </cfRule>
  </conditionalFormatting>
  <conditionalFormatting sqref="AG259">
    <cfRule type="expression" dxfId="6325" priority="6556" stopIfTrue="1">
      <formula>$AG259=""</formula>
    </cfRule>
    <cfRule type="expression" dxfId="6324" priority="6568">
      <formula>(COUNTIFS($E$13:$E$512,$E259,$AG$13:$AG$512,"◎") + COUNTIFS($E$13:$E$512,$E259,$AG$13:$AG$512,"○"))&gt;1</formula>
    </cfRule>
  </conditionalFormatting>
  <conditionalFormatting sqref="AH259">
    <cfRule type="expression" dxfId="6323" priority="6555" stopIfTrue="1">
      <formula>$AH259=""</formula>
    </cfRule>
    <cfRule type="expression" dxfId="6322" priority="6567">
      <formula>(COUNTIFS($E$13:$E$512,$E259,$AH$13:$AH$512,"◎") + COUNTIFS($E$13:$E$512,$E259,$AH$13:$AH$512,"○"))&gt;1</formula>
    </cfRule>
  </conditionalFormatting>
  <conditionalFormatting sqref="AI259">
    <cfRule type="expression" dxfId="6321" priority="6554" stopIfTrue="1">
      <formula>$AI259=""</formula>
    </cfRule>
    <cfRule type="expression" dxfId="6320" priority="6566">
      <formula>(COUNTIFS($E$13:$E$512,$E259,$AI$13:$AI$512,"◎") + COUNTIFS($E$13:$E$512,$E259,$AI$13:$AI$512,"○"))&gt;1</formula>
    </cfRule>
  </conditionalFormatting>
  <conditionalFormatting sqref="AJ259">
    <cfRule type="expression" dxfId="6319" priority="6553" stopIfTrue="1">
      <formula>$AJ259=""</formula>
    </cfRule>
    <cfRule type="expression" dxfId="6318" priority="6565">
      <formula>(COUNTIFS($E$13:$E$512,$E259,$AJ$13:$AJ$512,"◎") + COUNTIFS($E$13:$E$512,$E259,$AJ$13:$AJ$512,"○"))&gt;1</formula>
    </cfRule>
  </conditionalFormatting>
  <conditionalFormatting sqref="Y260">
    <cfRule type="expression" dxfId="6317" priority="6540" stopIfTrue="1">
      <formula>$Y260=""</formula>
    </cfRule>
    <cfRule type="expression" dxfId="6316" priority="6552">
      <formula>(COUNTIFS($E$13:$E$512,$E260,$Y$13:$Y$512,"◎") + COUNTIFS($E$13:$E$512,$E260,$Y$13:$Y$512,"○"))&gt;1</formula>
    </cfRule>
  </conditionalFormatting>
  <conditionalFormatting sqref="Z260">
    <cfRule type="expression" dxfId="6315" priority="6539" stopIfTrue="1">
      <formula>$Z260=""</formula>
    </cfRule>
    <cfRule type="expression" dxfId="6314" priority="6551">
      <formula>(COUNTIFS($E$13:$E$512,$E260,$Z$13:$Z$512,"◎") + COUNTIFS($E$13:$E$512,$E260,$Z$13:$Z$512,"○"))&gt;1</formula>
    </cfRule>
  </conditionalFormatting>
  <conditionalFormatting sqref="AA260">
    <cfRule type="expression" dxfId="6313" priority="6538" stopIfTrue="1">
      <formula>$AA260=""</formula>
    </cfRule>
    <cfRule type="expression" dxfId="6312" priority="6550">
      <formula>(COUNTIFS($E$13:$E$512,$E260,$AA$13:$AA$512,"◎") + COUNTIFS($E$13:$E$512,$E260,$AA$13:$AA$512,"○"))&gt;1</formula>
    </cfRule>
  </conditionalFormatting>
  <conditionalFormatting sqref="AB260">
    <cfRule type="expression" dxfId="6311" priority="6537" stopIfTrue="1">
      <formula>$AB260=""</formula>
    </cfRule>
    <cfRule type="expression" dxfId="6310" priority="6549">
      <formula>(COUNTIFS($E$13:$E$512,$E260,$AB$13:$AB$512,"◎") + COUNTIFS($E$13:$E$512,$E260,$AB$13:$AB$512,"○"))&gt;1</formula>
    </cfRule>
  </conditionalFormatting>
  <conditionalFormatting sqref="AC260">
    <cfRule type="expression" dxfId="6309" priority="6536" stopIfTrue="1">
      <formula>$AC260=""</formula>
    </cfRule>
    <cfRule type="expression" dxfId="6308" priority="6548">
      <formula>(COUNTIFS($E$13:$E$512,$E260,$AC$13:$AC$512,"◎") + COUNTIFS($E$13:$E$512,$E260,$AC$13:$AC$512,"○"))&gt;1</formula>
    </cfRule>
  </conditionalFormatting>
  <conditionalFormatting sqref="AD260">
    <cfRule type="expression" dxfId="6307" priority="6535" stopIfTrue="1">
      <formula>$AD260=""</formula>
    </cfRule>
    <cfRule type="expression" dxfId="6306" priority="6547">
      <formula>(COUNTIFS($E$13:$E$512,$E260,$AD$13:$AD$512,"◎") + COUNTIFS($E$13:$E$512,$E260,$AD$13:$AD$512,"○"))&gt;1</formula>
    </cfRule>
  </conditionalFormatting>
  <conditionalFormatting sqref="AE260">
    <cfRule type="expression" dxfId="6305" priority="6534" stopIfTrue="1">
      <formula>$AE260=""</formula>
    </cfRule>
    <cfRule type="expression" dxfId="6304" priority="6546">
      <formula>(COUNTIFS($E$13:$E$512,$E260,$AE$13:$AE$512,"◎") + COUNTIFS($E$13:$E$512,$E260,$AE$13:$AE$512,"○"))&gt;1</formula>
    </cfRule>
  </conditionalFormatting>
  <conditionalFormatting sqref="AF260">
    <cfRule type="expression" dxfId="6303" priority="6533" stopIfTrue="1">
      <formula>$AF260=""</formula>
    </cfRule>
    <cfRule type="expression" dxfId="6302" priority="6545">
      <formula>(COUNTIFS($E$13:$E$512,$E260,$AF$13:$AF$512,"◎") + COUNTIFS($E$13:$E$512,$E260,$AF$13:$AF$512,"○"))&gt;1</formula>
    </cfRule>
  </conditionalFormatting>
  <conditionalFormatting sqref="AG260">
    <cfRule type="expression" dxfId="6301" priority="6532" stopIfTrue="1">
      <formula>$AG260=""</formula>
    </cfRule>
    <cfRule type="expression" dxfId="6300" priority="6544">
      <formula>(COUNTIFS($E$13:$E$512,$E260,$AG$13:$AG$512,"◎") + COUNTIFS($E$13:$E$512,$E260,$AG$13:$AG$512,"○"))&gt;1</formula>
    </cfRule>
  </conditionalFormatting>
  <conditionalFormatting sqref="AH260">
    <cfRule type="expression" dxfId="6299" priority="6531" stopIfTrue="1">
      <formula>$AH260=""</formula>
    </cfRule>
    <cfRule type="expression" dxfId="6298" priority="6543">
      <formula>(COUNTIFS($E$13:$E$512,$E260,$AH$13:$AH$512,"◎") + COUNTIFS($E$13:$E$512,$E260,$AH$13:$AH$512,"○"))&gt;1</formula>
    </cfRule>
  </conditionalFormatting>
  <conditionalFormatting sqref="AI260">
    <cfRule type="expression" dxfId="6297" priority="6530" stopIfTrue="1">
      <formula>$AI260=""</formula>
    </cfRule>
    <cfRule type="expression" dxfId="6296" priority="6542">
      <formula>(COUNTIFS($E$13:$E$512,$E260,$AI$13:$AI$512,"◎") + COUNTIFS($E$13:$E$512,$E260,$AI$13:$AI$512,"○"))&gt;1</formula>
    </cfRule>
  </conditionalFormatting>
  <conditionalFormatting sqref="AJ260">
    <cfRule type="expression" dxfId="6295" priority="6529" stopIfTrue="1">
      <formula>$AJ260=""</formula>
    </cfRule>
    <cfRule type="expression" dxfId="6294" priority="6541">
      <formula>(COUNTIFS($E$13:$E$512,$E260,$AJ$13:$AJ$512,"◎") + COUNTIFS($E$13:$E$512,$E260,$AJ$13:$AJ$512,"○"))&gt;1</formula>
    </cfRule>
  </conditionalFormatting>
  <conditionalFormatting sqref="Y261">
    <cfRule type="expression" dxfId="6293" priority="6516" stopIfTrue="1">
      <formula>$Y261=""</formula>
    </cfRule>
    <cfRule type="expression" dxfId="6292" priority="6528">
      <formula>(COUNTIFS($E$13:$E$512,$E261,$Y$13:$Y$512,"◎") + COUNTIFS($E$13:$E$512,$E261,$Y$13:$Y$512,"○"))&gt;1</formula>
    </cfRule>
  </conditionalFormatting>
  <conditionalFormatting sqref="Z261">
    <cfRule type="expression" dxfId="6291" priority="6515" stopIfTrue="1">
      <formula>$Z261=""</formula>
    </cfRule>
    <cfRule type="expression" dxfId="6290" priority="6527">
      <formula>(COUNTIFS($E$13:$E$512,$E261,$Z$13:$Z$512,"◎") + COUNTIFS($E$13:$E$512,$E261,$Z$13:$Z$512,"○"))&gt;1</formula>
    </cfRule>
  </conditionalFormatting>
  <conditionalFormatting sqref="AA261">
    <cfRule type="expression" dxfId="6289" priority="6514" stopIfTrue="1">
      <formula>$AA261=""</formula>
    </cfRule>
    <cfRule type="expression" dxfId="6288" priority="6526">
      <formula>(COUNTIFS($E$13:$E$512,$E261,$AA$13:$AA$512,"◎") + COUNTIFS($E$13:$E$512,$E261,$AA$13:$AA$512,"○"))&gt;1</formula>
    </cfRule>
  </conditionalFormatting>
  <conditionalFormatting sqref="AB261">
    <cfRule type="expression" dxfId="6287" priority="6513" stopIfTrue="1">
      <formula>$AB261=""</formula>
    </cfRule>
    <cfRule type="expression" dxfId="6286" priority="6525">
      <formula>(COUNTIFS($E$13:$E$512,$E261,$AB$13:$AB$512,"◎") + COUNTIFS($E$13:$E$512,$E261,$AB$13:$AB$512,"○"))&gt;1</formula>
    </cfRule>
  </conditionalFormatting>
  <conditionalFormatting sqref="AC261">
    <cfRule type="expression" dxfId="6285" priority="6512" stopIfTrue="1">
      <formula>$AC261=""</formula>
    </cfRule>
    <cfRule type="expression" dxfId="6284" priority="6524">
      <formula>(COUNTIFS($E$13:$E$512,$E261,$AC$13:$AC$512,"◎") + COUNTIFS($E$13:$E$512,$E261,$AC$13:$AC$512,"○"))&gt;1</formula>
    </cfRule>
  </conditionalFormatting>
  <conditionalFormatting sqref="AD261">
    <cfRule type="expression" dxfId="6283" priority="6511" stopIfTrue="1">
      <formula>$AD261=""</formula>
    </cfRule>
    <cfRule type="expression" dxfId="6282" priority="6523">
      <formula>(COUNTIFS($E$13:$E$512,$E261,$AD$13:$AD$512,"◎") + COUNTIFS($E$13:$E$512,$E261,$AD$13:$AD$512,"○"))&gt;1</formula>
    </cfRule>
  </conditionalFormatting>
  <conditionalFormatting sqref="AE261">
    <cfRule type="expression" dxfId="6281" priority="6510" stopIfTrue="1">
      <formula>$AE261=""</formula>
    </cfRule>
    <cfRule type="expression" dxfId="6280" priority="6522">
      <formula>(COUNTIFS($E$13:$E$512,$E261,$AE$13:$AE$512,"◎") + COUNTIFS($E$13:$E$512,$E261,$AE$13:$AE$512,"○"))&gt;1</formula>
    </cfRule>
  </conditionalFormatting>
  <conditionalFormatting sqref="AF261">
    <cfRule type="expression" dxfId="6279" priority="6509" stopIfTrue="1">
      <formula>$AF261=""</formula>
    </cfRule>
    <cfRule type="expression" dxfId="6278" priority="6521">
      <formula>(COUNTIFS($E$13:$E$512,$E261,$AF$13:$AF$512,"◎") + COUNTIFS($E$13:$E$512,$E261,$AF$13:$AF$512,"○"))&gt;1</formula>
    </cfRule>
  </conditionalFormatting>
  <conditionalFormatting sqref="AG261">
    <cfRule type="expression" dxfId="6277" priority="6508" stopIfTrue="1">
      <formula>$AG261=""</formula>
    </cfRule>
    <cfRule type="expression" dxfId="6276" priority="6520">
      <formula>(COUNTIFS($E$13:$E$512,$E261,$AG$13:$AG$512,"◎") + COUNTIFS($E$13:$E$512,$E261,$AG$13:$AG$512,"○"))&gt;1</formula>
    </cfRule>
  </conditionalFormatting>
  <conditionalFormatting sqref="AH261">
    <cfRule type="expression" dxfId="6275" priority="6507" stopIfTrue="1">
      <formula>$AH261=""</formula>
    </cfRule>
    <cfRule type="expression" dxfId="6274" priority="6519">
      <formula>(COUNTIFS($E$13:$E$512,$E261,$AH$13:$AH$512,"◎") + COUNTIFS($E$13:$E$512,$E261,$AH$13:$AH$512,"○"))&gt;1</formula>
    </cfRule>
  </conditionalFormatting>
  <conditionalFormatting sqref="AI261">
    <cfRule type="expression" dxfId="6273" priority="6506" stopIfTrue="1">
      <formula>$AI261=""</formula>
    </cfRule>
    <cfRule type="expression" dxfId="6272" priority="6518">
      <formula>(COUNTIFS($E$13:$E$512,$E261,$AI$13:$AI$512,"◎") + COUNTIFS($E$13:$E$512,$E261,$AI$13:$AI$512,"○"))&gt;1</formula>
    </cfRule>
  </conditionalFormatting>
  <conditionalFormatting sqref="AJ261">
    <cfRule type="expression" dxfId="6271" priority="6505" stopIfTrue="1">
      <formula>$AJ261=""</formula>
    </cfRule>
    <cfRule type="expression" dxfId="6270" priority="6517">
      <formula>(COUNTIFS($E$13:$E$512,$E261,$AJ$13:$AJ$512,"◎") + COUNTIFS($E$13:$E$512,$E261,$AJ$13:$AJ$512,"○"))&gt;1</formula>
    </cfRule>
  </conditionalFormatting>
  <conditionalFormatting sqref="Y262">
    <cfRule type="expression" dxfId="6269" priority="6492" stopIfTrue="1">
      <formula>$Y262=""</formula>
    </cfRule>
    <cfRule type="expression" dxfId="6268" priority="6504">
      <formula>(COUNTIFS($E$13:$E$512,$E262,$Y$13:$Y$512,"◎") + COUNTIFS($E$13:$E$512,$E262,$Y$13:$Y$512,"○"))&gt;1</formula>
    </cfRule>
  </conditionalFormatting>
  <conditionalFormatting sqref="Z262">
    <cfRule type="expression" dxfId="6267" priority="6491" stopIfTrue="1">
      <formula>$Z262=""</formula>
    </cfRule>
    <cfRule type="expression" dxfId="6266" priority="6503">
      <formula>(COUNTIFS($E$13:$E$512,$E262,$Z$13:$Z$512,"◎") + COUNTIFS($E$13:$E$512,$E262,$Z$13:$Z$512,"○"))&gt;1</formula>
    </cfRule>
  </conditionalFormatting>
  <conditionalFormatting sqref="AA262">
    <cfRule type="expression" dxfId="6265" priority="6490" stopIfTrue="1">
      <formula>$AA262=""</formula>
    </cfRule>
    <cfRule type="expression" dxfId="6264" priority="6502">
      <formula>(COUNTIFS($E$13:$E$512,$E262,$AA$13:$AA$512,"◎") + COUNTIFS($E$13:$E$512,$E262,$AA$13:$AA$512,"○"))&gt;1</formula>
    </cfRule>
  </conditionalFormatting>
  <conditionalFormatting sqref="AB262">
    <cfRule type="expression" dxfId="6263" priority="6489" stopIfTrue="1">
      <formula>$AB262=""</formula>
    </cfRule>
    <cfRule type="expression" dxfId="6262" priority="6501">
      <formula>(COUNTIFS($E$13:$E$512,$E262,$AB$13:$AB$512,"◎") + COUNTIFS($E$13:$E$512,$E262,$AB$13:$AB$512,"○"))&gt;1</formula>
    </cfRule>
  </conditionalFormatting>
  <conditionalFormatting sqref="AC262">
    <cfRule type="expression" dxfId="6261" priority="6488" stopIfTrue="1">
      <formula>$AC262=""</formula>
    </cfRule>
    <cfRule type="expression" dxfId="6260" priority="6500">
      <formula>(COUNTIFS($E$13:$E$512,$E262,$AC$13:$AC$512,"◎") + COUNTIFS($E$13:$E$512,$E262,$AC$13:$AC$512,"○"))&gt;1</formula>
    </cfRule>
  </conditionalFormatting>
  <conditionalFormatting sqref="AD262">
    <cfRule type="expression" dxfId="6259" priority="6487" stopIfTrue="1">
      <formula>$AD262=""</formula>
    </cfRule>
    <cfRule type="expression" dxfId="6258" priority="6499">
      <formula>(COUNTIFS($E$13:$E$512,$E262,$AD$13:$AD$512,"◎") + COUNTIFS($E$13:$E$512,$E262,$AD$13:$AD$512,"○"))&gt;1</formula>
    </cfRule>
  </conditionalFormatting>
  <conditionalFormatting sqref="AE262">
    <cfRule type="expression" dxfId="6257" priority="6486" stopIfTrue="1">
      <formula>$AE262=""</formula>
    </cfRule>
    <cfRule type="expression" dxfId="6256" priority="6498">
      <formula>(COUNTIFS($E$13:$E$512,$E262,$AE$13:$AE$512,"◎") + COUNTIFS($E$13:$E$512,$E262,$AE$13:$AE$512,"○"))&gt;1</formula>
    </cfRule>
  </conditionalFormatting>
  <conditionalFormatting sqref="AF262">
    <cfRule type="expression" dxfId="6255" priority="6485" stopIfTrue="1">
      <formula>$AF262=""</formula>
    </cfRule>
    <cfRule type="expression" dxfId="6254" priority="6497">
      <formula>(COUNTIFS($E$13:$E$512,$E262,$AF$13:$AF$512,"◎") + COUNTIFS($E$13:$E$512,$E262,$AF$13:$AF$512,"○"))&gt;1</formula>
    </cfRule>
  </conditionalFormatting>
  <conditionalFormatting sqref="AG262">
    <cfRule type="expression" dxfId="6253" priority="6484" stopIfTrue="1">
      <formula>$AG262=""</formula>
    </cfRule>
    <cfRule type="expression" dxfId="6252" priority="6496">
      <formula>(COUNTIFS($E$13:$E$512,$E262,$AG$13:$AG$512,"◎") + COUNTIFS($E$13:$E$512,$E262,$AG$13:$AG$512,"○"))&gt;1</formula>
    </cfRule>
  </conditionalFormatting>
  <conditionalFormatting sqref="AH262">
    <cfRule type="expression" dxfId="6251" priority="6483" stopIfTrue="1">
      <formula>$AH262=""</formula>
    </cfRule>
    <cfRule type="expression" dxfId="6250" priority="6495">
      <formula>(COUNTIFS($E$13:$E$512,$E262,$AH$13:$AH$512,"◎") + COUNTIFS($E$13:$E$512,$E262,$AH$13:$AH$512,"○"))&gt;1</formula>
    </cfRule>
  </conditionalFormatting>
  <conditionalFormatting sqref="AI262">
    <cfRule type="expression" dxfId="6249" priority="6482" stopIfTrue="1">
      <formula>$AI262=""</formula>
    </cfRule>
    <cfRule type="expression" dxfId="6248" priority="6494">
      <formula>(COUNTIFS($E$13:$E$512,$E262,$AI$13:$AI$512,"◎") + COUNTIFS($E$13:$E$512,$E262,$AI$13:$AI$512,"○"))&gt;1</formula>
    </cfRule>
  </conditionalFormatting>
  <conditionalFormatting sqref="AJ262">
    <cfRule type="expression" dxfId="6247" priority="6481" stopIfTrue="1">
      <formula>$AJ262=""</formula>
    </cfRule>
    <cfRule type="expression" dxfId="6246" priority="6493">
      <formula>(COUNTIFS($E$13:$E$512,$E262,$AJ$13:$AJ$512,"◎") + COUNTIFS($E$13:$E$512,$E262,$AJ$13:$AJ$512,"○"))&gt;1</formula>
    </cfRule>
  </conditionalFormatting>
  <conditionalFormatting sqref="Y263">
    <cfRule type="expression" dxfId="6245" priority="6468" stopIfTrue="1">
      <formula>$Y263=""</formula>
    </cfRule>
    <cfRule type="expression" dxfId="6244" priority="6480">
      <formula>(COUNTIFS($E$13:$E$512,$E263,$Y$13:$Y$512,"◎") + COUNTIFS($E$13:$E$512,$E263,$Y$13:$Y$512,"○"))&gt;1</formula>
    </cfRule>
  </conditionalFormatting>
  <conditionalFormatting sqref="Z263">
    <cfRule type="expression" dxfId="6243" priority="6467" stopIfTrue="1">
      <formula>$Z263=""</formula>
    </cfRule>
    <cfRule type="expression" dxfId="6242" priority="6479">
      <formula>(COUNTIFS($E$13:$E$512,$E263,$Z$13:$Z$512,"◎") + COUNTIFS($E$13:$E$512,$E263,$Z$13:$Z$512,"○"))&gt;1</formula>
    </cfRule>
  </conditionalFormatting>
  <conditionalFormatting sqref="AA263">
    <cfRule type="expression" dxfId="6241" priority="6466" stopIfTrue="1">
      <formula>$AA263=""</formula>
    </cfRule>
    <cfRule type="expression" dxfId="6240" priority="6478">
      <formula>(COUNTIFS($E$13:$E$512,$E263,$AA$13:$AA$512,"◎") + COUNTIFS($E$13:$E$512,$E263,$AA$13:$AA$512,"○"))&gt;1</formula>
    </cfRule>
  </conditionalFormatting>
  <conditionalFormatting sqref="AB263">
    <cfRule type="expression" dxfId="6239" priority="6465" stopIfTrue="1">
      <formula>$AB263=""</formula>
    </cfRule>
    <cfRule type="expression" dxfId="6238" priority="6477">
      <formula>(COUNTIFS($E$13:$E$512,$E263,$AB$13:$AB$512,"◎") + COUNTIFS($E$13:$E$512,$E263,$AB$13:$AB$512,"○"))&gt;1</formula>
    </cfRule>
  </conditionalFormatting>
  <conditionalFormatting sqref="AC263">
    <cfRule type="expression" dxfId="6237" priority="6464" stopIfTrue="1">
      <formula>$AC263=""</formula>
    </cfRule>
    <cfRule type="expression" dxfId="6236" priority="6476">
      <formula>(COUNTIFS($E$13:$E$512,$E263,$AC$13:$AC$512,"◎") + COUNTIFS($E$13:$E$512,$E263,$AC$13:$AC$512,"○"))&gt;1</formula>
    </cfRule>
  </conditionalFormatting>
  <conditionalFormatting sqref="AD263">
    <cfRule type="expression" dxfId="6235" priority="6463" stopIfTrue="1">
      <formula>$AD263=""</formula>
    </cfRule>
    <cfRule type="expression" dxfId="6234" priority="6475">
      <formula>(COUNTIFS($E$13:$E$512,$E263,$AD$13:$AD$512,"◎") + COUNTIFS($E$13:$E$512,$E263,$AD$13:$AD$512,"○"))&gt;1</formula>
    </cfRule>
  </conditionalFormatting>
  <conditionalFormatting sqref="AE263">
    <cfRule type="expression" dxfId="6233" priority="6462" stopIfTrue="1">
      <formula>$AE263=""</formula>
    </cfRule>
    <cfRule type="expression" dxfId="6232" priority="6474">
      <formula>(COUNTIFS($E$13:$E$512,$E263,$AE$13:$AE$512,"◎") + COUNTIFS($E$13:$E$512,$E263,$AE$13:$AE$512,"○"))&gt;1</formula>
    </cfRule>
  </conditionalFormatting>
  <conditionalFormatting sqref="AF263">
    <cfRule type="expression" dxfId="6231" priority="6461" stopIfTrue="1">
      <formula>$AF263=""</formula>
    </cfRule>
    <cfRule type="expression" dxfId="6230" priority="6473">
      <formula>(COUNTIFS($E$13:$E$512,$E263,$AF$13:$AF$512,"◎") + COUNTIFS($E$13:$E$512,$E263,$AF$13:$AF$512,"○"))&gt;1</formula>
    </cfRule>
  </conditionalFormatting>
  <conditionalFormatting sqref="AG263">
    <cfRule type="expression" dxfId="6229" priority="6460" stopIfTrue="1">
      <formula>$AG263=""</formula>
    </cfRule>
    <cfRule type="expression" dxfId="6228" priority="6472">
      <formula>(COUNTIFS($E$13:$E$512,$E263,$AG$13:$AG$512,"◎") + COUNTIFS($E$13:$E$512,$E263,$AG$13:$AG$512,"○"))&gt;1</formula>
    </cfRule>
  </conditionalFormatting>
  <conditionalFormatting sqref="AH263">
    <cfRule type="expression" dxfId="6227" priority="6459" stopIfTrue="1">
      <formula>$AH263=""</formula>
    </cfRule>
    <cfRule type="expression" dxfId="6226" priority="6471">
      <formula>(COUNTIFS($E$13:$E$512,$E263,$AH$13:$AH$512,"◎") + COUNTIFS($E$13:$E$512,$E263,$AH$13:$AH$512,"○"))&gt;1</formula>
    </cfRule>
  </conditionalFormatting>
  <conditionalFormatting sqref="AI263">
    <cfRule type="expression" dxfId="6225" priority="6458" stopIfTrue="1">
      <formula>$AI263=""</formula>
    </cfRule>
    <cfRule type="expression" dxfId="6224" priority="6470">
      <formula>(COUNTIFS($E$13:$E$512,$E263,$AI$13:$AI$512,"◎") + COUNTIFS($E$13:$E$512,$E263,$AI$13:$AI$512,"○"))&gt;1</formula>
    </cfRule>
  </conditionalFormatting>
  <conditionalFormatting sqref="AJ263">
    <cfRule type="expression" dxfId="6223" priority="6457" stopIfTrue="1">
      <formula>$AJ263=""</formula>
    </cfRule>
    <cfRule type="expression" dxfId="6222" priority="6469">
      <formula>(COUNTIFS($E$13:$E$512,$E263,$AJ$13:$AJ$512,"◎") + COUNTIFS($E$13:$E$512,$E263,$AJ$13:$AJ$512,"○"))&gt;1</formula>
    </cfRule>
  </conditionalFormatting>
  <conditionalFormatting sqref="Y264">
    <cfRule type="expression" dxfId="6221" priority="6444" stopIfTrue="1">
      <formula>$Y264=""</formula>
    </cfRule>
    <cfRule type="expression" dxfId="6220" priority="6456">
      <formula>(COUNTIFS($E$13:$E$512,$E264,$Y$13:$Y$512,"◎") + COUNTIFS($E$13:$E$512,$E264,$Y$13:$Y$512,"○"))&gt;1</formula>
    </cfRule>
  </conditionalFormatting>
  <conditionalFormatting sqref="Z264">
    <cfRule type="expression" dxfId="6219" priority="6443" stopIfTrue="1">
      <formula>$Z264=""</formula>
    </cfRule>
    <cfRule type="expression" dxfId="6218" priority="6455">
      <formula>(COUNTIFS($E$13:$E$512,$E264,$Z$13:$Z$512,"◎") + COUNTIFS($E$13:$E$512,$E264,$Z$13:$Z$512,"○"))&gt;1</formula>
    </cfRule>
  </conditionalFormatting>
  <conditionalFormatting sqref="AA264">
    <cfRule type="expression" dxfId="6217" priority="6442" stopIfTrue="1">
      <formula>$AA264=""</formula>
    </cfRule>
    <cfRule type="expression" dxfId="6216" priority="6454">
      <formula>(COUNTIFS($E$13:$E$512,$E264,$AA$13:$AA$512,"◎") + COUNTIFS($E$13:$E$512,$E264,$AA$13:$AA$512,"○"))&gt;1</formula>
    </cfRule>
  </conditionalFormatting>
  <conditionalFormatting sqref="AB264">
    <cfRule type="expression" dxfId="6215" priority="6441" stopIfTrue="1">
      <formula>$AB264=""</formula>
    </cfRule>
    <cfRule type="expression" dxfId="6214" priority="6453">
      <formula>(COUNTIFS($E$13:$E$512,$E264,$AB$13:$AB$512,"◎") + COUNTIFS($E$13:$E$512,$E264,$AB$13:$AB$512,"○"))&gt;1</formula>
    </cfRule>
  </conditionalFormatting>
  <conditionalFormatting sqref="AC264">
    <cfRule type="expression" dxfId="6213" priority="6440" stopIfTrue="1">
      <formula>$AC264=""</formula>
    </cfRule>
    <cfRule type="expression" dxfId="6212" priority="6452">
      <formula>(COUNTIFS($E$13:$E$512,$E264,$AC$13:$AC$512,"◎") + COUNTIFS($E$13:$E$512,$E264,$AC$13:$AC$512,"○"))&gt;1</formula>
    </cfRule>
  </conditionalFormatting>
  <conditionalFormatting sqref="AD264">
    <cfRule type="expression" dxfId="6211" priority="6439" stopIfTrue="1">
      <formula>$AD264=""</formula>
    </cfRule>
    <cfRule type="expression" dxfId="6210" priority="6451">
      <formula>(COUNTIFS($E$13:$E$512,$E264,$AD$13:$AD$512,"◎") + COUNTIFS($E$13:$E$512,$E264,$AD$13:$AD$512,"○"))&gt;1</formula>
    </cfRule>
  </conditionalFormatting>
  <conditionalFormatting sqref="AE264">
    <cfRule type="expression" dxfId="6209" priority="6438" stopIfTrue="1">
      <formula>$AE264=""</formula>
    </cfRule>
    <cfRule type="expression" dxfId="6208" priority="6450">
      <formula>(COUNTIFS($E$13:$E$512,$E264,$AE$13:$AE$512,"◎") + COUNTIFS($E$13:$E$512,$E264,$AE$13:$AE$512,"○"))&gt;1</formula>
    </cfRule>
  </conditionalFormatting>
  <conditionalFormatting sqref="AF264">
    <cfRule type="expression" dxfId="6207" priority="6437" stopIfTrue="1">
      <formula>$AF264=""</formula>
    </cfRule>
    <cfRule type="expression" dxfId="6206" priority="6449">
      <formula>(COUNTIFS($E$13:$E$512,$E264,$AF$13:$AF$512,"◎") + COUNTIFS($E$13:$E$512,$E264,$AF$13:$AF$512,"○"))&gt;1</formula>
    </cfRule>
  </conditionalFormatting>
  <conditionalFormatting sqref="AG264">
    <cfRule type="expression" dxfId="6205" priority="6436" stopIfTrue="1">
      <formula>$AG264=""</formula>
    </cfRule>
    <cfRule type="expression" dxfId="6204" priority="6448">
      <formula>(COUNTIFS($E$13:$E$512,$E264,$AG$13:$AG$512,"◎") + COUNTIFS($E$13:$E$512,$E264,$AG$13:$AG$512,"○"))&gt;1</formula>
    </cfRule>
  </conditionalFormatting>
  <conditionalFormatting sqref="AH264">
    <cfRule type="expression" dxfId="6203" priority="6435" stopIfTrue="1">
      <formula>$AH264=""</formula>
    </cfRule>
    <cfRule type="expression" dxfId="6202" priority="6447">
      <formula>(COUNTIFS($E$13:$E$512,$E264,$AH$13:$AH$512,"◎") + COUNTIFS($E$13:$E$512,$E264,$AH$13:$AH$512,"○"))&gt;1</formula>
    </cfRule>
  </conditionalFormatting>
  <conditionalFormatting sqref="AI264">
    <cfRule type="expression" dxfId="6201" priority="6434" stopIfTrue="1">
      <formula>$AI264=""</formula>
    </cfRule>
    <cfRule type="expression" dxfId="6200" priority="6446">
      <formula>(COUNTIFS($E$13:$E$512,$E264,$AI$13:$AI$512,"◎") + COUNTIFS($E$13:$E$512,$E264,$AI$13:$AI$512,"○"))&gt;1</formula>
    </cfRule>
  </conditionalFormatting>
  <conditionalFormatting sqref="AJ264">
    <cfRule type="expression" dxfId="6199" priority="6433" stopIfTrue="1">
      <formula>$AJ264=""</formula>
    </cfRule>
    <cfRule type="expression" dxfId="6198" priority="6445">
      <formula>(COUNTIFS($E$13:$E$512,$E264,$AJ$13:$AJ$512,"◎") + COUNTIFS($E$13:$E$512,$E264,$AJ$13:$AJ$512,"○"))&gt;1</formula>
    </cfRule>
  </conditionalFormatting>
  <conditionalFormatting sqref="Y265">
    <cfRule type="expression" dxfId="6197" priority="6420" stopIfTrue="1">
      <formula>$Y265=""</formula>
    </cfRule>
    <cfRule type="expression" dxfId="6196" priority="6432">
      <formula>(COUNTIFS($E$13:$E$512,$E265,$Y$13:$Y$512,"◎") + COUNTIFS($E$13:$E$512,$E265,$Y$13:$Y$512,"○"))&gt;1</formula>
    </cfRule>
  </conditionalFormatting>
  <conditionalFormatting sqref="Z265">
    <cfRule type="expression" dxfId="6195" priority="6419" stopIfTrue="1">
      <formula>$Z265=""</formula>
    </cfRule>
    <cfRule type="expression" dxfId="6194" priority="6431">
      <formula>(COUNTIFS($E$13:$E$512,$E265,$Z$13:$Z$512,"◎") + COUNTIFS($E$13:$E$512,$E265,$Z$13:$Z$512,"○"))&gt;1</formula>
    </cfRule>
  </conditionalFormatting>
  <conditionalFormatting sqref="AA265">
    <cfRule type="expression" dxfId="6193" priority="6418" stopIfTrue="1">
      <formula>$AA265=""</formula>
    </cfRule>
    <cfRule type="expression" dxfId="6192" priority="6430">
      <formula>(COUNTIFS($E$13:$E$512,$E265,$AA$13:$AA$512,"◎") + COUNTIFS($E$13:$E$512,$E265,$AA$13:$AA$512,"○"))&gt;1</formula>
    </cfRule>
  </conditionalFormatting>
  <conditionalFormatting sqref="AB265">
    <cfRule type="expression" dxfId="6191" priority="6417" stopIfTrue="1">
      <formula>$AB265=""</formula>
    </cfRule>
    <cfRule type="expression" dxfId="6190" priority="6429">
      <formula>(COUNTIFS($E$13:$E$512,$E265,$AB$13:$AB$512,"◎") + COUNTIFS($E$13:$E$512,$E265,$AB$13:$AB$512,"○"))&gt;1</formula>
    </cfRule>
  </conditionalFormatting>
  <conditionalFormatting sqref="AC265">
    <cfRule type="expression" dxfId="6189" priority="6416" stopIfTrue="1">
      <formula>$AC265=""</formula>
    </cfRule>
    <cfRule type="expression" dxfId="6188" priority="6428">
      <formula>(COUNTIFS($E$13:$E$512,$E265,$AC$13:$AC$512,"◎") + COUNTIFS($E$13:$E$512,$E265,$AC$13:$AC$512,"○"))&gt;1</formula>
    </cfRule>
  </conditionalFormatting>
  <conditionalFormatting sqref="AD265">
    <cfRule type="expression" dxfId="6187" priority="6415" stopIfTrue="1">
      <formula>$AD265=""</formula>
    </cfRule>
    <cfRule type="expression" dxfId="6186" priority="6427">
      <formula>(COUNTIFS($E$13:$E$512,$E265,$AD$13:$AD$512,"◎") + COUNTIFS($E$13:$E$512,$E265,$AD$13:$AD$512,"○"))&gt;1</formula>
    </cfRule>
  </conditionalFormatting>
  <conditionalFormatting sqref="AE265">
    <cfRule type="expression" dxfId="6185" priority="6414" stopIfTrue="1">
      <formula>$AE265=""</formula>
    </cfRule>
    <cfRule type="expression" dxfId="6184" priority="6426">
      <formula>(COUNTIFS($E$13:$E$512,$E265,$AE$13:$AE$512,"◎") + COUNTIFS($E$13:$E$512,$E265,$AE$13:$AE$512,"○"))&gt;1</formula>
    </cfRule>
  </conditionalFormatting>
  <conditionalFormatting sqref="AF265">
    <cfRule type="expression" dxfId="6183" priority="6413" stopIfTrue="1">
      <formula>$AF265=""</formula>
    </cfRule>
    <cfRule type="expression" dxfId="6182" priority="6425">
      <formula>(COUNTIFS($E$13:$E$512,$E265,$AF$13:$AF$512,"◎") + COUNTIFS($E$13:$E$512,$E265,$AF$13:$AF$512,"○"))&gt;1</formula>
    </cfRule>
  </conditionalFormatting>
  <conditionalFormatting sqref="AG265">
    <cfRule type="expression" dxfId="6181" priority="6412" stopIfTrue="1">
      <formula>$AG265=""</formula>
    </cfRule>
    <cfRule type="expression" dxfId="6180" priority="6424">
      <formula>(COUNTIFS($E$13:$E$512,$E265,$AG$13:$AG$512,"◎") + COUNTIFS($E$13:$E$512,$E265,$AG$13:$AG$512,"○"))&gt;1</formula>
    </cfRule>
  </conditionalFormatting>
  <conditionalFormatting sqref="AH265">
    <cfRule type="expression" dxfId="6179" priority="6411" stopIfTrue="1">
      <formula>$AH265=""</formula>
    </cfRule>
    <cfRule type="expression" dxfId="6178" priority="6423">
      <formula>(COUNTIFS($E$13:$E$512,$E265,$AH$13:$AH$512,"◎") + COUNTIFS($E$13:$E$512,$E265,$AH$13:$AH$512,"○"))&gt;1</formula>
    </cfRule>
  </conditionalFormatting>
  <conditionalFormatting sqref="AI265">
    <cfRule type="expression" dxfId="6177" priority="6410" stopIfTrue="1">
      <formula>$AI265=""</formula>
    </cfRule>
    <cfRule type="expression" dxfId="6176" priority="6422">
      <formula>(COUNTIFS($E$13:$E$512,$E265,$AI$13:$AI$512,"◎") + COUNTIFS($E$13:$E$512,$E265,$AI$13:$AI$512,"○"))&gt;1</formula>
    </cfRule>
  </conditionalFormatting>
  <conditionalFormatting sqref="AJ265">
    <cfRule type="expression" dxfId="6175" priority="6409" stopIfTrue="1">
      <formula>$AJ265=""</formula>
    </cfRule>
    <cfRule type="expression" dxfId="6174" priority="6421">
      <formula>(COUNTIFS($E$13:$E$512,$E265,$AJ$13:$AJ$512,"◎") + COUNTIFS($E$13:$E$512,$E265,$AJ$13:$AJ$512,"○"))&gt;1</formula>
    </cfRule>
  </conditionalFormatting>
  <conditionalFormatting sqref="Y266">
    <cfRule type="expression" dxfId="6173" priority="6396" stopIfTrue="1">
      <formula>$Y266=""</formula>
    </cfRule>
    <cfRule type="expression" dxfId="6172" priority="6408">
      <formula>(COUNTIFS($E$13:$E$512,$E266,$Y$13:$Y$512,"◎") + COUNTIFS($E$13:$E$512,$E266,$Y$13:$Y$512,"○"))&gt;1</formula>
    </cfRule>
  </conditionalFormatting>
  <conditionalFormatting sqref="Z266">
    <cfRule type="expression" dxfId="6171" priority="6395" stopIfTrue="1">
      <formula>$Z266=""</formula>
    </cfRule>
    <cfRule type="expression" dxfId="6170" priority="6407">
      <formula>(COUNTIFS($E$13:$E$512,$E266,$Z$13:$Z$512,"◎") + COUNTIFS($E$13:$E$512,$E266,$Z$13:$Z$512,"○"))&gt;1</formula>
    </cfRule>
  </conditionalFormatting>
  <conditionalFormatting sqref="AA266">
    <cfRule type="expression" dxfId="6169" priority="6394" stopIfTrue="1">
      <formula>$AA266=""</formula>
    </cfRule>
    <cfRule type="expression" dxfId="6168" priority="6406">
      <formula>(COUNTIFS($E$13:$E$512,$E266,$AA$13:$AA$512,"◎") + COUNTIFS($E$13:$E$512,$E266,$AA$13:$AA$512,"○"))&gt;1</formula>
    </cfRule>
  </conditionalFormatting>
  <conditionalFormatting sqref="AB266">
    <cfRule type="expression" dxfId="6167" priority="6393" stopIfTrue="1">
      <formula>$AB266=""</formula>
    </cfRule>
    <cfRule type="expression" dxfId="6166" priority="6405">
      <formula>(COUNTIFS($E$13:$E$512,$E266,$AB$13:$AB$512,"◎") + COUNTIFS($E$13:$E$512,$E266,$AB$13:$AB$512,"○"))&gt;1</formula>
    </cfRule>
  </conditionalFormatting>
  <conditionalFormatting sqref="AC266">
    <cfRule type="expression" dxfId="6165" priority="6392" stopIfTrue="1">
      <formula>$AC266=""</formula>
    </cfRule>
    <cfRule type="expression" dxfId="6164" priority="6404">
      <formula>(COUNTIFS($E$13:$E$512,$E266,$AC$13:$AC$512,"◎") + COUNTIFS($E$13:$E$512,$E266,$AC$13:$AC$512,"○"))&gt;1</formula>
    </cfRule>
  </conditionalFormatting>
  <conditionalFormatting sqref="AD266">
    <cfRule type="expression" dxfId="6163" priority="6391" stopIfTrue="1">
      <formula>$AD266=""</formula>
    </cfRule>
    <cfRule type="expression" dxfId="6162" priority="6403">
      <formula>(COUNTIFS($E$13:$E$512,$E266,$AD$13:$AD$512,"◎") + COUNTIFS($E$13:$E$512,$E266,$AD$13:$AD$512,"○"))&gt;1</formula>
    </cfRule>
  </conditionalFormatting>
  <conditionalFormatting sqref="AE266">
    <cfRule type="expression" dxfId="6161" priority="6390" stopIfTrue="1">
      <formula>$AE266=""</formula>
    </cfRule>
    <cfRule type="expression" dxfId="6160" priority="6402">
      <formula>(COUNTIFS($E$13:$E$512,$E266,$AE$13:$AE$512,"◎") + COUNTIFS($E$13:$E$512,$E266,$AE$13:$AE$512,"○"))&gt;1</formula>
    </cfRule>
  </conditionalFormatting>
  <conditionalFormatting sqref="AF266">
    <cfRule type="expression" dxfId="6159" priority="6389" stopIfTrue="1">
      <formula>$AF266=""</formula>
    </cfRule>
    <cfRule type="expression" dxfId="6158" priority="6401">
      <formula>(COUNTIFS($E$13:$E$512,$E266,$AF$13:$AF$512,"◎") + COUNTIFS($E$13:$E$512,$E266,$AF$13:$AF$512,"○"))&gt;1</formula>
    </cfRule>
  </conditionalFormatting>
  <conditionalFormatting sqref="AG266">
    <cfRule type="expression" dxfId="6157" priority="6388" stopIfTrue="1">
      <formula>$AG266=""</formula>
    </cfRule>
    <cfRule type="expression" dxfId="6156" priority="6400">
      <formula>(COUNTIFS($E$13:$E$512,$E266,$AG$13:$AG$512,"◎") + COUNTIFS($E$13:$E$512,$E266,$AG$13:$AG$512,"○"))&gt;1</formula>
    </cfRule>
  </conditionalFormatting>
  <conditionalFormatting sqref="AH266">
    <cfRule type="expression" dxfId="6155" priority="6387" stopIfTrue="1">
      <formula>$AH266=""</formula>
    </cfRule>
    <cfRule type="expression" dxfId="6154" priority="6399">
      <formula>(COUNTIFS($E$13:$E$512,$E266,$AH$13:$AH$512,"◎") + COUNTIFS($E$13:$E$512,$E266,$AH$13:$AH$512,"○"))&gt;1</formula>
    </cfRule>
  </conditionalFormatting>
  <conditionalFormatting sqref="AI266">
    <cfRule type="expression" dxfId="6153" priority="6386" stopIfTrue="1">
      <formula>$AI266=""</formula>
    </cfRule>
    <cfRule type="expression" dxfId="6152" priority="6398">
      <formula>(COUNTIFS($E$13:$E$512,$E266,$AI$13:$AI$512,"◎") + COUNTIFS($E$13:$E$512,$E266,$AI$13:$AI$512,"○"))&gt;1</formula>
    </cfRule>
  </conditionalFormatting>
  <conditionalFormatting sqref="AJ266">
    <cfRule type="expression" dxfId="6151" priority="6385" stopIfTrue="1">
      <formula>$AJ266=""</formula>
    </cfRule>
    <cfRule type="expression" dxfId="6150" priority="6397">
      <formula>(COUNTIFS($E$13:$E$512,$E266,$AJ$13:$AJ$512,"◎") + COUNTIFS($E$13:$E$512,$E266,$AJ$13:$AJ$512,"○"))&gt;1</formula>
    </cfRule>
  </conditionalFormatting>
  <conditionalFormatting sqref="Y267">
    <cfRule type="expression" dxfId="6149" priority="6372" stopIfTrue="1">
      <formula>$Y267=""</formula>
    </cfRule>
    <cfRule type="expression" dxfId="6148" priority="6384">
      <formula>(COUNTIFS($E$13:$E$512,$E267,$Y$13:$Y$512,"◎") + COUNTIFS($E$13:$E$512,$E267,$Y$13:$Y$512,"○"))&gt;1</formula>
    </cfRule>
  </conditionalFormatting>
  <conditionalFormatting sqref="Z267">
    <cfRule type="expression" dxfId="6147" priority="6371" stopIfTrue="1">
      <formula>$Z267=""</formula>
    </cfRule>
    <cfRule type="expression" dxfId="6146" priority="6383">
      <formula>(COUNTIFS($E$13:$E$512,$E267,$Z$13:$Z$512,"◎") + COUNTIFS($E$13:$E$512,$E267,$Z$13:$Z$512,"○"))&gt;1</formula>
    </cfRule>
  </conditionalFormatting>
  <conditionalFormatting sqref="AA267">
    <cfRule type="expression" dxfId="6145" priority="6370" stopIfTrue="1">
      <formula>$AA267=""</formula>
    </cfRule>
    <cfRule type="expression" dxfId="6144" priority="6382">
      <formula>(COUNTIFS($E$13:$E$512,$E267,$AA$13:$AA$512,"◎") + COUNTIFS($E$13:$E$512,$E267,$AA$13:$AA$512,"○"))&gt;1</formula>
    </cfRule>
  </conditionalFormatting>
  <conditionalFormatting sqref="AB267">
    <cfRule type="expression" dxfId="6143" priority="6369" stopIfTrue="1">
      <formula>$AB267=""</formula>
    </cfRule>
    <cfRule type="expression" dxfId="6142" priority="6381">
      <formula>(COUNTIFS($E$13:$E$512,$E267,$AB$13:$AB$512,"◎") + COUNTIFS($E$13:$E$512,$E267,$AB$13:$AB$512,"○"))&gt;1</formula>
    </cfRule>
  </conditionalFormatting>
  <conditionalFormatting sqref="AC267">
    <cfRule type="expression" dxfId="6141" priority="6368" stopIfTrue="1">
      <formula>$AC267=""</formula>
    </cfRule>
    <cfRule type="expression" dxfId="6140" priority="6380">
      <formula>(COUNTIFS($E$13:$E$512,$E267,$AC$13:$AC$512,"◎") + COUNTIFS($E$13:$E$512,$E267,$AC$13:$AC$512,"○"))&gt;1</formula>
    </cfRule>
  </conditionalFormatting>
  <conditionalFormatting sqref="AD267">
    <cfRule type="expression" dxfId="6139" priority="6367" stopIfTrue="1">
      <formula>$AD267=""</formula>
    </cfRule>
    <cfRule type="expression" dxfId="6138" priority="6379">
      <formula>(COUNTIFS($E$13:$E$512,$E267,$AD$13:$AD$512,"◎") + COUNTIFS($E$13:$E$512,$E267,$AD$13:$AD$512,"○"))&gt;1</formula>
    </cfRule>
  </conditionalFormatting>
  <conditionalFormatting sqref="AE267">
    <cfRule type="expression" dxfId="6137" priority="6366" stopIfTrue="1">
      <formula>$AE267=""</formula>
    </cfRule>
    <cfRule type="expression" dxfId="6136" priority="6378">
      <formula>(COUNTIFS($E$13:$E$512,$E267,$AE$13:$AE$512,"◎") + COUNTIFS($E$13:$E$512,$E267,$AE$13:$AE$512,"○"))&gt;1</formula>
    </cfRule>
  </conditionalFormatting>
  <conditionalFormatting sqref="AF267">
    <cfRule type="expression" dxfId="6135" priority="6365" stopIfTrue="1">
      <formula>$AF267=""</formula>
    </cfRule>
    <cfRule type="expression" dxfId="6134" priority="6377">
      <formula>(COUNTIFS($E$13:$E$512,$E267,$AF$13:$AF$512,"◎") + COUNTIFS($E$13:$E$512,$E267,$AF$13:$AF$512,"○"))&gt;1</formula>
    </cfRule>
  </conditionalFormatting>
  <conditionalFormatting sqref="AG267">
    <cfRule type="expression" dxfId="6133" priority="6364" stopIfTrue="1">
      <formula>$AG267=""</formula>
    </cfRule>
    <cfRule type="expression" dxfId="6132" priority="6376">
      <formula>(COUNTIFS($E$13:$E$512,$E267,$AG$13:$AG$512,"◎") + COUNTIFS($E$13:$E$512,$E267,$AG$13:$AG$512,"○"))&gt;1</formula>
    </cfRule>
  </conditionalFormatting>
  <conditionalFormatting sqref="AH267">
    <cfRule type="expression" dxfId="6131" priority="6363" stopIfTrue="1">
      <formula>$AH267=""</formula>
    </cfRule>
    <cfRule type="expression" dxfId="6130" priority="6375">
      <formula>(COUNTIFS($E$13:$E$512,$E267,$AH$13:$AH$512,"◎") + COUNTIFS($E$13:$E$512,$E267,$AH$13:$AH$512,"○"))&gt;1</formula>
    </cfRule>
  </conditionalFormatting>
  <conditionalFormatting sqref="AI267">
    <cfRule type="expression" dxfId="6129" priority="6362" stopIfTrue="1">
      <formula>$AI267=""</formula>
    </cfRule>
    <cfRule type="expression" dxfId="6128" priority="6374">
      <formula>(COUNTIFS($E$13:$E$512,$E267,$AI$13:$AI$512,"◎") + COUNTIFS($E$13:$E$512,$E267,$AI$13:$AI$512,"○"))&gt;1</formula>
    </cfRule>
  </conditionalFormatting>
  <conditionalFormatting sqref="AJ267">
    <cfRule type="expression" dxfId="6127" priority="6361" stopIfTrue="1">
      <formula>$AJ267=""</formula>
    </cfRule>
    <cfRule type="expression" dxfId="6126" priority="6373">
      <formula>(COUNTIFS($E$13:$E$512,$E267,$AJ$13:$AJ$512,"◎") + COUNTIFS($E$13:$E$512,$E267,$AJ$13:$AJ$512,"○"))&gt;1</formula>
    </cfRule>
  </conditionalFormatting>
  <conditionalFormatting sqref="Y268">
    <cfRule type="expression" dxfId="6125" priority="6348" stopIfTrue="1">
      <formula>$Y268=""</formula>
    </cfRule>
    <cfRule type="expression" dxfId="6124" priority="6360">
      <formula>(COUNTIFS($E$13:$E$512,$E268,$Y$13:$Y$512,"◎") + COUNTIFS($E$13:$E$512,$E268,$Y$13:$Y$512,"○"))&gt;1</formula>
    </cfRule>
  </conditionalFormatting>
  <conditionalFormatting sqref="Z268">
    <cfRule type="expression" dxfId="6123" priority="6347" stopIfTrue="1">
      <formula>$Z268=""</formula>
    </cfRule>
    <cfRule type="expression" dxfId="6122" priority="6359">
      <formula>(COUNTIFS($E$13:$E$512,$E268,$Z$13:$Z$512,"◎") + COUNTIFS($E$13:$E$512,$E268,$Z$13:$Z$512,"○"))&gt;1</formula>
    </cfRule>
  </conditionalFormatting>
  <conditionalFormatting sqref="AA268">
    <cfRule type="expression" dxfId="6121" priority="6346" stopIfTrue="1">
      <formula>$AA268=""</formula>
    </cfRule>
    <cfRule type="expression" dxfId="6120" priority="6358">
      <formula>(COUNTIFS($E$13:$E$512,$E268,$AA$13:$AA$512,"◎") + COUNTIFS($E$13:$E$512,$E268,$AA$13:$AA$512,"○"))&gt;1</formula>
    </cfRule>
  </conditionalFormatting>
  <conditionalFormatting sqref="AB268">
    <cfRule type="expression" dxfId="6119" priority="6345" stopIfTrue="1">
      <formula>$AB268=""</formula>
    </cfRule>
    <cfRule type="expression" dxfId="6118" priority="6357">
      <formula>(COUNTIFS($E$13:$E$512,$E268,$AB$13:$AB$512,"◎") + COUNTIFS($E$13:$E$512,$E268,$AB$13:$AB$512,"○"))&gt;1</formula>
    </cfRule>
  </conditionalFormatting>
  <conditionalFormatting sqref="AC268">
    <cfRule type="expression" dxfId="6117" priority="6344" stopIfTrue="1">
      <formula>$AC268=""</formula>
    </cfRule>
    <cfRule type="expression" dxfId="6116" priority="6356">
      <formula>(COUNTIFS($E$13:$E$512,$E268,$AC$13:$AC$512,"◎") + COUNTIFS($E$13:$E$512,$E268,$AC$13:$AC$512,"○"))&gt;1</formula>
    </cfRule>
  </conditionalFormatting>
  <conditionalFormatting sqref="AD268">
    <cfRule type="expression" dxfId="6115" priority="6343" stopIfTrue="1">
      <formula>$AD268=""</formula>
    </cfRule>
    <cfRule type="expression" dxfId="6114" priority="6355">
      <formula>(COUNTIFS($E$13:$E$512,$E268,$AD$13:$AD$512,"◎") + COUNTIFS($E$13:$E$512,$E268,$AD$13:$AD$512,"○"))&gt;1</formula>
    </cfRule>
  </conditionalFormatting>
  <conditionalFormatting sqref="AE268">
    <cfRule type="expression" dxfId="6113" priority="6342" stopIfTrue="1">
      <formula>$AE268=""</formula>
    </cfRule>
    <cfRule type="expression" dxfId="6112" priority="6354">
      <formula>(COUNTIFS($E$13:$E$512,$E268,$AE$13:$AE$512,"◎") + COUNTIFS($E$13:$E$512,$E268,$AE$13:$AE$512,"○"))&gt;1</formula>
    </cfRule>
  </conditionalFormatting>
  <conditionalFormatting sqref="AF268">
    <cfRule type="expression" dxfId="6111" priority="6341" stopIfTrue="1">
      <formula>$AF268=""</formula>
    </cfRule>
    <cfRule type="expression" dxfId="6110" priority="6353">
      <formula>(COUNTIFS($E$13:$E$512,$E268,$AF$13:$AF$512,"◎") + COUNTIFS($E$13:$E$512,$E268,$AF$13:$AF$512,"○"))&gt;1</formula>
    </cfRule>
  </conditionalFormatting>
  <conditionalFormatting sqref="AG268">
    <cfRule type="expression" dxfId="6109" priority="6340" stopIfTrue="1">
      <formula>$AG268=""</formula>
    </cfRule>
    <cfRule type="expression" dxfId="6108" priority="6352">
      <formula>(COUNTIFS($E$13:$E$512,$E268,$AG$13:$AG$512,"◎") + COUNTIFS($E$13:$E$512,$E268,$AG$13:$AG$512,"○"))&gt;1</formula>
    </cfRule>
  </conditionalFormatting>
  <conditionalFormatting sqref="AH268">
    <cfRule type="expression" dxfId="6107" priority="6339" stopIfTrue="1">
      <formula>$AH268=""</formula>
    </cfRule>
    <cfRule type="expression" dxfId="6106" priority="6351">
      <formula>(COUNTIFS($E$13:$E$512,$E268,$AH$13:$AH$512,"◎") + COUNTIFS($E$13:$E$512,$E268,$AH$13:$AH$512,"○"))&gt;1</formula>
    </cfRule>
  </conditionalFormatting>
  <conditionalFormatting sqref="AI268">
    <cfRule type="expression" dxfId="6105" priority="6338" stopIfTrue="1">
      <formula>$AI268=""</formula>
    </cfRule>
    <cfRule type="expression" dxfId="6104" priority="6350">
      <formula>(COUNTIFS($E$13:$E$512,$E268,$AI$13:$AI$512,"◎") + COUNTIFS($E$13:$E$512,$E268,$AI$13:$AI$512,"○"))&gt;1</formula>
    </cfRule>
  </conditionalFormatting>
  <conditionalFormatting sqref="AJ268">
    <cfRule type="expression" dxfId="6103" priority="6337" stopIfTrue="1">
      <formula>$AJ268=""</formula>
    </cfRule>
    <cfRule type="expression" dxfId="6102" priority="6349">
      <formula>(COUNTIFS($E$13:$E$512,$E268,$AJ$13:$AJ$512,"◎") + COUNTIFS($E$13:$E$512,$E268,$AJ$13:$AJ$512,"○"))&gt;1</formula>
    </cfRule>
  </conditionalFormatting>
  <conditionalFormatting sqref="Y269">
    <cfRule type="expression" dxfId="6101" priority="6324" stopIfTrue="1">
      <formula>$Y269=""</formula>
    </cfRule>
    <cfRule type="expression" dxfId="6100" priority="6336">
      <formula>(COUNTIFS($E$13:$E$512,$E269,$Y$13:$Y$512,"◎") + COUNTIFS($E$13:$E$512,$E269,$Y$13:$Y$512,"○"))&gt;1</formula>
    </cfRule>
  </conditionalFormatting>
  <conditionalFormatting sqref="Z269">
    <cfRule type="expression" dxfId="6099" priority="6323" stopIfTrue="1">
      <formula>$Z269=""</formula>
    </cfRule>
    <cfRule type="expression" dxfId="6098" priority="6335">
      <formula>(COUNTIFS($E$13:$E$512,$E269,$Z$13:$Z$512,"◎") + COUNTIFS($E$13:$E$512,$E269,$Z$13:$Z$512,"○"))&gt;1</formula>
    </cfRule>
  </conditionalFormatting>
  <conditionalFormatting sqref="AA269">
    <cfRule type="expression" dxfId="6097" priority="6322" stopIfTrue="1">
      <formula>$AA269=""</formula>
    </cfRule>
    <cfRule type="expression" dxfId="6096" priority="6334">
      <formula>(COUNTIFS($E$13:$E$512,$E269,$AA$13:$AA$512,"◎") + COUNTIFS($E$13:$E$512,$E269,$AA$13:$AA$512,"○"))&gt;1</formula>
    </cfRule>
  </conditionalFormatting>
  <conditionalFormatting sqref="AB269">
    <cfRule type="expression" dxfId="6095" priority="6321" stopIfTrue="1">
      <formula>$AB269=""</formula>
    </cfRule>
    <cfRule type="expression" dxfId="6094" priority="6333">
      <formula>(COUNTIFS($E$13:$E$512,$E269,$AB$13:$AB$512,"◎") + COUNTIFS($E$13:$E$512,$E269,$AB$13:$AB$512,"○"))&gt;1</formula>
    </cfRule>
  </conditionalFormatting>
  <conditionalFormatting sqref="AC269">
    <cfRule type="expression" dxfId="6093" priority="6320" stopIfTrue="1">
      <formula>$AC269=""</formula>
    </cfRule>
    <cfRule type="expression" dxfId="6092" priority="6332">
      <formula>(COUNTIFS($E$13:$E$512,$E269,$AC$13:$AC$512,"◎") + COUNTIFS($E$13:$E$512,$E269,$AC$13:$AC$512,"○"))&gt;1</formula>
    </cfRule>
  </conditionalFormatting>
  <conditionalFormatting sqref="AD269">
    <cfRule type="expression" dxfId="6091" priority="6319" stopIfTrue="1">
      <formula>$AD269=""</formula>
    </cfRule>
    <cfRule type="expression" dxfId="6090" priority="6331">
      <formula>(COUNTIFS($E$13:$E$512,$E269,$AD$13:$AD$512,"◎") + COUNTIFS($E$13:$E$512,$E269,$AD$13:$AD$512,"○"))&gt;1</formula>
    </cfRule>
  </conditionalFormatting>
  <conditionalFormatting sqref="AE269">
    <cfRule type="expression" dxfId="6089" priority="6318" stopIfTrue="1">
      <formula>$AE269=""</formula>
    </cfRule>
    <cfRule type="expression" dxfId="6088" priority="6330">
      <formula>(COUNTIFS($E$13:$E$512,$E269,$AE$13:$AE$512,"◎") + COUNTIFS($E$13:$E$512,$E269,$AE$13:$AE$512,"○"))&gt;1</formula>
    </cfRule>
  </conditionalFormatting>
  <conditionalFormatting sqref="AF269">
    <cfRule type="expression" dxfId="6087" priority="6317" stopIfTrue="1">
      <formula>$AF269=""</formula>
    </cfRule>
    <cfRule type="expression" dxfId="6086" priority="6329">
      <formula>(COUNTIFS($E$13:$E$512,$E269,$AF$13:$AF$512,"◎") + COUNTIFS($E$13:$E$512,$E269,$AF$13:$AF$512,"○"))&gt;1</formula>
    </cfRule>
  </conditionalFormatting>
  <conditionalFormatting sqref="AG269">
    <cfRule type="expression" dxfId="6085" priority="6316" stopIfTrue="1">
      <formula>$AG269=""</formula>
    </cfRule>
    <cfRule type="expression" dxfId="6084" priority="6328">
      <formula>(COUNTIFS($E$13:$E$512,$E269,$AG$13:$AG$512,"◎") + COUNTIFS($E$13:$E$512,$E269,$AG$13:$AG$512,"○"))&gt;1</formula>
    </cfRule>
  </conditionalFormatting>
  <conditionalFormatting sqref="AH269">
    <cfRule type="expression" dxfId="6083" priority="6315" stopIfTrue="1">
      <formula>$AH269=""</formula>
    </cfRule>
    <cfRule type="expression" dxfId="6082" priority="6327">
      <formula>(COUNTIFS($E$13:$E$512,$E269,$AH$13:$AH$512,"◎") + COUNTIFS($E$13:$E$512,$E269,$AH$13:$AH$512,"○"))&gt;1</formula>
    </cfRule>
  </conditionalFormatting>
  <conditionalFormatting sqref="AI269">
    <cfRule type="expression" dxfId="6081" priority="6314" stopIfTrue="1">
      <formula>$AI269=""</formula>
    </cfRule>
    <cfRule type="expression" dxfId="6080" priority="6326">
      <formula>(COUNTIFS($E$13:$E$512,$E269,$AI$13:$AI$512,"◎") + COUNTIFS($E$13:$E$512,$E269,$AI$13:$AI$512,"○"))&gt;1</formula>
    </cfRule>
  </conditionalFormatting>
  <conditionalFormatting sqref="AJ269">
    <cfRule type="expression" dxfId="6079" priority="6313" stopIfTrue="1">
      <formula>$AJ269=""</formula>
    </cfRule>
    <cfRule type="expression" dxfId="6078" priority="6325">
      <formula>(COUNTIFS($E$13:$E$512,$E269,$AJ$13:$AJ$512,"◎") + COUNTIFS($E$13:$E$512,$E269,$AJ$13:$AJ$512,"○"))&gt;1</formula>
    </cfRule>
  </conditionalFormatting>
  <conditionalFormatting sqref="Y270">
    <cfRule type="expression" dxfId="6077" priority="6300" stopIfTrue="1">
      <formula>$Y270=""</formula>
    </cfRule>
    <cfRule type="expression" dxfId="6076" priority="6312">
      <formula>(COUNTIFS($E$13:$E$512,$E270,$Y$13:$Y$512,"◎") + COUNTIFS($E$13:$E$512,$E270,$Y$13:$Y$512,"○"))&gt;1</formula>
    </cfRule>
  </conditionalFormatting>
  <conditionalFormatting sqref="Z270">
    <cfRule type="expression" dxfId="6075" priority="6299" stopIfTrue="1">
      <formula>$Z270=""</formula>
    </cfRule>
    <cfRule type="expression" dxfId="6074" priority="6311">
      <formula>(COUNTIFS($E$13:$E$512,$E270,$Z$13:$Z$512,"◎") + COUNTIFS($E$13:$E$512,$E270,$Z$13:$Z$512,"○"))&gt;1</formula>
    </cfRule>
  </conditionalFormatting>
  <conditionalFormatting sqref="AA270">
    <cfRule type="expression" dxfId="6073" priority="6298" stopIfTrue="1">
      <formula>$AA270=""</formula>
    </cfRule>
    <cfRule type="expression" dxfId="6072" priority="6310">
      <formula>(COUNTIFS($E$13:$E$512,$E270,$AA$13:$AA$512,"◎") + COUNTIFS($E$13:$E$512,$E270,$AA$13:$AA$512,"○"))&gt;1</formula>
    </cfRule>
  </conditionalFormatting>
  <conditionalFormatting sqref="AB270">
    <cfRule type="expression" dxfId="6071" priority="6297" stopIfTrue="1">
      <formula>$AB270=""</formula>
    </cfRule>
    <cfRule type="expression" dxfId="6070" priority="6309">
      <formula>(COUNTIFS($E$13:$E$512,$E270,$AB$13:$AB$512,"◎") + COUNTIFS($E$13:$E$512,$E270,$AB$13:$AB$512,"○"))&gt;1</formula>
    </cfRule>
  </conditionalFormatting>
  <conditionalFormatting sqref="AC270">
    <cfRule type="expression" dxfId="6069" priority="6296" stopIfTrue="1">
      <formula>$AC270=""</formula>
    </cfRule>
    <cfRule type="expression" dxfId="6068" priority="6308">
      <formula>(COUNTIFS($E$13:$E$512,$E270,$AC$13:$AC$512,"◎") + COUNTIFS($E$13:$E$512,$E270,$AC$13:$AC$512,"○"))&gt;1</formula>
    </cfRule>
  </conditionalFormatting>
  <conditionalFormatting sqref="AD270">
    <cfRule type="expression" dxfId="6067" priority="6295" stopIfTrue="1">
      <formula>$AD270=""</formula>
    </cfRule>
    <cfRule type="expression" dxfId="6066" priority="6307">
      <formula>(COUNTIFS($E$13:$E$512,$E270,$AD$13:$AD$512,"◎") + COUNTIFS($E$13:$E$512,$E270,$AD$13:$AD$512,"○"))&gt;1</formula>
    </cfRule>
  </conditionalFormatting>
  <conditionalFormatting sqref="AE270">
    <cfRule type="expression" dxfId="6065" priority="6294" stopIfTrue="1">
      <formula>$AE270=""</formula>
    </cfRule>
    <cfRule type="expression" dxfId="6064" priority="6306">
      <formula>(COUNTIFS($E$13:$E$512,$E270,$AE$13:$AE$512,"◎") + COUNTIFS($E$13:$E$512,$E270,$AE$13:$AE$512,"○"))&gt;1</formula>
    </cfRule>
  </conditionalFormatting>
  <conditionalFormatting sqref="AF270">
    <cfRule type="expression" dxfId="6063" priority="6293" stopIfTrue="1">
      <formula>$AF270=""</formula>
    </cfRule>
    <cfRule type="expression" dxfId="6062" priority="6305">
      <formula>(COUNTIFS($E$13:$E$512,$E270,$AF$13:$AF$512,"◎") + COUNTIFS($E$13:$E$512,$E270,$AF$13:$AF$512,"○"))&gt;1</formula>
    </cfRule>
  </conditionalFormatting>
  <conditionalFormatting sqref="AG270">
    <cfRule type="expression" dxfId="6061" priority="6292" stopIfTrue="1">
      <formula>$AG270=""</formula>
    </cfRule>
    <cfRule type="expression" dxfId="6060" priority="6304">
      <formula>(COUNTIFS($E$13:$E$512,$E270,$AG$13:$AG$512,"◎") + COUNTIFS($E$13:$E$512,$E270,$AG$13:$AG$512,"○"))&gt;1</formula>
    </cfRule>
  </conditionalFormatting>
  <conditionalFormatting sqref="AH270">
    <cfRule type="expression" dxfId="6059" priority="6291" stopIfTrue="1">
      <formula>$AH270=""</formula>
    </cfRule>
    <cfRule type="expression" dxfId="6058" priority="6303">
      <formula>(COUNTIFS($E$13:$E$512,$E270,$AH$13:$AH$512,"◎") + COUNTIFS($E$13:$E$512,$E270,$AH$13:$AH$512,"○"))&gt;1</formula>
    </cfRule>
  </conditionalFormatting>
  <conditionalFormatting sqref="AI270">
    <cfRule type="expression" dxfId="6057" priority="6290" stopIfTrue="1">
      <formula>$AI270=""</formula>
    </cfRule>
    <cfRule type="expression" dxfId="6056" priority="6302">
      <formula>(COUNTIFS($E$13:$E$512,$E270,$AI$13:$AI$512,"◎") + COUNTIFS($E$13:$E$512,$E270,$AI$13:$AI$512,"○"))&gt;1</formula>
    </cfRule>
  </conditionalFormatting>
  <conditionalFormatting sqref="AJ270">
    <cfRule type="expression" dxfId="6055" priority="6289" stopIfTrue="1">
      <formula>$AJ270=""</formula>
    </cfRule>
    <cfRule type="expression" dxfId="6054" priority="6301">
      <formula>(COUNTIFS($E$13:$E$512,$E270,$AJ$13:$AJ$512,"◎") + COUNTIFS($E$13:$E$512,$E270,$AJ$13:$AJ$512,"○"))&gt;1</formula>
    </cfRule>
  </conditionalFormatting>
  <conditionalFormatting sqref="Y271">
    <cfRule type="expression" dxfId="6053" priority="6276" stopIfTrue="1">
      <formula>$Y271=""</formula>
    </cfRule>
    <cfRule type="expression" dxfId="6052" priority="6288">
      <formula>(COUNTIFS($E$13:$E$512,$E271,$Y$13:$Y$512,"◎") + COUNTIFS($E$13:$E$512,$E271,$Y$13:$Y$512,"○"))&gt;1</formula>
    </cfRule>
  </conditionalFormatting>
  <conditionalFormatting sqref="Z271">
    <cfRule type="expression" dxfId="6051" priority="6275" stopIfTrue="1">
      <formula>$Z271=""</formula>
    </cfRule>
    <cfRule type="expression" dxfId="6050" priority="6287">
      <formula>(COUNTIFS($E$13:$E$512,$E271,$Z$13:$Z$512,"◎") + COUNTIFS($E$13:$E$512,$E271,$Z$13:$Z$512,"○"))&gt;1</formula>
    </cfRule>
  </conditionalFormatting>
  <conditionalFormatting sqref="AA271">
    <cfRule type="expression" dxfId="6049" priority="6274" stopIfTrue="1">
      <formula>$AA271=""</formula>
    </cfRule>
    <cfRule type="expression" dxfId="6048" priority="6286">
      <formula>(COUNTIFS($E$13:$E$512,$E271,$AA$13:$AA$512,"◎") + COUNTIFS($E$13:$E$512,$E271,$AA$13:$AA$512,"○"))&gt;1</formula>
    </cfRule>
  </conditionalFormatting>
  <conditionalFormatting sqref="AB271">
    <cfRule type="expression" dxfId="6047" priority="6273" stopIfTrue="1">
      <formula>$AB271=""</formula>
    </cfRule>
    <cfRule type="expression" dxfId="6046" priority="6285">
      <formula>(COUNTIFS($E$13:$E$512,$E271,$AB$13:$AB$512,"◎") + COUNTIFS($E$13:$E$512,$E271,$AB$13:$AB$512,"○"))&gt;1</formula>
    </cfRule>
  </conditionalFormatting>
  <conditionalFormatting sqref="AC271">
    <cfRule type="expression" dxfId="6045" priority="6272" stopIfTrue="1">
      <formula>$AC271=""</formula>
    </cfRule>
    <cfRule type="expression" dxfId="6044" priority="6284">
      <formula>(COUNTIFS($E$13:$E$512,$E271,$AC$13:$AC$512,"◎") + COUNTIFS($E$13:$E$512,$E271,$AC$13:$AC$512,"○"))&gt;1</formula>
    </cfRule>
  </conditionalFormatting>
  <conditionalFormatting sqref="AD271">
    <cfRule type="expression" dxfId="6043" priority="6271" stopIfTrue="1">
      <formula>$AD271=""</formula>
    </cfRule>
    <cfRule type="expression" dxfId="6042" priority="6283">
      <formula>(COUNTIFS($E$13:$E$512,$E271,$AD$13:$AD$512,"◎") + COUNTIFS($E$13:$E$512,$E271,$AD$13:$AD$512,"○"))&gt;1</formula>
    </cfRule>
  </conditionalFormatting>
  <conditionalFormatting sqref="AE271">
    <cfRule type="expression" dxfId="6041" priority="6270" stopIfTrue="1">
      <formula>$AE271=""</formula>
    </cfRule>
    <cfRule type="expression" dxfId="6040" priority="6282">
      <formula>(COUNTIFS($E$13:$E$512,$E271,$AE$13:$AE$512,"◎") + COUNTIFS($E$13:$E$512,$E271,$AE$13:$AE$512,"○"))&gt;1</formula>
    </cfRule>
  </conditionalFormatting>
  <conditionalFormatting sqref="AF271">
    <cfRule type="expression" dxfId="6039" priority="6269" stopIfTrue="1">
      <formula>$AF271=""</formula>
    </cfRule>
    <cfRule type="expression" dxfId="6038" priority="6281">
      <formula>(COUNTIFS($E$13:$E$512,$E271,$AF$13:$AF$512,"◎") + COUNTIFS($E$13:$E$512,$E271,$AF$13:$AF$512,"○"))&gt;1</formula>
    </cfRule>
  </conditionalFormatting>
  <conditionalFormatting sqref="AG271">
    <cfRule type="expression" dxfId="6037" priority="6268" stopIfTrue="1">
      <formula>$AG271=""</formula>
    </cfRule>
    <cfRule type="expression" dxfId="6036" priority="6280">
      <formula>(COUNTIFS($E$13:$E$512,$E271,$AG$13:$AG$512,"◎") + COUNTIFS($E$13:$E$512,$E271,$AG$13:$AG$512,"○"))&gt;1</formula>
    </cfRule>
  </conditionalFormatting>
  <conditionalFormatting sqref="AH271">
    <cfRule type="expression" dxfId="6035" priority="6267" stopIfTrue="1">
      <formula>$AH271=""</formula>
    </cfRule>
    <cfRule type="expression" dxfId="6034" priority="6279">
      <formula>(COUNTIFS($E$13:$E$512,$E271,$AH$13:$AH$512,"◎") + COUNTIFS($E$13:$E$512,$E271,$AH$13:$AH$512,"○"))&gt;1</formula>
    </cfRule>
  </conditionalFormatting>
  <conditionalFormatting sqref="AI271">
    <cfRule type="expression" dxfId="6033" priority="6266" stopIfTrue="1">
      <formula>$AI271=""</formula>
    </cfRule>
    <cfRule type="expression" dxfId="6032" priority="6278">
      <formula>(COUNTIFS($E$13:$E$512,$E271,$AI$13:$AI$512,"◎") + COUNTIFS($E$13:$E$512,$E271,$AI$13:$AI$512,"○"))&gt;1</formula>
    </cfRule>
  </conditionalFormatting>
  <conditionalFormatting sqref="AJ271">
    <cfRule type="expression" dxfId="6031" priority="6265" stopIfTrue="1">
      <formula>$AJ271=""</formula>
    </cfRule>
    <cfRule type="expression" dxfId="6030" priority="6277">
      <formula>(COUNTIFS($E$13:$E$512,$E271,$AJ$13:$AJ$512,"◎") + COUNTIFS($E$13:$E$512,$E271,$AJ$13:$AJ$512,"○"))&gt;1</formula>
    </cfRule>
  </conditionalFormatting>
  <conditionalFormatting sqref="Y272">
    <cfRule type="expression" dxfId="6029" priority="6252" stopIfTrue="1">
      <formula>$Y272=""</formula>
    </cfRule>
    <cfRule type="expression" dxfId="6028" priority="6264">
      <formula>(COUNTIFS($E$13:$E$512,$E272,$Y$13:$Y$512,"◎") + COUNTIFS($E$13:$E$512,$E272,$Y$13:$Y$512,"○"))&gt;1</formula>
    </cfRule>
  </conditionalFormatting>
  <conditionalFormatting sqref="Z272">
    <cfRule type="expression" dxfId="6027" priority="6251" stopIfTrue="1">
      <formula>$Z272=""</formula>
    </cfRule>
    <cfRule type="expression" dxfId="6026" priority="6263">
      <formula>(COUNTIFS($E$13:$E$512,$E272,$Z$13:$Z$512,"◎") + COUNTIFS($E$13:$E$512,$E272,$Z$13:$Z$512,"○"))&gt;1</formula>
    </cfRule>
  </conditionalFormatting>
  <conditionalFormatting sqref="AA272">
    <cfRule type="expression" dxfId="6025" priority="6250" stopIfTrue="1">
      <formula>$AA272=""</formula>
    </cfRule>
    <cfRule type="expression" dxfId="6024" priority="6262">
      <formula>(COUNTIFS($E$13:$E$512,$E272,$AA$13:$AA$512,"◎") + COUNTIFS($E$13:$E$512,$E272,$AA$13:$AA$512,"○"))&gt;1</formula>
    </cfRule>
  </conditionalFormatting>
  <conditionalFormatting sqref="AB272">
    <cfRule type="expression" dxfId="6023" priority="6249" stopIfTrue="1">
      <formula>$AB272=""</formula>
    </cfRule>
    <cfRule type="expression" dxfId="6022" priority="6261">
      <formula>(COUNTIFS($E$13:$E$512,$E272,$AB$13:$AB$512,"◎") + COUNTIFS($E$13:$E$512,$E272,$AB$13:$AB$512,"○"))&gt;1</formula>
    </cfRule>
  </conditionalFormatting>
  <conditionalFormatting sqref="AC272">
    <cfRule type="expression" dxfId="6021" priority="6248" stopIfTrue="1">
      <formula>$AC272=""</formula>
    </cfRule>
    <cfRule type="expression" dxfId="6020" priority="6260">
      <formula>(COUNTIFS($E$13:$E$512,$E272,$AC$13:$AC$512,"◎") + COUNTIFS($E$13:$E$512,$E272,$AC$13:$AC$512,"○"))&gt;1</formula>
    </cfRule>
  </conditionalFormatting>
  <conditionalFormatting sqref="AD272">
    <cfRule type="expression" dxfId="6019" priority="6247" stopIfTrue="1">
      <formula>$AD272=""</formula>
    </cfRule>
    <cfRule type="expression" dxfId="6018" priority="6259">
      <formula>(COUNTIFS($E$13:$E$512,$E272,$AD$13:$AD$512,"◎") + COUNTIFS($E$13:$E$512,$E272,$AD$13:$AD$512,"○"))&gt;1</formula>
    </cfRule>
  </conditionalFormatting>
  <conditionalFormatting sqref="AE272">
    <cfRule type="expression" dxfId="6017" priority="6246" stopIfTrue="1">
      <formula>$AE272=""</formula>
    </cfRule>
    <cfRule type="expression" dxfId="6016" priority="6258">
      <formula>(COUNTIFS($E$13:$E$512,$E272,$AE$13:$AE$512,"◎") + COUNTIFS($E$13:$E$512,$E272,$AE$13:$AE$512,"○"))&gt;1</formula>
    </cfRule>
  </conditionalFormatting>
  <conditionalFormatting sqref="AF272">
    <cfRule type="expression" dxfId="6015" priority="6245" stopIfTrue="1">
      <formula>$AF272=""</formula>
    </cfRule>
    <cfRule type="expression" dxfId="6014" priority="6257">
      <formula>(COUNTIFS($E$13:$E$512,$E272,$AF$13:$AF$512,"◎") + COUNTIFS($E$13:$E$512,$E272,$AF$13:$AF$512,"○"))&gt;1</formula>
    </cfRule>
  </conditionalFormatting>
  <conditionalFormatting sqref="AG272">
    <cfRule type="expression" dxfId="6013" priority="6244" stopIfTrue="1">
      <formula>$AG272=""</formula>
    </cfRule>
    <cfRule type="expression" dxfId="6012" priority="6256">
      <formula>(COUNTIFS($E$13:$E$512,$E272,$AG$13:$AG$512,"◎") + COUNTIFS($E$13:$E$512,$E272,$AG$13:$AG$512,"○"))&gt;1</formula>
    </cfRule>
  </conditionalFormatting>
  <conditionalFormatting sqref="AH272">
    <cfRule type="expression" dxfId="6011" priority="6243" stopIfTrue="1">
      <formula>$AH272=""</formula>
    </cfRule>
    <cfRule type="expression" dxfId="6010" priority="6255">
      <formula>(COUNTIFS($E$13:$E$512,$E272,$AH$13:$AH$512,"◎") + COUNTIFS($E$13:$E$512,$E272,$AH$13:$AH$512,"○"))&gt;1</formula>
    </cfRule>
  </conditionalFormatting>
  <conditionalFormatting sqref="AI272">
    <cfRule type="expression" dxfId="6009" priority="6242" stopIfTrue="1">
      <formula>$AI272=""</formula>
    </cfRule>
    <cfRule type="expression" dxfId="6008" priority="6254">
      <formula>(COUNTIFS($E$13:$E$512,$E272,$AI$13:$AI$512,"◎") + COUNTIFS($E$13:$E$512,$E272,$AI$13:$AI$512,"○"))&gt;1</formula>
    </cfRule>
  </conditionalFormatting>
  <conditionalFormatting sqref="AJ272">
    <cfRule type="expression" dxfId="6007" priority="6241" stopIfTrue="1">
      <formula>$AJ272=""</formula>
    </cfRule>
    <cfRule type="expression" dxfId="6006" priority="6253">
      <formula>(COUNTIFS($E$13:$E$512,$E272,$AJ$13:$AJ$512,"◎") + COUNTIFS($E$13:$E$512,$E272,$AJ$13:$AJ$512,"○"))&gt;1</formula>
    </cfRule>
  </conditionalFormatting>
  <conditionalFormatting sqref="Y273">
    <cfRule type="expression" dxfId="6005" priority="6228" stopIfTrue="1">
      <formula>$Y273=""</formula>
    </cfRule>
    <cfRule type="expression" dxfId="6004" priority="6240">
      <formula>(COUNTIFS($E$13:$E$512,$E273,$Y$13:$Y$512,"◎") + COUNTIFS($E$13:$E$512,$E273,$Y$13:$Y$512,"○"))&gt;1</formula>
    </cfRule>
  </conditionalFormatting>
  <conditionalFormatting sqref="Z273">
    <cfRule type="expression" dxfId="6003" priority="6227" stopIfTrue="1">
      <formula>$Z273=""</formula>
    </cfRule>
    <cfRule type="expression" dxfId="6002" priority="6239">
      <formula>(COUNTIFS($E$13:$E$512,$E273,$Z$13:$Z$512,"◎") + COUNTIFS($E$13:$E$512,$E273,$Z$13:$Z$512,"○"))&gt;1</formula>
    </cfRule>
  </conditionalFormatting>
  <conditionalFormatting sqref="AA273">
    <cfRule type="expression" dxfId="6001" priority="6226" stopIfTrue="1">
      <formula>$AA273=""</formula>
    </cfRule>
    <cfRule type="expression" dxfId="6000" priority="6238">
      <formula>(COUNTIFS($E$13:$E$512,$E273,$AA$13:$AA$512,"◎") + COUNTIFS($E$13:$E$512,$E273,$AA$13:$AA$512,"○"))&gt;1</formula>
    </cfRule>
  </conditionalFormatting>
  <conditionalFormatting sqref="AB273">
    <cfRule type="expression" dxfId="5999" priority="6225" stopIfTrue="1">
      <formula>$AB273=""</formula>
    </cfRule>
    <cfRule type="expression" dxfId="5998" priority="6237">
      <formula>(COUNTIFS($E$13:$E$512,$E273,$AB$13:$AB$512,"◎") + COUNTIFS($E$13:$E$512,$E273,$AB$13:$AB$512,"○"))&gt;1</formula>
    </cfRule>
  </conditionalFormatting>
  <conditionalFormatting sqref="AC273">
    <cfRule type="expression" dxfId="5997" priority="6224" stopIfTrue="1">
      <formula>$AC273=""</formula>
    </cfRule>
    <cfRule type="expression" dxfId="5996" priority="6236">
      <formula>(COUNTIFS($E$13:$E$512,$E273,$AC$13:$AC$512,"◎") + COUNTIFS($E$13:$E$512,$E273,$AC$13:$AC$512,"○"))&gt;1</formula>
    </cfRule>
  </conditionalFormatting>
  <conditionalFormatting sqref="AD273">
    <cfRule type="expression" dxfId="5995" priority="6223" stopIfTrue="1">
      <formula>$AD273=""</formula>
    </cfRule>
    <cfRule type="expression" dxfId="5994" priority="6235">
      <formula>(COUNTIFS($E$13:$E$512,$E273,$AD$13:$AD$512,"◎") + COUNTIFS($E$13:$E$512,$E273,$AD$13:$AD$512,"○"))&gt;1</formula>
    </cfRule>
  </conditionalFormatting>
  <conditionalFormatting sqref="AE273">
    <cfRule type="expression" dxfId="5993" priority="6222" stopIfTrue="1">
      <formula>$AE273=""</formula>
    </cfRule>
    <cfRule type="expression" dxfId="5992" priority="6234">
      <formula>(COUNTIFS($E$13:$E$512,$E273,$AE$13:$AE$512,"◎") + COUNTIFS($E$13:$E$512,$E273,$AE$13:$AE$512,"○"))&gt;1</formula>
    </cfRule>
  </conditionalFormatting>
  <conditionalFormatting sqref="AF273">
    <cfRule type="expression" dxfId="5991" priority="6221" stopIfTrue="1">
      <formula>$AF273=""</formula>
    </cfRule>
    <cfRule type="expression" dxfId="5990" priority="6233">
      <formula>(COUNTIFS($E$13:$E$512,$E273,$AF$13:$AF$512,"◎") + COUNTIFS($E$13:$E$512,$E273,$AF$13:$AF$512,"○"))&gt;1</formula>
    </cfRule>
  </conditionalFormatting>
  <conditionalFormatting sqref="AG273">
    <cfRule type="expression" dxfId="5989" priority="6220" stopIfTrue="1">
      <formula>$AG273=""</formula>
    </cfRule>
    <cfRule type="expression" dxfId="5988" priority="6232">
      <formula>(COUNTIFS($E$13:$E$512,$E273,$AG$13:$AG$512,"◎") + COUNTIFS($E$13:$E$512,$E273,$AG$13:$AG$512,"○"))&gt;1</formula>
    </cfRule>
  </conditionalFormatting>
  <conditionalFormatting sqref="AH273">
    <cfRule type="expression" dxfId="5987" priority="6219" stopIfTrue="1">
      <formula>$AH273=""</formula>
    </cfRule>
    <cfRule type="expression" dxfId="5986" priority="6231">
      <formula>(COUNTIFS($E$13:$E$512,$E273,$AH$13:$AH$512,"◎") + COUNTIFS($E$13:$E$512,$E273,$AH$13:$AH$512,"○"))&gt;1</formula>
    </cfRule>
  </conditionalFormatting>
  <conditionalFormatting sqref="AI273">
    <cfRule type="expression" dxfId="5985" priority="6218" stopIfTrue="1">
      <formula>$AI273=""</formula>
    </cfRule>
    <cfRule type="expression" dxfId="5984" priority="6230">
      <formula>(COUNTIFS($E$13:$E$512,$E273,$AI$13:$AI$512,"◎") + COUNTIFS($E$13:$E$512,$E273,$AI$13:$AI$512,"○"))&gt;1</formula>
    </cfRule>
  </conditionalFormatting>
  <conditionalFormatting sqref="AJ273">
    <cfRule type="expression" dxfId="5983" priority="6217" stopIfTrue="1">
      <formula>$AJ273=""</formula>
    </cfRule>
    <cfRule type="expression" dxfId="5982" priority="6229">
      <formula>(COUNTIFS($E$13:$E$512,$E273,$AJ$13:$AJ$512,"◎") + COUNTIFS($E$13:$E$512,$E273,$AJ$13:$AJ$512,"○"))&gt;1</formula>
    </cfRule>
  </conditionalFormatting>
  <conditionalFormatting sqref="Y274">
    <cfRule type="expression" dxfId="5981" priority="6204" stopIfTrue="1">
      <formula>$Y274=""</formula>
    </cfRule>
    <cfRule type="expression" dxfId="5980" priority="6216">
      <formula>(COUNTIFS($E$13:$E$512,$E274,$Y$13:$Y$512,"◎") + COUNTIFS($E$13:$E$512,$E274,$Y$13:$Y$512,"○"))&gt;1</formula>
    </cfRule>
  </conditionalFormatting>
  <conditionalFormatting sqref="Z274">
    <cfRule type="expression" dxfId="5979" priority="6203" stopIfTrue="1">
      <formula>$Z274=""</formula>
    </cfRule>
    <cfRule type="expression" dxfId="5978" priority="6215">
      <formula>(COUNTIFS($E$13:$E$512,$E274,$Z$13:$Z$512,"◎") + COUNTIFS($E$13:$E$512,$E274,$Z$13:$Z$512,"○"))&gt;1</formula>
    </cfRule>
  </conditionalFormatting>
  <conditionalFormatting sqref="AA274">
    <cfRule type="expression" dxfId="5977" priority="6202" stopIfTrue="1">
      <formula>$AA274=""</formula>
    </cfRule>
    <cfRule type="expression" dxfId="5976" priority="6214">
      <formula>(COUNTIFS($E$13:$E$512,$E274,$AA$13:$AA$512,"◎") + COUNTIFS($E$13:$E$512,$E274,$AA$13:$AA$512,"○"))&gt;1</formula>
    </cfRule>
  </conditionalFormatting>
  <conditionalFormatting sqref="AB274">
    <cfRule type="expression" dxfId="5975" priority="6201" stopIfTrue="1">
      <formula>$AB274=""</formula>
    </cfRule>
    <cfRule type="expression" dxfId="5974" priority="6213">
      <formula>(COUNTIFS($E$13:$E$512,$E274,$AB$13:$AB$512,"◎") + COUNTIFS($E$13:$E$512,$E274,$AB$13:$AB$512,"○"))&gt;1</formula>
    </cfRule>
  </conditionalFormatting>
  <conditionalFormatting sqref="AC274">
    <cfRule type="expression" dxfId="5973" priority="6200" stopIfTrue="1">
      <formula>$AC274=""</formula>
    </cfRule>
    <cfRule type="expression" dxfId="5972" priority="6212">
      <formula>(COUNTIFS($E$13:$E$512,$E274,$AC$13:$AC$512,"◎") + COUNTIFS($E$13:$E$512,$E274,$AC$13:$AC$512,"○"))&gt;1</formula>
    </cfRule>
  </conditionalFormatting>
  <conditionalFormatting sqref="AD274">
    <cfRule type="expression" dxfId="5971" priority="6199" stopIfTrue="1">
      <formula>$AD274=""</formula>
    </cfRule>
    <cfRule type="expression" dxfId="5970" priority="6211">
      <formula>(COUNTIFS($E$13:$E$512,$E274,$AD$13:$AD$512,"◎") + COUNTIFS($E$13:$E$512,$E274,$AD$13:$AD$512,"○"))&gt;1</formula>
    </cfRule>
  </conditionalFormatting>
  <conditionalFormatting sqref="AE274">
    <cfRule type="expression" dxfId="5969" priority="6198" stopIfTrue="1">
      <formula>$AE274=""</formula>
    </cfRule>
    <cfRule type="expression" dxfId="5968" priority="6210">
      <formula>(COUNTIFS($E$13:$E$512,$E274,$AE$13:$AE$512,"◎") + COUNTIFS($E$13:$E$512,$E274,$AE$13:$AE$512,"○"))&gt;1</formula>
    </cfRule>
  </conditionalFormatting>
  <conditionalFormatting sqref="AF274">
    <cfRule type="expression" dxfId="5967" priority="6197" stopIfTrue="1">
      <formula>$AF274=""</formula>
    </cfRule>
    <cfRule type="expression" dxfId="5966" priority="6209">
      <formula>(COUNTIFS($E$13:$E$512,$E274,$AF$13:$AF$512,"◎") + COUNTIFS($E$13:$E$512,$E274,$AF$13:$AF$512,"○"))&gt;1</formula>
    </cfRule>
  </conditionalFormatting>
  <conditionalFormatting sqref="AG274">
    <cfRule type="expression" dxfId="5965" priority="6196" stopIfTrue="1">
      <formula>$AG274=""</formula>
    </cfRule>
    <cfRule type="expression" dxfId="5964" priority="6208">
      <formula>(COUNTIFS($E$13:$E$512,$E274,$AG$13:$AG$512,"◎") + COUNTIFS($E$13:$E$512,$E274,$AG$13:$AG$512,"○"))&gt;1</formula>
    </cfRule>
  </conditionalFormatting>
  <conditionalFormatting sqref="AH274">
    <cfRule type="expression" dxfId="5963" priority="6195" stopIfTrue="1">
      <formula>$AH274=""</formula>
    </cfRule>
    <cfRule type="expression" dxfId="5962" priority="6207">
      <formula>(COUNTIFS($E$13:$E$512,$E274,$AH$13:$AH$512,"◎") + COUNTIFS($E$13:$E$512,$E274,$AH$13:$AH$512,"○"))&gt;1</formula>
    </cfRule>
  </conditionalFormatting>
  <conditionalFormatting sqref="AI274">
    <cfRule type="expression" dxfId="5961" priority="6194" stopIfTrue="1">
      <formula>$AI274=""</formula>
    </cfRule>
    <cfRule type="expression" dxfId="5960" priority="6206">
      <formula>(COUNTIFS($E$13:$E$512,$E274,$AI$13:$AI$512,"◎") + COUNTIFS($E$13:$E$512,$E274,$AI$13:$AI$512,"○"))&gt;1</formula>
    </cfRule>
  </conditionalFormatting>
  <conditionalFormatting sqref="AJ274">
    <cfRule type="expression" dxfId="5959" priority="6193" stopIfTrue="1">
      <formula>$AJ274=""</formula>
    </cfRule>
    <cfRule type="expression" dxfId="5958" priority="6205">
      <formula>(COUNTIFS($E$13:$E$512,$E274,$AJ$13:$AJ$512,"◎") + COUNTIFS($E$13:$E$512,$E274,$AJ$13:$AJ$512,"○"))&gt;1</formula>
    </cfRule>
  </conditionalFormatting>
  <conditionalFormatting sqref="Y275">
    <cfRule type="expression" dxfId="5957" priority="6180" stopIfTrue="1">
      <formula>$Y275=""</formula>
    </cfRule>
    <cfRule type="expression" dxfId="5956" priority="6192">
      <formula>(COUNTIFS($E$13:$E$512,$E275,$Y$13:$Y$512,"◎") + COUNTIFS($E$13:$E$512,$E275,$Y$13:$Y$512,"○"))&gt;1</formula>
    </cfRule>
  </conditionalFormatting>
  <conditionalFormatting sqref="Z275">
    <cfRule type="expression" dxfId="5955" priority="6179" stopIfTrue="1">
      <formula>$Z275=""</formula>
    </cfRule>
    <cfRule type="expression" dxfId="5954" priority="6191">
      <formula>(COUNTIFS($E$13:$E$512,$E275,$Z$13:$Z$512,"◎") + COUNTIFS($E$13:$E$512,$E275,$Z$13:$Z$512,"○"))&gt;1</formula>
    </cfRule>
  </conditionalFormatting>
  <conditionalFormatting sqref="AA275">
    <cfRule type="expression" dxfId="5953" priority="6178" stopIfTrue="1">
      <formula>$AA275=""</formula>
    </cfRule>
    <cfRule type="expression" dxfId="5952" priority="6190">
      <formula>(COUNTIFS($E$13:$E$512,$E275,$AA$13:$AA$512,"◎") + COUNTIFS($E$13:$E$512,$E275,$AA$13:$AA$512,"○"))&gt;1</formula>
    </cfRule>
  </conditionalFormatting>
  <conditionalFormatting sqref="AB275">
    <cfRule type="expression" dxfId="5951" priority="6177" stopIfTrue="1">
      <formula>$AB275=""</formula>
    </cfRule>
    <cfRule type="expression" dxfId="5950" priority="6189">
      <formula>(COUNTIFS($E$13:$E$512,$E275,$AB$13:$AB$512,"◎") + COUNTIFS($E$13:$E$512,$E275,$AB$13:$AB$512,"○"))&gt;1</formula>
    </cfRule>
  </conditionalFormatting>
  <conditionalFormatting sqref="AC275">
    <cfRule type="expression" dxfId="5949" priority="6176" stopIfTrue="1">
      <formula>$AC275=""</formula>
    </cfRule>
    <cfRule type="expression" dxfId="5948" priority="6188">
      <formula>(COUNTIFS($E$13:$E$512,$E275,$AC$13:$AC$512,"◎") + COUNTIFS($E$13:$E$512,$E275,$AC$13:$AC$512,"○"))&gt;1</formula>
    </cfRule>
  </conditionalFormatting>
  <conditionalFormatting sqref="AD275">
    <cfRule type="expression" dxfId="5947" priority="6175" stopIfTrue="1">
      <formula>$AD275=""</formula>
    </cfRule>
    <cfRule type="expression" dxfId="5946" priority="6187">
      <formula>(COUNTIFS($E$13:$E$512,$E275,$AD$13:$AD$512,"◎") + COUNTIFS($E$13:$E$512,$E275,$AD$13:$AD$512,"○"))&gt;1</formula>
    </cfRule>
  </conditionalFormatting>
  <conditionalFormatting sqref="AE275">
    <cfRule type="expression" dxfId="5945" priority="6174" stopIfTrue="1">
      <formula>$AE275=""</formula>
    </cfRule>
    <cfRule type="expression" dxfId="5944" priority="6186">
      <formula>(COUNTIFS($E$13:$E$512,$E275,$AE$13:$AE$512,"◎") + COUNTIFS($E$13:$E$512,$E275,$AE$13:$AE$512,"○"))&gt;1</formula>
    </cfRule>
  </conditionalFormatting>
  <conditionalFormatting sqref="AF275">
    <cfRule type="expression" dxfId="5943" priority="6173" stopIfTrue="1">
      <formula>$AF275=""</formula>
    </cfRule>
    <cfRule type="expression" dxfId="5942" priority="6185">
      <formula>(COUNTIFS($E$13:$E$512,$E275,$AF$13:$AF$512,"◎") + COUNTIFS($E$13:$E$512,$E275,$AF$13:$AF$512,"○"))&gt;1</formula>
    </cfRule>
  </conditionalFormatting>
  <conditionalFormatting sqref="AG275">
    <cfRule type="expression" dxfId="5941" priority="6172" stopIfTrue="1">
      <formula>$AG275=""</formula>
    </cfRule>
    <cfRule type="expression" dxfId="5940" priority="6184">
      <formula>(COUNTIFS($E$13:$E$512,$E275,$AG$13:$AG$512,"◎") + COUNTIFS($E$13:$E$512,$E275,$AG$13:$AG$512,"○"))&gt;1</formula>
    </cfRule>
  </conditionalFormatting>
  <conditionalFormatting sqref="AH275">
    <cfRule type="expression" dxfId="5939" priority="6171" stopIfTrue="1">
      <formula>$AH275=""</formula>
    </cfRule>
    <cfRule type="expression" dxfId="5938" priority="6183">
      <formula>(COUNTIFS($E$13:$E$512,$E275,$AH$13:$AH$512,"◎") + COUNTIFS($E$13:$E$512,$E275,$AH$13:$AH$512,"○"))&gt;1</formula>
    </cfRule>
  </conditionalFormatting>
  <conditionalFormatting sqref="AI275">
    <cfRule type="expression" dxfId="5937" priority="6170" stopIfTrue="1">
      <formula>$AI275=""</formula>
    </cfRule>
    <cfRule type="expression" dxfId="5936" priority="6182">
      <formula>(COUNTIFS($E$13:$E$512,$E275,$AI$13:$AI$512,"◎") + COUNTIFS($E$13:$E$512,$E275,$AI$13:$AI$512,"○"))&gt;1</formula>
    </cfRule>
  </conditionalFormatting>
  <conditionalFormatting sqref="AJ275">
    <cfRule type="expression" dxfId="5935" priority="6169" stopIfTrue="1">
      <formula>$AJ275=""</formula>
    </cfRule>
    <cfRule type="expression" dxfId="5934" priority="6181">
      <formula>(COUNTIFS($E$13:$E$512,$E275,$AJ$13:$AJ$512,"◎") + COUNTIFS($E$13:$E$512,$E275,$AJ$13:$AJ$512,"○"))&gt;1</formula>
    </cfRule>
  </conditionalFormatting>
  <conditionalFormatting sqref="Y276">
    <cfRule type="expression" dxfId="5933" priority="6156" stopIfTrue="1">
      <formula>$Y276=""</formula>
    </cfRule>
    <cfRule type="expression" dxfId="5932" priority="6168">
      <formula>(COUNTIFS($E$13:$E$512,$E276,$Y$13:$Y$512,"◎") + COUNTIFS($E$13:$E$512,$E276,$Y$13:$Y$512,"○"))&gt;1</formula>
    </cfRule>
  </conditionalFormatting>
  <conditionalFormatting sqref="Z276">
    <cfRule type="expression" dxfId="5931" priority="6155" stopIfTrue="1">
      <formula>$Z276=""</formula>
    </cfRule>
    <cfRule type="expression" dxfId="5930" priority="6167">
      <formula>(COUNTIFS($E$13:$E$512,$E276,$Z$13:$Z$512,"◎") + COUNTIFS($E$13:$E$512,$E276,$Z$13:$Z$512,"○"))&gt;1</formula>
    </cfRule>
  </conditionalFormatting>
  <conditionalFormatting sqref="AA276">
    <cfRule type="expression" dxfId="5929" priority="6154" stopIfTrue="1">
      <formula>$AA276=""</formula>
    </cfRule>
    <cfRule type="expression" dxfId="5928" priority="6166">
      <formula>(COUNTIFS($E$13:$E$512,$E276,$AA$13:$AA$512,"◎") + COUNTIFS($E$13:$E$512,$E276,$AA$13:$AA$512,"○"))&gt;1</formula>
    </cfRule>
  </conditionalFormatting>
  <conditionalFormatting sqref="AB276">
    <cfRule type="expression" dxfId="5927" priority="6153" stopIfTrue="1">
      <formula>$AB276=""</formula>
    </cfRule>
    <cfRule type="expression" dxfId="5926" priority="6165">
      <formula>(COUNTIFS($E$13:$E$512,$E276,$AB$13:$AB$512,"◎") + COUNTIFS($E$13:$E$512,$E276,$AB$13:$AB$512,"○"))&gt;1</formula>
    </cfRule>
  </conditionalFormatting>
  <conditionalFormatting sqref="AC276">
    <cfRule type="expression" dxfId="5925" priority="6152" stopIfTrue="1">
      <formula>$AC276=""</formula>
    </cfRule>
    <cfRule type="expression" dxfId="5924" priority="6164">
      <formula>(COUNTIFS($E$13:$E$512,$E276,$AC$13:$AC$512,"◎") + COUNTIFS($E$13:$E$512,$E276,$AC$13:$AC$512,"○"))&gt;1</formula>
    </cfRule>
  </conditionalFormatting>
  <conditionalFormatting sqref="AD276">
    <cfRule type="expression" dxfId="5923" priority="6151" stopIfTrue="1">
      <formula>$AD276=""</formula>
    </cfRule>
    <cfRule type="expression" dxfId="5922" priority="6163">
      <formula>(COUNTIFS($E$13:$E$512,$E276,$AD$13:$AD$512,"◎") + COUNTIFS($E$13:$E$512,$E276,$AD$13:$AD$512,"○"))&gt;1</formula>
    </cfRule>
  </conditionalFormatting>
  <conditionalFormatting sqref="AE276">
    <cfRule type="expression" dxfId="5921" priority="6150" stopIfTrue="1">
      <formula>$AE276=""</formula>
    </cfRule>
    <cfRule type="expression" dxfId="5920" priority="6162">
      <formula>(COUNTIFS($E$13:$E$512,$E276,$AE$13:$AE$512,"◎") + COUNTIFS($E$13:$E$512,$E276,$AE$13:$AE$512,"○"))&gt;1</formula>
    </cfRule>
  </conditionalFormatting>
  <conditionalFormatting sqref="AF276">
    <cfRule type="expression" dxfId="5919" priority="6149" stopIfTrue="1">
      <formula>$AF276=""</formula>
    </cfRule>
    <cfRule type="expression" dxfId="5918" priority="6161">
      <formula>(COUNTIFS($E$13:$E$512,$E276,$AF$13:$AF$512,"◎") + COUNTIFS($E$13:$E$512,$E276,$AF$13:$AF$512,"○"))&gt;1</formula>
    </cfRule>
  </conditionalFormatting>
  <conditionalFormatting sqref="AG276">
    <cfRule type="expression" dxfId="5917" priority="6148" stopIfTrue="1">
      <formula>$AG276=""</formula>
    </cfRule>
    <cfRule type="expression" dxfId="5916" priority="6160">
      <formula>(COUNTIFS($E$13:$E$512,$E276,$AG$13:$AG$512,"◎") + COUNTIFS($E$13:$E$512,$E276,$AG$13:$AG$512,"○"))&gt;1</formula>
    </cfRule>
  </conditionalFormatting>
  <conditionalFormatting sqref="AH276">
    <cfRule type="expression" dxfId="5915" priority="6147" stopIfTrue="1">
      <formula>$AH276=""</formula>
    </cfRule>
    <cfRule type="expression" dxfId="5914" priority="6159">
      <formula>(COUNTIFS($E$13:$E$512,$E276,$AH$13:$AH$512,"◎") + COUNTIFS($E$13:$E$512,$E276,$AH$13:$AH$512,"○"))&gt;1</formula>
    </cfRule>
  </conditionalFormatting>
  <conditionalFormatting sqref="AI276">
    <cfRule type="expression" dxfId="5913" priority="6146" stopIfTrue="1">
      <formula>$AI276=""</formula>
    </cfRule>
    <cfRule type="expression" dxfId="5912" priority="6158">
      <formula>(COUNTIFS($E$13:$E$512,$E276,$AI$13:$AI$512,"◎") + COUNTIFS($E$13:$E$512,$E276,$AI$13:$AI$512,"○"))&gt;1</formula>
    </cfRule>
  </conditionalFormatting>
  <conditionalFormatting sqref="AJ276">
    <cfRule type="expression" dxfId="5911" priority="6145" stopIfTrue="1">
      <formula>$AJ276=""</formula>
    </cfRule>
    <cfRule type="expression" dxfId="5910" priority="6157">
      <formula>(COUNTIFS($E$13:$E$512,$E276,$AJ$13:$AJ$512,"◎") + COUNTIFS($E$13:$E$512,$E276,$AJ$13:$AJ$512,"○"))&gt;1</formula>
    </cfRule>
  </conditionalFormatting>
  <conditionalFormatting sqref="Y277">
    <cfRule type="expression" dxfId="5909" priority="6132" stopIfTrue="1">
      <formula>$Y277=""</formula>
    </cfRule>
    <cfRule type="expression" dxfId="5908" priority="6144">
      <formula>(COUNTIFS($E$13:$E$512,$E277,$Y$13:$Y$512,"◎") + COUNTIFS($E$13:$E$512,$E277,$Y$13:$Y$512,"○"))&gt;1</formula>
    </cfRule>
  </conditionalFormatting>
  <conditionalFormatting sqref="Z277">
    <cfRule type="expression" dxfId="5907" priority="6131" stopIfTrue="1">
      <formula>$Z277=""</formula>
    </cfRule>
    <cfRule type="expression" dxfId="5906" priority="6143">
      <formula>(COUNTIFS($E$13:$E$512,$E277,$Z$13:$Z$512,"◎") + COUNTIFS($E$13:$E$512,$E277,$Z$13:$Z$512,"○"))&gt;1</formula>
    </cfRule>
  </conditionalFormatting>
  <conditionalFormatting sqref="AA277">
    <cfRule type="expression" dxfId="5905" priority="6130" stopIfTrue="1">
      <formula>$AA277=""</formula>
    </cfRule>
    <cfRule type="expression" dxfId="5904" priority="6142">
      <formula>(COUNTIFS($E$13:$E$512,$E277,$AA$13:$AA$512,"◎") + COUNTIFS($E$13:$E$512,$E277,$AA$13:$AA$512,"○"))&gt;1</formula>
    </cfRule>
  </conditionalFormatting>
  <conditionalFormatting sqref="AB277">
    <cfRule type="expression" dxfId="5903" priority="6129" stopIfTrue="1">
      <formula>$AB277=""</formula>
    </cfRule>
    <cfRule type="expression" dxfId="5902" priority="6141">
      <formula>(COUNTIFS($E$13:$E$512,$E277,$AB$13:$AB$512,"◎") + COUNTIFS($E$13:$E$512,$E277,$AB$13:$AB$512,"○"))&gt;1</formula>
    </cfRule>
  </conditionalFormatting>
  <conditionalFormatting sqref="AC277">
    <cfRule type="expression" dxfId="5901" priority="6128" stopIfTrue="1">
      <formula>$AC277=""</formula>
    </cfRule>
    <cfRule type="expression" dxfId="5900" priority="6140">
      <formula>(COUNTIFS($E$13:$E$512,$E277,$AC$13:$AC$512,"◎") + COUNTIFS($E$13:$E$512,$E277,$AC$13:$AC$512,"○"))&gt;1</formula>
    </cfRule>
  </conditionalFormatting>
  <conditionalFormatting sqref="AD277">
    <cfRule type="expression" dxfId="5899" priority="6127" stopIfTrue="1">
      <formula>$AD277=""</formula>
    </cfRule>
    <cfRule type="expression" dxfId="5898" priority="6139">
      <formula>(COUNTIFS($E$13:$E$512,$E277,$AD$13:$AD$512,"◎") + COUNTIFS($E$13:$E$512,$E277,$AD$13:$AD$512,"○"))&gt;1</formula>
    </cfRule>
  </conditionalFormatting>
  <conditionalFormatting sqref="AE277">
    <cfRule type="expression" dxfId="5897" priority="6126" stopIfTrue="1">
      <formula>$AE277=""</formula>
    </cfRule>
    <cfRule type="expression" dxfId="5896" priority="6138">
      <formula>(COUNTIFS($E$13:$E$512,$E277,$AE$13:$AE$512,"◎") + COUNTIFS($E$13:$E$512,$E277,$AE$13:$AE$512,"○"))&gt;1</formula>
    </cfRule>
  </conditionalFormatting>
  <conditionalFormatting sqref="AF277">
    <cfRule type="expression" dxfId="5895" priority="6125" stopIfTrue="1">
      <formula>$AF277=""</formula>
    </cfRule>
    <cfRule type="expression" dxfId="5894" priority="6137">
      <formula>(COUNTIFS($E$13:$E$512,$E277,$AF$13:$AF$512,"◎") + COUNTIFS($E$13:$E$512,$E277,$AF$13:$AF$512,"○"))&gt;1</formula>
    </cfRule>
  </conditionalFormatting>
  <conditionalFormatting sqref="AG277">
    <cfRule type="expression" dxfId="5893" priority="6124" stopIfTrue="1">
      <formula>$AG277=""</formula>
    </cfRule>
    <cfRule type="expression" dxfId="5892" priority="6136">
      <formula>(COUNTIFS($E$13:$E$512,$E277,$AG$13:$AG$512,"◎") + COUNTIFS($E$13:$E$512,$E277,$AG$13:$AG$512,"○"))&gt;1</formula>
    </cfRule>
  </conditionalFormatting>
  <conditionalFormatting sqref="AH277">
    <cfRule type="expression" dxfId="5891" priority="6123" stopIfTrue="1">
      <formula>$AH277=""</formula>
    </cfRule>
    <cfRule type="expression" dxfId="5890" priority="6135">
      <formula>(COUNTIFS($E$13:$E$512,$E277,$AH$13:$AH$512,"◎") + COUNTIFS($E$13:$E$512,$E277,$AH$13:$AH$512,"○"))&gt;1</formula>
    </cfRule>
  </conditionalFormatting>
  <conditionalFormatting sqref="AI277">
    <cfRule type="expression" dxfId="5889" priority="6122" stopIfTrue="1">
      <formula>$AI277=""</formula>
    </cfRule>
    <cfRule type="expression" dxfId="5888" priority="6134">
      <formula>(COUNTIFS($E$13:$E$512,$E277,$AI$13:$AI$512,"◎") + COUNTIFS($E$13:$E$512,$E277,$AI$13:$AI$512,"○"))&gt;1</formula>
    </cfRule>
  </conditionalFormatting>
  <conditionalFormatting sqref="AJ277">
    <cfRule type="expression" dxfId="5887" priority="6121" stopIfTrue="1">
      <formula>$AJ277=""</formula>
    </cfRule>
    <cfRule type="expression" dxfId="5886" priority="6133">
      <formula>(COUNTIFS($E$13:$E$512,$E277,$AJ$13:$AJ$512,"◎") + COUNTIFS($E$13:$E$512,$E277,$AJ$13:$AJ$512,"○"))&gt;1</formula>
    </cfRule>
  </conditionalFormatting>
  <conditionalFormatting sqref="Y278">
    <cfRule type="expression" dxfId="5885" priority="6108" stopIfTrue="1">
      <formula>$Y278=""</formula>
    </cfRule>
    <cfRule type="expression" dxfId="5884" priority="6120">
      <formula>(COUNTIFS($E$13:$E$512,$E278,$Y$13:$Y$512,"◎") + COUNTIFS($E$13:$E$512,$E278,$Y$13:$Y$512,"○"))&gt;1</formula>
    </cfRule>
  </conditionalFormatting>
  <conditionalFormatting sqref="Z278">
    <cfRule type="expression" dxfId="5883" priority="6107" stopIfTrue="1">
      <formula>$Z278=""</formula>
    </cfRule>
    <cfRule type="expression" dxfId="5882" priority="6119">
      <formula>(COUNTIFS($E$13:$E$512,$E278,$Z$13:$Z$512,"◎") + COUNTIFS($E$13:$E$512,$E278,$Z$13:$Z$512,"○"))&gt;1</formula>
    </cfRule>
  </conditionalFormatting>
  <conditionalFormatting sqref="AA278">
    <cfRule type="expression" dxfId="5881" priority="6106" stopIfTrue="1">
      <formula>$AA278=""</formula>
    </cfRule>
    <cfRule type="expression" dxfId="5880" priority="6118">
      <formula>(COUNTIFS($E$13:$E$512,$E278,$AA$13:$AA$512,"◎") + COUNTIFS($E$13:$E$512,$E278,$AA$13:$AA$512,"○"))&gt;1</formula>
    </cfRule>
  </conditionalFormatting>
  <conditionalFormatting sqref="AB278">
    <cfRule type="expression" dxfId="5879" priority="6105" stopIfTrue="1">
      <formula>$AB278=""</formula>
    </cfRule>
    <cfRule type="expression" dxfId="5878" priority="6117">
      <formula>(COUNTIFS($E$13:$E$512,$E278,$AB$13:$AB$512,"◎") + COUNTIFS($E$13:$E$512,$E278,$AB$13:$AB$512,"○"))&gt;1</formula>
    </cfRule>
  </conditionalFormatting>
  <conditionalFormatting sqref="AC278">
    <cfRule type="expression" dxfId="5877" priority="6104" stopIfTrue="1">
      <formula>$AC278=""</formula>
    </cfRule>
    <cfRule type="expression" dxfId="5876" priority="6116">
      <formula>(COUNTIFS($E$13:$E$512,$E278,$AC$13:$AC$512,"◎") + COUNTIFS($E$13:$E$512,$E278,$AC$13:$AC$512,"○"))&gt;1</formula>
    </cfRule>
  </conditionalFormatting>
  <conditionalFormatting sqref="AD278">
    <cfRule type="expression" dxfId="5875" priority="6103" stopIfTrue="1">
      <formula>$AD278=""</formula>
    </cfRule>
    <cfRule type="expression" dxfId="5874" priority="6115">
      <formula>(COUNTIFS($E$13:$E$512,$E278,$AD$13:$AD$512,"◎") + COUNTIFS($E$13:$E$512,$E278,$AD$13:$AD$512,"○"))&gt;1</formula>
    </cfRule>
  </conditionalFormatting>
  <conditionalFormatting sqref="AE278">
    <cfRule type="expression" dxfId="5873" priority="6102" stopIfTrue="1">
      <formula>$AE278=""</formula>
    </cfRule>
    <cfRule type="expression" dxfId="5872" priority="6114">
      <formula>(COUNTIFS($E$13:$E$512,$E278,$AE$13:$AE$512,"◎") + COUNTIFS($E$13:$E$512,$E278,$AE$13:$AE$512,"○"))&gt;1</formula>
    </cfRule>
  </conditionalFormatting>
  <conditionalFormatting sqref="AF278">
    <cfRule type="expression" dxfId="5871" priority="6101" stopIfTrue="1">
      <formula>$AF278=""</formula>
    </cfRule>
    <cfRule type="expression" dxfId="5870" priority="6113">
      <formula>(COUNTIFS($E$13:$E$512,$E278,$AF$13:$AF$512,"◎") + COUNTIFS($E$13:$E$512,$E278,$AF$13:$AF$512,"○"))&gt;1</formula>
    </cfRule>
  </conditionalFormatting>
  <conditionalFormatting sqref="AG278">
    <cfRule type="expression" dxfId="5869" priority="6100" stopIfTrue="1">
      <formula>$AG278=""</formula>
    </cfRule>
    <cfRule type="expression" dxfId="5868" priority="6112">
      <formula>(COUNTIFS($E$13:$E$512,$E278,$AG$13:$AG$512,"◎") + COUNTIFS($E$13:$E$512,$E278,$AG$13:$AG$512,"○"))&gt;1</formula>
    </cfRule>
  </conditionalFormatting>
  <conditionalFormatting sqref="AH278">
    <cfRule type="expression" dxfId="5867" priority="6099" stopIfTrue="1">
      <formula>$AH278=""</formula>
    </cfRule>
    <cfRule type="expression" dxfId="5866" priority="6111">
      <formula>(COUNTIFS($E$13:$E$512,$E278,$AH$13:$AH$512,"◎") + COUNTIFS($E$13:$E$512,$E278,$AH$13:$AH$512,"○"))&gt;1</formula>
    </cfRule>
  </conditionalFormatting>
  <conditionalFormatting sqref="AI278">
    <cfRule type="expression" dxfId="5865" priority="6098" stopIfTrue="1">
      <formula>$AI278=""</formula>
    </cfRule>
    <cfRule type="expression" dxfId="5864" priority="6110">
      <formula>(COUNTIFS($E$13:$E$512,$E278,$AI$13:$AI$512,"◎") + COUNTIFS($E$13:$E$512,$E278,$AI$13:$AI$512,"○"))&gt;1</formula>
    </cfRule>
  </conditionalFormatting>
  <conditionalFormatting sqref="AJ278">
    <cfRule type="expression" dxfId="5863" priority="6097" stopIfTrue="1">
      <formula>$AJ278=""</formula>
    </cfRule>
    <cfRule type="expression" dxfId="5862" priority="6109">
      <formula>(COUNTIFS($E$13:$E$512,$E278,$AJ$13:$AJ$512,"◎") + COUNTIFS($E$13:$E$512,$E278,$AJ$13:$AJ$512,"○"))&gt;1</formula>
    </cfRule>
  </conditionalFormatting>
  <conditionalFormatting sqref="Y279">
    <cfRule type="expression" dxfId="5861" priority="6084" stopIfTrue="1">
      <formula>$Y279=""</formula>
    </cfRule>
    <cfRule type="expression" dxfId="5860" priority="6096">
      <formula>(COUNTIFS($E$13:$E$512,$E279,$Y$13:$Y$512,"◎") + COUNTIFS($E$13:$E$512,$E279,$Y$13:$Y$512,"○"))&gt;1</formula>
    </cfRule>
  </conditionalFormatting>
  <conditionalFormatting sqref="Z279">
    <cfRule type="expression" dxfId="5859" priority="6083" stopIfTrue="1">
      <formula>$Z279=""</formula>
    </cfRule>
    <cfRule type="expression" dxfId="5858" priority="6095">
      <formula>(COUNTIFS($E$13:$E$512,$E279,$Z$13:$Z$512,"◎") + COUNTIFS($E$13:$E$512,$E279,$Z$13:$Z$512,"○"))&gt;1</formula>
    </cfRule>
  </conditionalFormatting>
  <conditionalFormatting sqref="AA279">
    <cfRule type="expression" dxfId="5857" priority="6082" stopIfTrue="1">
      <formula>$AA279=""</formula>
    </cfRule>
    <cfRule type="expression" dxfId="5856" priority="6094">
      <formula>(COUNTIFS($E$13:$E$512,$E279,$AA$13:$AA$512,"◎") + COUNTIFS($E$13:$E$512,$E279,$AA$13:$AA$512,"○"))&gt;1</formula>
    </cfRule>
  </conditionalFormatting>
  <conditionalFormatting sqref="AB279">
    <cfRule type="expression" dxfId="5855" priority="6081" stopIfTrue="1">
      <formula>$AB279=""</formula>
    </cfRule>
    <cfRule type="expression" dxfId="5854" priority="6093">
      <formula>(COUNTIFS($E$13:$E$512,$E279,$AB$13:$AB$512,"◎") + COUNTIFS($E$13:$E$512,$E279,$AB$13:$AB$512,"○"))&gt;1</formula>
    </cfRule>
  </conditionalFormatting>
  <conditionalFormatting sqref="AC279">
    <cfRule type="expression" dxfId="5853" priority="6080" stopIfTrue="1">
      <formula>$AC279=""</formula>
    </cfRule>
    <cfRule type="expression" dxfId="5852" priority="6092">
      <formula>(COUNTIFS($E$13:$E$512,$E279,$AC$13:$AC$512,"◎") + COUNTIFS($E$13:$E$512,$E279,$AC$13:$AC$512,"○"))&gt;1</formula>
    </cfRule>
  </conditionalFormatting>
  <conditionalFormatting sqref="AD279">
    <cfRule type="expression" dxfId="5851" priority="6079" stopIfTrue="1">
      <formula>$AD279=""</formula>
    </cfRule>
    <cfRule type="expression" dxfId="5850" priority="6091">
      <formula>(COUNTIFS($E$13:$E$512,$E279,$AD$13:$AD$512,"◎") + COUNTIFS($E$13:$E$512,$E279,$AD$13:$AD$512,"○"))&gt;1</formula>
    </cfRule>
  </conditionalFormatting>
  <conditionalFormatting sqref="AE279">
    <cfRule type="expression" dxfId="5849" priority="6078" stopIfTrue="1">
      <formula>$AE279=""</formula>
    </cfRule>
    <cfRule type="expression" dxfId="5848" priority="6090">
      <formula>(COUNTIFS($E$13:$E$512,$E279,$AE$13:$AE$512,"◎") + COUNTIFS($E$13:$E$512,$E279,$AE$13:$AE$512,"○"))&gt;1</formula>
    </cfRule>
  </conditionalFormatting>
  <conditionalFormatting sqref="AF279">
    <cfRule type="expression" dxfId="5847" priority="6077" stopIfTrue="1">
      <formula>$AF279=""</formula>
    </cfRule>
    <cfRule type="expression" dxfId="5846" priority="6089">
      <formula>(COUNTIFS($E$13:$E$512,$E279,$AF$13:$AF$512,"◎") + COUNTIFS($E$13:$E$512,$E279,$AF$13:$AF$512,"○"))&gt;1</formula>
    </cfRule>
  </conditionalFormatting>
  <conditionalFormatting sqref="AG279">
    <cfRule type="expression" dxfId="5845" priority="6076" stopIfTrue="1">
      <formula>$AG279=""</formula>
    </cfRule>
    <cfRule type="expression" dxfId="5844" priority="6088">
      <formula>(COUNTIFS($E$13:$E$512,$E279,$AG$13:$AG$512,"◎") + COUNTIFS($E$13:$E$512,$E279,$AG$13:$AG$512,"○"))&gt;1</formula>
    </cfRule>
  </conditionalFormatting>
  <conditionalFormatting sqref="AH279">
    <cfRule type="expression" dxfId="5843" priority="6075" stopIfTrue="1">
      <formula>$AH279=""</formula>
    </cfRule>
    <cfRule type="expression" dxfId="5842" priority="6087">
      <formula>(COUNTIFS($E$13:$E$512,$E279,$AH$13:$AH$512,"◎") + COUNTIFS($E$13:$E$512,$E279,$AH$13:$AH$512,"○"))&gt;1</formula>
    </cfRule>
  </conditionalFormatting>
  <conditionalFormatting sqref="AI279">
    <cfRule type="expression" dxfId="5841" priority="6074" stopIfTrue="1">
      <formula>$AI279=""</formula>
    </cfRule>
    <cfRule type="expression" dxfId="5840" priority="6086">
      <formula>(COUNTIFS($E$13:$E$512,$E279,$AI$13:$AI$512,"◎") + COUNTIFS($E$13:$E$512,$E279,$AI$13:$AI$512,"○"))&gt;1</formula>
    </cfRule>
  </conditionalFormatting>
  <conditionalFormatting sqref="AJ279">
    <cfRule type="expression" dxfId="5839" priority="6073" stopIfTrue="1">
      <formula>$AJ279=""</formula>
    </cfRule>
    <cfRule type="expression" dxfId="5838" priority="6085">
      <formula>(COUNTIFS($E$13:$E$512,$E279,$AJ$13:$AJ$512,"◎") + COUNTIFS($E$13:$E$512,$E279,$AJ$13:$AJ$512,"○"))&gt;1</formula>
    </cfRule>
  </conditionalFormatting>
  <conditionalFormatting sqref="Y280">
    <cfRule type="expression" dxfId="5837" priority="6060" stopIfTrue="1">
      <formula>$Y280=""</formula>
    </cfRule>
    <cfRule type="expression" dxfId="5836" priority="6072">
      <formula>(COUNTIFS($E$13:$E$512,$E280,$Y$13:$Y$512,"◎") + COUNTIFS($E$13:$E$512,$E280,$Y$13:$Y$512,"○"))&gt;1</formula>
    </cfRule>
  </conditionalFormatting>
  <conditionalFormatting sqref="Z280">
    <cfRule type="expression" dxfId="5835" priority="6059" stopIfTrue="1">
      <formula>$Z280=""</formula>
    </cfRule>
    <cfRule type="expression" dxfId="5834" priority="6071">
      <formula>(COUNTIFS($E$13:$E$512,$E280,$Z$13:$Z$512,"◎") + COUNTIFS($E$13:$E$512,$E280,$Z$13:$Z$512,"○"))&gt;1</formula>
    </cfRule>
  </conditionalFormatting>
  <conditionalFormatting sqref="AA280">
    <cfRule type="expression" dxfId="5833" priority="6058" stopIfTrue="1">
      <formula>$AA280=""</formula>
    </cfRule>
    <cfRule type="expression" dxfId="5832" priority="6070">
      <formula>(COUNTIFS($E$13:$E$512,$E280,$AA$13:$AA$512,"◎") + COUNTIFS($E$13:$E$512,$E280,$AA$13:$AA$512,"○"))&gt;1</formula>
    </cfRule>
  </conditionalFormatting>
  <conditionalFormatting sqref="AB280">
    <cfRule type="expression" dxfId="5831" priority="6057" stopIfTrue="1">
      <formula>$AB280=""</formula>
    </cfRule>
    <cfRule type="expression" dxfId="5830" priority="6069">
      <formula>(COUNTIFS($E$13:$E$512,$E280,$AB$13:$AB$512,"◎") + COUNTIFS($E$13:$E$512,$E280,$AB$13:$AB$512,"○"))&gt;1</formula>
    </cfRule>
  </conditionalFormatting>
  <conditionalFormatting sqref="AC280">
    <cfRule type="expression" dxfId="5829" priority="6056" stopIfTrue="1">
      <formula>$AC280=""</formula>
    </cfRule>
    <cfRule type="expression" dxfId="5828" priority="6068">
      <formula>(COUNTIFS($E$13:$E$512,$E280,$AC$13:$AC$512,"◎") + COUNTIFS($E$13:$E$512,$E280,$AC$13:$AC$512,"○"))&gt;1</formula>
    </cfRule>
  </conditionalFormatting>
  <conditionalFormatting sqref="AD280">
    <cfRule type="expression" dxfId="5827" priority="6055" stopIfTrue="1">
      <formula>$AD280=""</formula>
    </cfRule>
    <cfRule type="expression" dxfId="5826" priority="6067">
      <formula>(COUNTIFS($E$13:$E$512,$E280,$AD$13:$AD$512,"◎") + COUNTIFS($E$13:$E$512,$E280,$AD$13:$AD$512,"○"))&gt;1</formula>
    </cfRule>
  </conditionalFormatting>
  <conditionalFormatting sqref="AE280">
    <cfRule type="expression" dxfId="5825" priority="6054" stopIfTrue="1">
      <formula>$AE280=""</formula>
    </cfRule>
    <cfRule type="expression" dxfId="5824" priority="6066">
      <formula>(COUNTIFS($E$13:$E$512,$E280,$AE$13:$AE$512,"◎") + COUNTIFS($E$13:$E$512,$E280,$AE$13:$AE$512,"○"))&gt;1</formula>
    </cfRule>
  </conditionalFormatting>
  <conditionalFormatting sqref="AF280">
    <cfRule type="expression" dxfId="5823" priority="6053" stopIfTrue="1">
      <formula>$AF280=""</formula>
    </cfRule>
    <cfRule type="expression" dxfId="5822" priority="6065">
      <formula>(COUNTIFS($E$13:$E$512,$E280,$AF$13:$AF$512,"◎") + COUNTIFS($E$13:$E$512,$E280,$AF$13:$AF$512,"○"))&gt;1</formula>
    </cfRule>
  </conditionalFormatting>
  <conditionalFormatting sqref="AG280">
    <cfRule type="expression" dxfId="5821" priority="6052" stopIfTrue="1">
      <formula>$AG280=""</formula>
    </cfRule>
    <cfRule type="expression" dxfId="5820" priority="6064">
      <formula>(COUNTIFS($E$13:$E$512,$E280,$AG$13:$AG$512,"◎") + COUNTIFS($E$13:$E$512,$E280,$AG$13:$AG$512,"○"))&gt;1</formula>
    </cfRule>
  </conditionalFormatting>
  <conditionalFormatting sqref="AH280">
    <cfRule type="expression" dxfId="5819" priority="6051" stopIfTrue="1">
      <formula>$AH280=""</formula>
    </cfRule>
    <cfRule type="expression" dxfId="5818" priority="6063">
      <formula>(COUNTIFS($E$13:$E$512,$E280,$AH$13:$AH$512,"◎") + COUNTIFS($E$13:$E$512,$E280,$AH$13:$AH$512,"○"))&gt;1</formula>
    </cfRule>
  </conditionalFormatting>
  <conditionalFormatting sqref="AI280">
    <cfRule type="expression" dxfId="5817" priority="6050" stopIfTrue="1">
      <formula>$AI280=""</formula>
    </cfRule>
    <cfRule type="expression" dxfId="5816" priority="6062">
      <formula>(COUNTIFS($E$13:$E$512,$E280,$AI$13:$AI$512,"◎") + COUNTIFS($E$13:$E$512,$E280,$AI$13:$AI$512,"○"))&gt;1</formula>
    </cfRule>
  </conditionalFormatting>
  <conditionalFormatting sqref="AJ280">
    <cfRule type="expression" dxfId="5815" priority="6049" stopIfTrue="1">
      <formula>$AJ280=""</formula>
    </cfRule>
    <cfRule type="expression" dxfId="5814" priority="6061">
      <formula>(COUNTIFS($E$13:$E$512,$E280,$AJ$13:$AJ$512,"◎") + COUNTIFS($E$13:$E$512,$E280,$AJ$13:$AJ$512,"○"))&gt;1</formula>
    </cfRule>
  </conditionalFormatting>
  <conditionalFormatting sqref="Y281">
    <cfRule type="expression" dxfId="5813" priority="6036" stopIfTrue="1">
      <formula>$Y281=""</formula>
    </cfRule>
    <cfRule type="expression" dxfId="5812" priority="6048">
      <formula>(COUNTIFS($E$13:$E$512,$E281,$Y$13:$Y$512,"◎") + COUNTIFS($E$13:$E$512,$E281,$Y$13:$Y$512,"○"))&gt;1</formula>
    </cfRule>
  </conditionalFormatting>
  <conditionalFormatting sqref="Z281">
    <cfRule type="expression" dxfId="5811" priority="6035" stopIfTrue="1">
      <formula>$Z281=""</formula>
    </cfRule>
    <cfRule type="expression" dxfId="5810" priority="6047">
      <formula>(COUNTIFS($E$13:$E$512,$E281,$Z$13:$Z$512,"◎") + COUNTIFS($E$13:$E$512,$E281,$Z$13:$Z$512,"○"))&gt;1</formula>
    </cfRule>
  </conditionalFormatting>
  <conditionalFormatting sqref="AA281">
    <cfRule type="expression" dxfId="5809" priority="6034" stopIfTrue="1">
      <formula>$AA281=""</formula>
    </cfRule>
    <cfRule type="expression" dxfId="5808" priority="6046">
      <formula>(COUNTIFS($E$13:$E$512,$E281,$AA$13:$AA$512,"◎") + COUNTIFS($E$13:$E$512,$E281,$AA$13:$AA$512,"○"))&gt;1</formula>
    </cfRule>
  </conditionalFormatting>
  <conditionalFormatting sqref="AB281">
    <cfRule type="expression" dxfId="5807" priority="6033" stopIfTrue="1">
      <formula>$AB281=""</formula>
    </cfRule>
    <cfRule type="expression" dxfId="5806" priority="6045">
      <formula>(COUNTIFS($E$13:$E$512,$E281,$AB$13:$AB$512,"◎") + COUNTIFS($E$13:$E$512,$E281,$AB$13:$AB$512,"○"))&gt;1</formula>
    </cfRule>
  </conditionalFormatting>
  <conditionalFormatting sqref="AC281">
    <cfRule type="expression" dxfId="5805" priority="6032" stopIfTrue="1">
      <formula>$AC281=""</formula>
    </cfRule>
    <cfRule type="expression" dxfId="5804" priority="6044">
      <formula>(COUNTIFS($E$13:$E$512,$E281,$AC$13:$AC$512,"◎") + COUNTIFS($E$13:$E$512,$E281,$AC$13:$AC$512,"○"))&gt;1</formula>
    </cfRule>
  </conditionalFormatting>
  <conditionalFormatting sqref="AD281">
    <cfRule type="expression" dxfId="5803" priority="6031" stopIfTrue="1">
      <formula>$AD281=""</formula>
    </cfRule>
    <cfRule type="expression" dxfId="5802" priority="6043">
      <formula>(COUNTIFS($E$13:$E$512,$E281,$AD$13:$AD$512,"◎") + COUNTIFS($E$13:$E$512,$E281,$AD$13:$AD$512,"○"))&gt;1</formula>
    </cfRule>
  </conditionalFormatting>
  <conditionalFormatting sqref="AE281">
    <cfRule type="expression" dxfId="5801" priority="6030" stopIfTrue="1">
      <formula>$AE281=""</formula>
    </cfRule>
    <cfRule type="expression" dxfId="5800" priority="6042">
      <formula>(COUNTIFS($E$13:$E$512,$E281,$AE$13:$AE$512,"◎") + COUNTIFS($E$13:$E$512,$E281,$AE$13:$AE$512,"○"))&gt;1</formula>
    </cfRule>
  </conditionalFormatting>
  <conditionalFormatting sqref="AF281">
    <cfRule type="expression" dxfId="5799" priority="6029" stopIfTrue="1">
      <formula>$AF281=""</formula>
    </cfRule>
    <cfRule type="expression" dxfId="5798" priority="6041">
      <formula>(COUNTIFS($E$13:$E$512,$E281,$AF$13:$AF$512,"◎") + COUNTIFS($E$13:$E$512,$E281,$AF$13:$AF$512,"○"))&gt;1</formula>
    </cfRule>
  </conditionalFormatting>
  <conditionalFormatting sqref="AG281">
    <cfRule type="expression" dxfId="5797" priority="6028" stopIfTrue="1">
      <formula>$AG281=""</formula>
    </cfRule>
    <cfRule type="expression" dxfId="5796" priority="6040">
      <formula>(COUNTIFS($E$13:$E$512,$E281,$AG$13:$AG$512,"◎") + COUNTIFS($E$13:$E$512,$E281,$AG$13:$AG$512,"○"))&gt;1</formula>
    </cfRule>
  </conditionalFormatting>
  <conditionalFormatting sqref="AH281">
    <cfRule type="expression" dxfId="5795" priority="6027" stopIfTrue="1">
      <formula>$AH281=""</formula>
    </cfRule>
    <cfRule type="expression" dxfId="5794" priority="6039">
      <formula>(COUNTIFS($E$13:$E$512,$E281,$AH$13:$AH$512,"◎") + COUNTIFS($E$13:$E$512,$E281,$AH$13:$AH$512,"○"))&gt;1</formula>
    </cfRule>
  </conditionalFormatting>
  <conditionalFormatting sqref="AI281">
    <cfRule type="expression" dxfId="5793" priority="6026" stopIfTrue="1">
      <formula>$AI281=""</formula>
    </cfRule>
    <cfRule type="expression" dxfId="5792" priority="6038">
      <formula>(COUNTIFS($E$13:$E$512,$E281,$AI$13:$AI$512,"◎") + COUNTIFS($E$13:$E$512,$E281,$AI$13:$AI$512,"○"))&gt;1</formula>
    </cfRule>
  </conditionalFormatting>
  <conditionalFormatting sqref="AJ281">
    <cfRule type="expression" dxfId="5791" priority="6025" stopIfTrue="1">
      <formula>$AJ281=""</formula>
    </cfRule>
    <cfRule type="expression" dxfId="5790" priority="6037">
      <formula>(COUNTIFS($E$13:$E$512,$E281,$AJ$13:$AJ$512,"◎") + COUNTIFS($E$13:$E$512,$E281,$AJ$13:$AJ$512,"○"))&gt;1</formula>
    </cfRule>
  </conditionalFormatting>
  <conditionalFormatting sqref="Y282">
    <cfRule type="expression" dxfId="5789" priority="6012" stopIfTrue="1">
      <formula>$Y282=""</formula>
    </cfRule>
    <cfRule type="expression" dxfId="5788" priority="6024">
      <formula>(COUNTIFS($E$13:$E$512,$E282,$Y$13:$Y$512,"◎") + COUNTIFS($E$13:$E$512,$E282,$Y$13:$Y$512,"○"))&gt;1</formula>
    </cfRule>
  </conditionalFormatting>
  <conditionalFormatting sqref="Z282">
    <cfRule type="expression" dxfId="5787" priority="6011" stopIfTrue="1">
      <formula>$Z282=""</formula>
    </cfRule>
    <cfRule type="expression" dxfId="5786" priority="6023">
      <formula>(COUNTIFS($E$13:$E$512,$E282,$Z$13:$Z$512,"◎") + COUNTIFS($E$13:$E$512,$E282,$Z$13:$Z$512,"○"))&gt;1</formula>
    </cfRule>
  </conditionalFormatting>
  <conditionalFormatting sqref="AA282">
    <cfRule type="expression" dxfId="5785" priority="6010" stopIfTrue="1">
      <formula>$AA282=""</formula>
    </cfRule>
    <cfRule type="expression" dxfId="5784" priority="6022">
      <formula>(COUNTIFS($E$13:$E$512,$E282,$AA$13:$AA$512,"◎") + COUNTIFS($E$13:$E$512,$E282,$AA$13:$AA$512,"○"))&gt;1</formula>
    </cfRule>
  </conditionalFormatting>
  <conditionalFormatting sqref="AB282">
    <cfRule type="expression" dxfId="5783" priority="6009" stopIfTrue="1">
      <formula>$AB282=""</formula>
    </cfRule>
    <cfRule type="expression" dxfId="5782" priority="6021">
      <formula>(COUNTIFS($E$13:$E$512,$E282,$AB$13:$AB$512,"◎") + COUNTIFS($E$13:$E$512,$E282,$AB$13:$AB$512,"○"))&gt;1</formula>
    </cfRule>
  </conditionalFormatting>
  <conditionalFormatting sqref="AC282">
    <cfRule type="expression" dxfId="5781" priority="6008" stopIfTrue="1">
      <formula>$AC282=""</formula>
    </cfRule>
    <cfRule type="expression" dxfId="5780" priority="6020">
      <formula>(COUNTIFS($E$13:$E$512,$E282,$AC$13:$AC$512,"◎") + COUNTIFS($E$13:$E$512,$E282,$AC$13:$AC$512,"○"))&gt;1</formula>
    </cfRule>
  </conditionalFormatting>
  <conditionalFormatting sqref="AD282">
    <cfRule type="expression" dxfId="5779" priority="6007" stopIfTrue="1">
      <formula>$AD282=""</formula>
    </cfRule>
    <cfRule type="expression" dxfId="5778" priority="6019">
      <formula>(COUNTIFS($E$13:$E$512,$E282,$AD$13:$AD$512,"◎") + COUNTIFS($E$13:$E$512,$E282,$AD$13:$AD$512,"○"))&gt;1</formula>
    </cfRule>
  </conditionalFormatting>
  <conditionalFormatting sqref="AE282">
    <cfRule type="expression" dxfId="5777" priority="6006" stopIfTrue="1">
      <formula>$AE282=""</formula>
    </cfRule>
    <cfRule type="expression" dxfId="5776" priority="6018">
      <formula>(COUNTIFS($E$13:$E$512,$E282,$AE$13:$AE$512,"◎") + COUNTIFS($E$13:$E$512,$E282,$AE$13:$AE$512,"○"))&gt;1</formula>
    </cfRule>
  </conditionalFormatting>
  <conditionalFormatting sqref="AF282">
    <cfRule type="expression" dxfId="5775" priority="6005" stopIfTrue="1">
      <formula>$AF282=""</formula>
    </cfRule>
    <cfRule type="expression" dxfId="5774" priority="6017">
      <formula>(COUNTIFS($E$13:$E$512,$E282,$AF$13:$AF$512,"◎") + COUNTIFS($E$13:$E$512,$E282,$AF$13:$AF$512,"○"))&gt;1</formula>
    </cfRule>
  </conditionalFormatting>
  <conditionalFormatting sqref="AG282">
    <cfRule type="expression" dxfId="5773" priority="6004" stopIfTrue="1">
      <formula>$AG282=""</formula>
    </cfRule>
    <cfRule type="expression" dxfId="5772" priority="6016">
      <formula>(COUNTIFS($E$13:$E$512,$E282,$AG$13:$AG$512,"◎") + COUNTIFS($E$13:$E$512,$E282,$AG$13:$AG$512,"○"))&gt;1</formula>
    </cfRule>
  </conditionalFormatting>
  <conditionalFormatting sqref="AH282">
    <cfRule type="expression" dxfId="5771" priority="6003" stopIfTrue="1">
      <formula>$AH282=""</formula>
    </cfRule>
    <cfRule type="expression" dxfId="5770" priority="6015">
      <formula>(COUNTIFS($E$13:$E$512,$E282,$AH$13:$AH$512,"◎") + COUNTIFS($E$13:$E$512,$E282,$AH$13:$AH$512,"○"))&gt;1</formula>
    </cfRule>
  </conditionalFormatting>
  <conditionalFormatting sqref="AI282">
    <cfRule type="expression" dxfId="5769" priority="6002" stopIfTrue="1">
      <formula>$AI282=""</formula>
    </cfRule>
    <cfRule type="expression" dxfId="5768" priority="6014">
      <formula>(COUNTIFS($E$13:$E$512,$E282,$AI$13:$AI$512,"◎") + COUNTIFS($E$13:$E$512,$E282,$AI$13:$AI$512,"○"))&gt;1</formula>
    </cfRule>
  </conditionalFormatting>
  <conditionalFormatting sqref="AJ282">
    <cfRule type="expression" dxfId="5767" priority="6001" stopIfTrue="1">
      <formula>$AJ282=""</formula>
    </cfRule>
    <cfRule type="expression" dxfId="5766" priority="6013">
      <formula>(COUNTIFS($E$13:$E$512,$E282,$AJ$13:$AJ$512,"◎") + COUNTIFS($E$13:$E$512,$E282,$AJ$13:$AJ$512,"○"))&gt;1</formula>
    </cfRule>
  </conditionalFormatting>
  <conditionalFormatting sqref="Y283">
    <cfRule type="expression" dxfId="5765" priority="5988" stopIfTrue="1">
      <formula>$Y283=""</formula>
    </cfRule>
    <cfRule type="expression" dxfId="5764" priority="6000">
      <formula>(COUNTIFS($E$13:$E$512,$E283,$Y$13:$Y$512,"◎") + COUNTIFS($E$13:$E$512,$E283,$Y$13:$Y$512,"○"))&gt;1</formula>
    </cfRule>
  </conditionalFormatting>
  <conditionalFormatting sqref="Z283">
    <cfRule type="expression" dxfId="5763" priority="5987" stopIfTrue="1">
      <formula>$Z283=""</formula>
    </cfRule>
    <cfRule type="expression" dxfId="5762" priority="5999">
      <formula>(COUNTIFS($E$13:$E$512,$E283,$Z$13:$Z$512,"◎") + COUNTIFS($E$13:$E$512,$E283,$Z$13:$Z$512,"○"))&gt;1</formula>
    </cfRule>
  </conditionalFormatting>
  <conditionalFormatting sqref="AA283">
    <cfRule type="expression" dxfId="5761" priority="5986" stopIfTrue="1">
      <formula>$AA283=""</formula>
    </cfRule>
    <cfRule type="expression" dxfId="5760" priority="5998">
      <formula>(COUNTIFS($E$13:$E$512,$E283,$AA$13:$AA$512,"◎") + COUNTIFS($E$13:$E$512,$E283,$AA$13:$AA$512,"○"))&gt;1</formula>
    </cfRule>
  </conditionalFormatting>
  <conditionalFormatting sqref="AB283">
    <cfRule type="expression" dxfId="5759" priority="5985" stopIfTrue="1">
      <formula>$AB283=""</formula>
    </cfRule>
    <cfRule type="expression" dxfId="5758" priority="5997">
      <formula>(COUNTIFS($E$13:$E$512,$E283,$AB$13:$AB$512,"◎") + COUNTIFS($E$13:$E$512,$E283,$AB$13:$AB$512,"○"))&gt;1</formula>
    </cfRule>
  </conditionalFormatting>
  <conditionalFormatting sqref="AC283">
    <cfRule type="expression" dxfId="5757" priority="5984" stopIfTrue="1">
      <formula>$AC283=""</formula>
    </cfRule>
    <cfRule type="expression" dxfId="5756" priority="5996">
      <formula>(COUNTIFS($E$13:$E$512,$E283,$AC$13:$AC$512,"◎") + COUNTIFS($E$13:$E$512,$E283,$AC$13:$AC$512,"○"))&gt;1</formula>
    </cfRule>
  </conditionalFormatting>
  <conditionalFormatting sqref="AD283">
    <cfRule type="expression" dxfId="5755" priority="5983" stopIfTrue="1">
      <formula>$AD283=""</formula>
    </cfRule>
    <cfRule type="expression" dxfId="5754" priority="5995">
      <formula>(COUNTIFS($E$13:$E$512,$E283,$AD$13:$AD$512,"◎") + COUNTIFS($E$13:$E$512,$E283,$AD$13:$AD$512,"○"))&gt;1</formula>
    </cfRule>
  </conditionalFormatting>
  <conditionalFormatting sqref="AE283">
    <cfRule type="expression" dxfId="5753" priority="5982" stopIfTrue="1">
      <formula>$AE283=""</formula>
    </cfRule>
    <cfRule type="expression" dxfId="5752" priority="5994">
      <formula>(COUNTIFS($E$13:$E$512,$E283,$AE$13:$AE$512,"◎") + COUNTIFS($E$13:$E$512,$E283,$AE$13:$AE$512,"○"))&gt;1</formula>
    </cfRule>
  </conditionalFormatting>
  <conditionalFormatting sqref="AF283">
    <cfRule type="expression" dxfId="5751" priority="5981" stopIfTrue="1">
      <formula>$AF283=""</formula>
    </cfRule>
    <cfRule type="expression" dxfId="5750" priority="5993">
      <formula>(COUNTIFS($E$13:$E$512,$E283,$AF$13:$AF$512,"◎") + COUNTIFS($E$13:$E$512,$E283,$AF$13:$AF$512,"○"))&gt;1</formula>
    </cfRule>
  </conditionalFormatting>
  <conditionalFormatting sqref="AG283">
    <cfRule type="expression" dxfId="5749" priority="5980" stopIfTrue="1">
      <formula>$AG283=""</formula>
    </cfRule>
    <cfRule type="expression" dxfId="5748" priority="5992">
      <formula>(COUNTIFS($E$13:$E$512,$E283,$AG$13:$AG$512,"◎") + COUNTIFS($E$13:$E$512,$E283,$AG$13:$AG$512,"○"))&gt;1</formula>
    </cfRule>
  </conditionalFormatting>
  <conditionalFormatting sqref="AH283">
    <cfRule type="expression" dxfId="5747" priority="5979" stopIfTrue="1">
      <formula>$AH283=""</formula>
    </cfRule>
    <cfRule type="expression" dxfId="5746" priority="5991">
      <formula>(COUNTIFS($E$13:$E$512,$E283,$AH$13:$AH$512,"◎") + COUNTIFS($E$13:$E$512,$E283,$AH$13:$AH$512,"○"))&gt;1</formula>
    </cfRule>
  </conditionalFormatting>
  <conditionalFormatting sqref="AI283">
    <cfRule type="expression" dxfId="5745" priority="5978" stopIfTrue="1">
      <formula>$AI283=""</formula>
    </cfRule>
    <cfRule type="expression" dxfId="5744" priority="5990">
      <formula>(COUNTIFS($E$13:$E$512,$E283,$AI$13:$AI$512,"◎") + COUNTIFS($E$13:$E$512,$E283,$AI$13:$AI$512,"○"))&gt;1</formula>
    </cfRule>
  </conditionalFormatting>
  <conditionalFormatting sqref="AJ283">
    <cfRule type="expression" dxfId="5743" priority="5977" stopIfTrue="1">
      <formula>$AJ283=""</formula>
    </cfRule>
    <cfRule type="expression" dxfId="5742" priority="5989">
      <formula>(COUNTIFS($E$13:$E$512,$E283,$AJ$13:$AJ$512,"◎") + COUNTIFS($E$13:$E$512,$E283,$AJ$13:$AJ$512,"○"))&gt;1</formula>
    </cfRule>
  </conditionalFormatting>
  <conditionalFormatting sqref="Y284">
    <cfRule type="expression" dxfId="5741" priority="5964" stopIfTrue="1">
      <formula>$Y284=""</formula>
    </cfRule>
    <cfRule type="expression" dxfId="5740" priority="5976">
      <formula>(COUNTIFS($E$13:$E$512,$E284,$Y$13:$Y$512,"◎") + COUNTIFS($E$13:$E$512,$E284,$Y$13:$Y$512,"○"))&gt;1</formula>
    </cfRule>
  </conditionalFormatting>
  <conditionalFormatting sqref="Z284">
    <cfRule type="expression" dxfId="5739" priority="5963" stopIfTrue="1">
      <formula>$Z284=""</formula>
    </cfRule>
    <cfRule type="expression" dxfId="5738" priority="5975">
      <formula>(COUNTIFS($E$13:$E$512,$E284,$Z$13:$Z$512,"◎") + COUNTIFS($E$13:$E$512,$E284,$Z$13:$Z$512,"○"))&gt;1</formula>
    </cfRule>
  </conditionalFormatting>
  <conditionalFormatting sqref="AA284">
    <cfRule type="expression" dxfId="5737" priority="5962" stopIfTrue="1">
      <formula>$AA284=""</formula>
    </cfRule>
    <cfRule type="expression" dxfId="5736" priority="5974">
      <formula>(COUNTIFS($E$13:$E$512,$E284,$AA$13:$AA$512,"◎") + COUNTIFS($E$13:$E$512,$E284,$AA$13:$AA$512,"○"))&gt;1</formula>
    </cfRule>
  </conditionalFormatting>
  <conditionalFormatting sqref="AB284">
    <cfRule type="expression" dxfId="5735" priority="5961" stopIfTrue="1">
      <formula>$AB284=""</formula>
    </cfRule>
    <cfRule type="expression" dxfId="5734" priority="5973">
      <formula>(COUNTIFS($E$13:$E$512,$E284,$AB$13:$AB$512,"◎") + COUNTIFS($E$13:$E$512,$E284,$AB$13:$AB$512,"○"))&gt;1</formula>
    </cfRule>
  </conditionalFormatting>
  <conditionalFormatting sqref="AC284">
    <cfRule type="expression" dxfId="5733" priority="5960" stopIfTrue="1">
      <formula>$AC284=""</formula>
    </cfRule>
    <cfRule type="expression" dxfId="5732" priority="5972">
      <formula>(COUNTIFS($E$13:$E$512,$E284,$AC$13:$AC$512,"◎") + COUNTIFS($E$13:$E$512,$E284,$AC$13:$AC$512,"○"))&gt;1</formula>
    </cfRule>
  </conditionalFormatting>
  <conditionalFormatting sqref="AD284">
    <cfRule type="expression" dxfId="5731" priority="5959" stopIfTrue="1">
      <formula>$AD284=""</formula>
    </cfRule>
    <cfRule type="expression" dxfId="5730" priority="5971">
      <formula>(COUNTIFS($E$13:$E$512,$E284,$AD$13:$AD$512,"◎") + COUNTIFS($E$13:$E$512,$E284,$AD$13:$AD$512,"○"))&gt;1</formula>
    </cfRule>
  </conditionalFormatting>
  <conditionalFormatting sqref="AE284">
    <cfRule type="expression" dxfId="5729" priority="5958" stopIfTrue="1">
      <formula>$AE284=""</formula>
    </cfRule>
    <cfRule type="expression" dxfId="5728" priority="5970">
      <formula>(COUNTIFS($E$13:$E$512,$E284,$AE$13:$AE$512,"◎") + COUNTIFS($E$13:$E$512,$E284,$AE$13:$AE$512,"○"))&gt;1</formula>
    </cfRule>
  </conditionalFormatting>
  <conditionalFormatting sqref="AF284">
    <cfRule type="expression" dxfId="5727" priority="5957" stopIfTrue="1">
      <formula>$AF284=""</formula>
    </cfRule>
    <cfRule type="expression" dxfId="5726" priority="5969">
      <formula>(COUNTIFS($E$13:$E$512,$E284,$AF$13:$AF$512,"◎") + COUNTIFS($E$13:$E$512,$E284,$AF$13:$AF$512,"○"))&gt;1</formula>
    </cfRule>
  </conditionalFormatting>
  <conditionalFormatting sqref="AG284">
    <cfRule type="expression" dxfId="5725" priority="5956" stopIfTrue="1">
      <formula>$AG284=""</formula>
    </cfRule>
    <cfRule type="expression" dxfId="5724" priority="5968">
      <formula>(COUNTIFS($E$13:$E$512,$E284,$AG$13:$AG$512,"◎") + COUNTIFS($E$13:$E$512,$E284,$AG$13:$AG$512,"○"))&gt;1</formula>
    </cfRule>
  </conditionalFormatting>
  <conditionalFormatting sqref="AH284">
    <cfRule type="expression" dxfId="5723" priority="5955" stopIfTrue="1">
      <formula>$AH284=""</formula>
    </cfRule>
    <cfRule type="expression" dxfId="5722" priority="5967">
      <formula>(COUNTIFS($E$13:$E$512,$E284,$AH$13:$AH$512,"◎") + COUNTIFS($E$13:$E$512,$E284,$AH$13:$AH$512,"○"))&gt;1</formula>
    </cfRule>
  </conditionalFormatting>
  <conditionalFormatting sqref="AI284">
    <cfRule type="expression" dxfId="5721" priority="5954" stopIfTrue="1">
      <formula>$AI284=""</formula>
    </cfRule>
    <cfRule type="expression" dxfId="5720" priority="5966">
      <formula>(COUNTIFS($E$13:$E$512,$E284,$AI$13:$AI$512,"◎") + COUNTIFS($E$13:$E$512,$E284,$AI$13:$AI$512,"○"))&gt;1</formula>
    </cfRule>
  </conditionalFormatting>
  <conditionalFormatting sqref="AJ284">
    <cfRule type="expression" dxfId="5719" priority="5953" stopIfTrue="1">
      <formula>$AJ284=""</formula>
    </cfRule>
    <cfRule type="expression" dxfId="5718" priority="5965">
      <formula>(COUNTIFS($E$13:$E$512,$E284,$AJ$13:$AJ$512,"◎") + COUNTIFS($E$13:$E$512,$E284,$AJ$13:$AJ$512,"○"))&gt;1</formula>
    </cfRule>
  </conditionalFormatting>
  <conditionalFormatting sqref="Y285">
    <cfRule type="expression" dxfId="5717" priority="5940" stopIfTrue="1">
      <formula>$Y285=""</formula>
    </cfRule>
    <cfRule type="expression" dxfId="5716" priority="5952">
      <formula>(COUNTIFS($E$13:$E$512,$E285,$Y$13:$Y$512,"◎") + COUNTIFS($E$13:$E$512,$E285,$Y$13:$Y$512,"○"))&gt;1</formula>
    </cfRule>
  </conditionalFormatting>
  <conditionalFormatting sqref="Z285">
    <cfRule type="expression" dxfId="5715" priority="5939" stopIfTrue="1">
      <formula>$Z285=""</formula>
    </cfRule>
    <cfRule type="expression" dxfId="5714" priority="5951">
      <formula>(COUNTIFS($E$13:$E$512,$E285,$Z$13:$Z$512,"◎") + COUNTIFS($E$13:$E$512,$E285,$Z$13:$Z$512,"○"))&gt;1</formula>
    </cfRule>
  </conditionalFormatting>
  <conditionalFormatting sqref="AA285">
    <cfRule type="expression" dxfId="5713" priority="5938" stopIfTrue="1">
      <formula>$AA285=""</formula>
    </cfRule>
    <cfRule type="expression" dxfId="5712" priority="5950">
      <formula>(COUNTIFS($E$13:$E$512,$E285,$AA$13:$AA$512,"◎") + COUNTIFS($E$13:$E$512,$E285,$AA$13:$AA$512,"○"))&gt;1</formula>
    </cfRule>
  </conditionalFormatting>
  <conditionalFormatting sqref="AB285">
    <cfRule type="expression" dxfId="5711" priority="5937" stopIfTrue="1">
      <formula>$AB285=""</formula>
    </cfRule>
    <cfRule type="expression" dxfId="5710" priority="5949">
      <formula>(COUNTIFS($E$13:$E$512,$E285,$AB$13:$AB$512,"◎") + COUNTIFS($E$13:$E$512,$E285,$AB$13:$AB$512,"○"))&gt;1</formula>
    </cfRule>
  </conditionalFormatting>
  <conditionalFormatting sqref="AC285">
    <cfRule type="expression" dxfId="5709" priority="5936" stopIfTrue="1">
      <formula>$AC285=""</formula>
    </cfRule>
    <cfRule type="expression" dxfId="5708" priority="5948">
      <formula>(COUNTIFS($E$13:$E$512,$E285,$AC$13:$AC$512,"◎") + COUNTIFS($E$13:$E$512,$E285,$AC$13:$AC$512,"○"))&gt;1</formula>
    </cfRule>
  </conditionalFormatting>
  <conditionalFormatting sqref="AD285">
    <cfRule type="expression" dxfId="5707" priority="5935" stopIfTrue="1">
      <formula>$AD285=""</formula>
    </cfRule>
    <cfRule type="expression" dxfId="5706" priority="5947">
      <formula>(COUNTIFS($E$13:$E$512,$E285,$AD$13:$AD$512,"◎") + COUNTIFS($E$13:$E$512,$E285,$AD$13:$AD$512,"○"))&gt;1</formula>
    </cfRule>
  </conditionalFormatting>
  <conditionalFormatting sqref="AE285">
    <cfRule type="expression" dxfId="5705" priority="5934" stopIfTrue="1">
      <formula>$AE285=""</formula>
    </cfRule>
    <cfRule type="expression" dxfId="5704" priority="5946">
      <formula>(COUNTIFS($E$13:$E$512,$E285,$AE$13:$AE$512,"◎") + COUNTIFS($E$13:$E$512,$E285,$AE$13:$AE$512,"○"))&gt;1</formula>
    </cfRule>
  </conditionalFormatting>
  <conditionalFormatting sqref="AF285">
    <cfRule type="expression" dxfId="5703" priority="5933" stopIfTrue="1">
      <formula>$AF285=""</formula>
    </cfRule>
    <cfRule type="expression" dxfId="5702" priority="5945">
      <formula>(COUNTIFS($E$13:$E$512,$E285,$AF$13:$AF$512,"◎") + COUNTIFS($E$13:$E$512,$E285,$AF$13:$AF$512,"○"))&gt;1</formula>
    </cfRule>
  </conditionalFormatting>
  <conditionalFormatting sqref="AG285">
    <cfRule type="expression" dxfId="5701" priority="5932" stopIfTrue="1">
      <formula>$AG285=""</formula>
    </cfRule>
    <cfRule type="expression" dxfId="5700" priority="5944">
      <formula>(COUNTIFS($E$13:$E$512,$E285,$AG$13:$AG$512,"◎") + COUNTIFS($E$13:$E$512,$E285,$AG$13:$AG$512,"○"))&gt;1</formula>
    </cfRule>
  </conditionalFormatting>
  <conditionalFormatting sqref="AH285">
    <cfRule type="expression" dxfId="5699" priority="5931" stopIfTrue="1">
      <formula>$AH285=""</formula>
    </cfRule>
    <cfRule type="expression" dxfId="5698" priority="5943">
      <formula>(COUNTIFS($E$13:$E$512,$E285,$AH$13:$AH$512,"◎") + COUNTIFS($E$13:$E$512,$E285,$AH$13:$AH$512,"○"))&gt;1</formula>
    </cfRule>
  </conditionalFormatting>
  <conditionalFormatting sqref="AI285">
    <cfRule type="expression" dxfId="5697" priority="5930" stopIfTrue="1">
      <formula>$AI285=""</formula>
    </cfRule>
    <cfRule type="expression" dxfId="5696" priority="5942">
      <formula>(COUNTIFS($E$13:$E$512,$E285,$AI$13:$AI$512,"◎") + COUNTIFS($E$13:$E$512,$E285,$AI$13:$AI$512,"○"))&gt;1</formula>
    </cfRule>
  </conditionalFormatting>
  <conditionalFormatting sqref="AJ285">
    <cfRule type="expression" dxfId="5695" priority="5929" stopIfTrue="1">
      <formula>$AJ285=""</formula>
    </cfRule>
    <cfRule type="expression" dxfId="5694" priority="5941">
      <formula>(COUNTIFS($E$13:$E$512,$E285,$AJ$13:$AJ$512,"◎") + COUNTIFS($E$13:$E$512,$E285,$AJ$13:$AJ$512,"○"))&gt;1</formula>
    </cfRule>
  </conditionalFormatting>
  <conditionalFormatting sqref="Y286">
    <cfRule type="expression" dxfId="5693" priority="5916" stopIfTrue="1">
      <formula>$Y286=""</formula>
    </cfRule>
    <cfRule type="expression" dxfId="5692" priority="5928">
      <formula>(COUNTIFS($E$13:$E$512,$E286,$Y$13:$Y$512,"◎") + COUNTIFS($E$13:$E$512,$E286,$Y$13:$Y$512,"○"))&gt;1</formula>
    </cfRule>
  </conditionalFormatting>
  <conditionalFormatting sqref="Z286">
    <cfRule type="expression" dxfId="5691" priority="5915" stopIfTrue="1">
      <formula>$Z286=""</formula>
    </cfRule>
    <cfRule type="expression" dxfId="5690" priority="5927">
      <formula>(COUNTIFS($E$13:$E$512,$E286,$Z$13:$Z$512,"◎") + COUNTIFS($E$13:$E$512,$E286,$Z$13:$Z$512,"○"))&gt;1</formula>
    </cfRule>
  </conditionalFormatting>
  <conditionalFormatting sqref="AA286">
    <cfRule type="expression" dxfId="5689" priority="5914" stopIfTrue="1">
      <formula>$AA286=""</formula>
    </cfRule>
    <cfRule type="expression" dxfId="5688" priority="5926">
      <formula>(COUNTIFS($E$13:$E$512,$E286,$AA$13:$AA$512,"◎") + COUNTIFS($E$13:$E$512,$E286,$AA$13:$AA$512,"○"))&gt;1</formula>
    </cfRule>
  </conditionalFormatting>
  <conditionalFormatting sqref="AB286">
    <cfRule type="expression" dxfId="5687" priority="5913" stopIfTrue="1">
      <formula>$AB286=""</formula>
    </cfRule>
    <cfRule type="expression" dxfId="5686" priority="5925">
      <formula>(COUNTIFS($E$13:$E$512,$E286,$AB$13:$AB$512,"◎") + COUNTIFS($E$13:$E$512,$E286,$AB$13:$AB$512,"○"))&gt;1</formula>
    </cfRule>
  </conditionalFormatting>
  <conditionalFormatting sqref="AC286">
    <cfRule type="expression" dxfId="5685" priority="5912" stopIfTrue="1">
      <formula>$AC286=""</formula>
    </cfRule>
    <cfRule type="expression" dxfId="5684" priority="5924">
      <formula>(COUNTIFS($E$13:$E$512,$E286,$AC$13:$AC$512,"◎") + COUNTIFS($E$13:$E$512,$E286,$AC$13:$AC$512,"○"))&gt;1</formula>
    </cfRule>
  </conditionalFormatting>
  <conditionalFormatting sqref="AD286">
    <cfRule type="expression" dxfId="5683" priority="5911" stopIfTrue="1">
      <formula>$AD286=""</formula>
    </cfRule>
    <cfRule type="expression" dxfId="5682" priority="5923">
      <formula>(COUNTIFS($E$13:$E$512,$E286,$AD$13:$AD$512,"◎") + COUNTIFS($E$13:$E$512,$E286,$AD$13:$AD$512,"○"))&gt;1</formula>
    </cfRule>
  </conditionalFormatting>
  <conditionalFormatting sqref="AE286">
    <cfRule type="expression" dxfId="5681" priority="5910" stopIfTrue="1">
      <formula>$AE286=""</formula>
    </cfRule>
    <cfRule type="expression" dxfId="5680" priority="5922">
      <formula>(COUNTIFS($E$13:$E$512,$E286,$AE$13:$AE$512,"◎") + COUNTIFS($E$13:$E$512,$E286,$AE$13:$AE$512,"○"))&gt;1</formula>
    </cfRule>
  </conditionalFormatting>
  <conditionalFormatting sqref="AF286">
    <cfRule type="expression" dxfId="5679" priority="5909" stopIfTrue="1">
      <formula>$AF286=""</formula>
    </cfRule>
    <cfRule type="expression" dxfId="5678" priority="5921">
      <formula>(COUNTIFS($E$13:$E$512,$E286,$AF$13:$AF$512,"◎") + COUNTIFS($E$13:$E$512,$E286,$AF$13:$AF$512,"○"))&gt;1</formula>
    </cfRule>
  </conditionalFormatting>
  <conditionalFormatting sqref="AG286">
    <cfRule type="expression" dxfId="5677" priority="5908" stopIfTrue="1">
      <formula>$AG286=""</formula>
    </cfRule>
    <cfRule type="expression" dxfId="5676" priority="5920">
      <formula>(COUNTIFS($E$13:$E$512,$E286,$AG$13:$AG$512,"◎") + COUNTIFS($E$13:$E$512,$E286,$AG$13:$AG$512,"○"))&gt;1</formula>
    </cfRule>
  </conditionalFormatting>
  <conditionalFormatting sqref="AH286">
    <cfRule type="expression" dxfId="5675" priority="5907" stopIfTrue="1">
      <formula>$AH286=""</formula>
    </cfRule>
    <cfRule type="expression" dxfId="5674" priority="5919">
      <formula>(COUNTIFS($E$13:$E$512,$E286,$AH$13:$AH$512,"◎") + COUNTIFS($E$13:$E$512,$E286,$AH$13:$AH$512,"○"))&gt;1</formula>
    </cfRule>
  </conditionalFormatting>
  <conditionalFormatting sqref="AI286">
    <cfRule type="expression" dxfId="5673" priority="5906" stopIfTrue="1">
      <formula>$AI286=""</formula>
    </cfRule>
    <cfRule type="expression" dxfId="5672" priority="5918">
      <formula>(COUNTIFS($E$13:$E$512,$E286,$AI$13:$AI$512,"◎") + COUNTIFS($E$13:$E$512,$E286,$AI$13:$AI$512,"○"))&gt;1</formula>
    </cfRule>
  </conditionalFormatting>
  <conditionalFormatting sqref="AJ286">
    <cfRule type="expression" dxfId="5671" priority="5905" stopIfTrue="1">
      <formula>$AJ286=""</formula>
    </cfRule>
    <cfRule type="expression" dxfId="5670" priority="5917">
      <formula>(COUNTIFS($E$13:$E$512,$E286,$AJ$13:$AJ$512,"◎") + COUNTIFS($E$13:$E$512,$E286,$AJ$13:$AJ$512,"○"))&gt;1</formula>
    </cfRule>
  </conditionalFormatting>
  <conditionalFormatting sqref="Y287">
    <cfRule type="expression" dxfId="5669" priority="5892" stopIfTrue="1">
      <formula>$Y287=""</formula>
    </cfRule>
    <cfRule type="expression" dxfId="5668" priority="5904">
      <formula>(COUNTIFS($E$13:$E$512,$E287,$Y$13:$Y$512,"◎") + COUNTIFS($E$13:$E$512,$E287,$Y$13:$Y$512,"○"))&gt;1</formula>
    </cfRule>
  </conditionalFormatting>
  <conditionalFormatting sqref="Z287">
    <cfRule type="expression" dxfId="5667" priority="5891" stopIfTrue="1">
      <formula>$Z287=""</formula>
    </cfRule>
    <cfRule type="expression" dxfId="5666" priority="5903">
      <formula>(COUNTIFS($E$13:$E$512,$E287,$Z$13:$Z$512,"◎") + COUNTIFS($E$13:$E$512,$E287,$Z$13:$Z$512,"○"))&gt;1</formula>
    </cfRule>
  </conditionalFormatting>
  <conditionalFormatting sqref="AA287">
    <cfRule type="expression" dxfId="5665" priority="5890" stopIfTrue="1">
      <formula>$AA287=""</formula>
    </cfRule>
    <cfRule type="expression" dxfId="5664" priority="5902">
      <formula>(COUNTIFS($E$13:$E$512,$E287,$AA$13:$AA$512,"◎") + COUNTIFS($E$13:$E$512,$E287,$AA$13:$AA$512,"○"))&gt;1</formula>
    </cfRule>
  </conditionalFormatting>
  <conditionalFormatting sqref="AB287">
    <cfRule type="expression" dxfId="5663" priority="5889" stopIfTrue="1">
      <formula>$AB287=""</formula>
    </cfRule>
    <cfRule type="expression" dxfId="5662" priority="5901">
      <formula>(COUNTIFS($E$13:$E$512,$E287,$AB$13:$AB$512,"◎") + COUNTIFS($E$13:$E$512,$E287,$AB$13:$AB$512,"○"))&gt;1</formula>
    </cfRule>
  </conditionalFormatting>
  <conditionalFormatting sqref="AC287">
    <cfRule type="expression" dxfId="5661" priority="5888" stopIfTrue="1">
      <formula>$AC287=""</formula>
    </cfRule>
    <cfRule type="expression" dxfId="5660" priority="5900">
      <formula>(COUNTIFS($E$13:$E$512,$E287,$AC$13:$AC$512,"◎") + COUNTIFS($E$13:$E$512,$E287,$AC$13:$AC$512,"○"))&gt;1</formula>
    </cfRule>
  </conditionalFormatting>
  <conditionalFormatting sqref="AD287">
    <cfRule type="expression" dxfId="5659" priority="5887" stopIfTrue="1">
      <formula>$AD287=""</formula>
    </cfRule>
    <cfRule type="expression" dxfId="5658" priority="5899">
      <formula>(COUNTIFS($E$13:$E$512,$E287,$AD$13:$AD$512,"◎") + COUNTIFS($E$13:$E$512,$E287,$AD$13:$AD$512,"○"))&gt;1</formula>
    </cfRule>
  </conditionalFormatting>
  <conditionalFormatting sqref="AE287">
    <cfRule type="expression" dxfId="5657" priority="5886" stopIfTrue="1">
      <formula>$AE287=""</formula>
    </cfRule>
    <cfRule type="expression" dxfId="5656" priority="5898">
      <formula>(COUNTIFS($E$13:$E$512,$E287,$AE$13:$AE$512,"◎") + COUNTIFS($E$13:$E$512,$E287,$AE$13:$AE$512,"○"))&gt;1</formula>
    </cfRule>
  </conditionalFormatting>
  <conditionalFormatting sqref="AF287">
    <cfRule type="expression" dxfId="5655" priority="5885" stopIfTrue="1">
      <formula>$AF287=""</formula>
    </cfRule>
    <cfRule type="expression" dxfId="5654" priority="5897">
      <formula>(COUNTIFS($E$13:$E$512,$E287,$AF$13:$AF$512,"◎") + COUNTIFS($E$13:$E$512,$E287,$AF$13:$AF$512,"○"))&gt;1</formula>
    </cfRule>
  </conditionalFormatting>
  <conditionalFormatting sqref="AG287">
    <cfRule type="expression" dxfId="5653" priority="5884" stopIfTrue="1">
      <formula>$AG287=""</formula>
    </cfRule>
    <cfRule type="expression" dxfId="5652" priority="5896">
      <formula>(COUNTIFS($E$13:$E$512,$E287,$AG$13:$AG$512,"◎") + COUNTIFS($E$13:$E$512,$E287,$AG$13:$AG$512,"○"))&gt;1</formula>
    </cfRule>
  </conditionalFormatting>
  <conditionalFormatting sqref="AH287">
    <cfRule type="expression" dxfId="5651" priority="5883" stopIfTrue="1">
      <formula>$AH287=""</formula>
    </cfRule>
    <cfRule type="expression" dxfId="5650" priority="5895">
      <formula>(COUNTIFS($E$13:$E$512,$E287,$AH$13:$AH$512,"◎") + COUNTIFS($E$13:$E$512,$E287,$AH$13:$AH$512,"○"))&gt;1</formula>
    </cfRule>
  </conditionalFormatting>
  <conditionalFormatting sqref="AI287">
    <cfRule type="expression" dxfId="5649" priority="5882" stopIfTrue="1">
      <formula>$AI287=""</formula>
    </cfRule>
    <cfRule type="expression" dxfId="5648" priority="5894">
      <formula>(COUNTIFS($E$13:$E$512,$E287,$AI$13:$AI$512,"◎") + COUNTIFS($E$13:$E$512,$E287,$AI$13:$AI$512,"○"))&gt;1</formula>
    </cfRule>
  </conditionalFormatting>
  <conditionalFormatting sqref="AJ287">
    <cfRule type="expression" dxfId="5647" priority="5881" stopIfTrue="1">
      <formula>$AJ287=""</formula>
    </cfRule>
    <cfRule type="expression" dxfId="5646" priority="5893">
      <formula>(COUNTIFS($E$13:$E$512,$E287,$AJ$13:$AJ$512,"◎") + COUNTIFS($E$13:$E$512,$E287,$AJ$13:$AJ$512,"○"))&gt;1</formula>
    </cfRule>
  </conditionalFormatting>
  <conditionalFormatting sqref="Y288">
    <cfRule type="expression" dxfId="5645" priority="5868" stopIfTrue="1">
      <formula>$Y288=""</formula>
    </cfRule>
    <cfRule type="expression" dxfId="5644" priority="5880">
      <formula>(COUNTIFS($E$13:$E$512,$E288,$Y$13:$Y$512,"◎") + COUNTIFS($E$13:$E$512,$E288,$Y$13:$Y$512,"○"))&gt;1</formula>
    </cfRule>
  </conditionalFormatting>
  <conditionalFormatting sqref="Z288">
    <cfRule type="expression" dxfId="5643" priority="5867" stopIfTrue="1">
      <formula>$Z288=""</formula>
    </cfRule>
    <cfRule type="expression" dxfId="5642" priority="5879">
      <formula>(COUNTIFS($E$13:$E$512,$E288,$Z$13:$Z$512,"◎") + COUNTIFS($E$13:$E$512,$E288,$Z$13:$Z$512,"○"))&gt;1</formula>
    </cfRule>
  </conditionalFormatting>
  <conditionalFormatting sqref="AA288">
    <cfRule type="expression" dxfId="5641" priority="5866" stopIfTrue="1">
      <formula>$AA288=""</formula>
    </cfRule>
    <cfRule type="expression" dxfId="5640" priority="5878">
      <formula>(COUNTIFS($E$13:$E$512,$E288,$AA$13:$AA$512,"◎") + COUNTIFS($E$13:$E$512,$E288,$AA$13:$AA$512,"○"))&gt;1</formula>
    </cfRule>
  </conditionalFormatting>
  <conditionalFormatting sqref="AB288">
    <cfRule type="expression" dxfId="5639" priority="5865" stopIfTrue="1">
      <formula>$AB288=""</formula>
    </cfRule>
    <cfRule type="expression" dxfId="5638" priority="5877">
      <formula>(COUNTIFS($E$13:$E$512,$E288,$AB$13:$AB$512,"◎") + COUNTIFS($E$13:$E$512,$E288,$AB$13:$AB$512,"○"))&gt;1</formula>
    </cfRule>
  </conditionalFormatting>
  <conditionalFormatting sqref="AC288">
    <cfRule type="expression" dxfId="5637" priority="5864" stopIfTrue="1">
      <formula>$AC288=""</formula>
    </cfRule>
    <cfRule type="expression" dxfId="5636" priority="5876">
      <formula>(COUNTIFS($E$13:$E$512,$E288,$AC$13:$AC$512,"◎") + COUNTIFS($E$13:$E$512,$E288,$AC$13:$AC$512,"○"))&gt;1</formula>
    </cfRule>
  </conditionalFormatting>
  <conditionalFormatting sqref="AD288">
    <cfRule type="expression" dxfId="5635" priority="5863" stopIfTrue="1">
      <formula>$AD288=""</formula>
    </cfRule>
    <cfRule type="expression" dxfId="5634" priority="5875">
      <formula>(COUNTIFS($E$13:$E$512,$E288,$AD$13:$AD$512,"◎") + COUNTIFS($E$13:$E$512,$E288,$AD$13:$AD$512,"○"))&gt;1</formula>
    </cfRule>
  </conditionalFormatting>
  <conditionalFormatting sqref="AE288">
    <cfRule type="expression" dxfId="5633" priority="5862" stopIfTrue="1">
      <formula>$AE288=""</formula>
    </cfRule>
    <cfRule type="expression" dxfId="5632" priority="5874">
      <formula>(COUNTIFS($E$13:$E$512,$E288,$AE$13:$AE$512,"◎") + COUNTIFS($E$13:$E$512,$E288,$AE$13:$AE$512,"○"))&gt;1</formula>
    </cfRule>
  </conditionalFormatting>
  <conditionalFormatting sqref="AF288">
    <cfRule type="expression" dxfId="5631" priority="5861" stopIfTrue="1">
      <formula>$AF288=""</formula>
    </cfRule>
    <cfRule type="expression" dxfId="5630" priority="5873">
      <formula>(COUNTIFS($E$13:$E$512,$E288,$AF$13:$AF$512,"◎") + COUNTIFS($E$13:$E$512,$E288,$AF$13:$AF$512,"○"))&gt;1</formula>
    </cfRule>
  </conditionalFormatting>
  <conditionalFormatting sqref="AG288">
    <cfRule type="expression" dxfId="5629" priority="5860" stopIfTrue="1">
      <formula>$AG288=""</formula>
    </cfRule>
    <cfRule type="expression" dxfId="5628" priority="5872">
      <formula>(COUNTIFS($E$13:$E$512,$E288,$AG$13:$AG$512,"◎") + COUNTIFS($E$13:$E$512,$E288,$AG$13:$AG$512,"○"))&gt;1</formula>
    </cfRule>
  </conditionalFormatting>
  <conditionalFormatting sqref="AH288">
    <cfRule type="expression" dxfId="5627" priority="5859" stopIfTrue="1">
      <formula>$AH288=""</formula>
    </cfRule>
    <cfRule type="expression" dxfId="5626" priority="5871">
      <formula>(COUNTIFS($E$13:$E$512,$E288,$AH$13:$AH$512,"◎") + COUNTIFS($E$13:$E$512,$E288,$AH$13:$AH$512,"○"))&gt;1</formula>
    </cfRule>
  </conditionalFormatting>
  <conditionalFormatting sqref="AI288">
    <cfRule type="expression" dxfId="5625" priority="5858" stopIfTrue="1">
      <formula>$AI288=""</formula>
    </cfRule>
    <cfRule type="expression" dxfId="5624" priority="5870">
      <formula>(COUNTIFS($E$13:$E$512,$E288,$AI$13:$AI$512,"◎") + COUNTIFS($E$13:$E$512,$E288,$AI$13:$AI$512,"○"))&gt;1</formula>
    </cfRule>
  </conditionalFormatting>
  <conditionalFormatting sqref="AJ288">
    <cfRule type="expression" dxfId="5623" priority="5857" stopIfTrue="1">
      <formula>$AJ288=""</formula>
    </cfRule>
    <cfRule type="expression" dxfId="5622" priority="5869">
      <formula>(COUNTIFS($E$13:$E$512,$E288,$AJ$13:$AJ$512,"◎") + COUNTIFS($E$13:$E$512,$E288,$AJ$13:$AJ$512,"○"))&gt;1</formula>
    </cfRule>
  </conditionalFormatting>
  <conditionalFormatting sqref="Y289">
    <cfRule type="expression" dxfId="5621" priority="5844" stopIfTrue="1">
      <formula>$Y289=""</formula>
    </cfRule>
    <cfRule type="expression" dxfId="5620" priority="5856">
      <formula>(COUNTIFS($E$13:$E$512,$E289,$Y$13:$Y$512,"◎") + COUNTIFS($E$13:$E$512,$E289,$Y$13:$Y$512,"○"))&gt;1</formula>
    </cfRule>
  </conditionalFormatting>
  <conditionalFormatting sqref="Z289">
    <cfRule type="expression" dxfId="5619" priority="5843" stopIfTrue="1">
      <formula>$Z289=""</formula>
    </cfRule>
    <cfRule type="expression" dxfId="5618" priority="5855">
      <formula>(COUNTIFS($E$13:$E$512,$E289,$Z$13:$Z$512,"◎") + COUNTIFS($E$13:$E$512,$E289,$Z$13:$Z$512,"○"))&gt;1</formula>
    </cfRule>
  </conditionalFormatting>
  <conditionalFormatting sqref="AA289">
    <cfRule type="expression" dxfId="5617" priority="5842" stopIfTrue="1">
      <formula>$AA289=""</formula>
    </cfRule>
    <cfRule type="expression" dxfId="5616" priority="5854">
      <formula>(COUNTIFS($E$13:$E$512,$E289,$AA$13:$AA$512,"◎") + COUNTIFS($E$13:$E$512,$E289,$AA$13:$AA$512,"○"))&gt;1</formula>
    </cfRule>
  </conditionalFormatting>
  <conditionalFormatting sqref="AB289">
    <cfRule type="expression" dxfId="5615" priority="5841" stopIfTrue="1">
      <formula>$AB289=""</formula>
    </cfRule>
    <cfRule type="expression" dxfId="5614" priority="5853">
      <formula>(COUNTIFS($E$13:$E$512,$E289,$AB$13:$AB$512,"◎") + COUNTIFS($E$13:$E$512,$E289,$AB$13:$AB$512,"○"))&gt;1</formula>
    </cfRule>
  </conditionalFormatting>
  <conditionalFormatting sqref="AC289">
    <cfRule type="expression" dxfId="5613" priority="5840" stopIfTrue="1">
      <formula>$AC289=""</formula>
    </cfRule>
    <cfRule type="expression" dxfId="5612" priority="5852">
      <formula>(COUNTIFS($E$13:$E$512,$E289,$AC$13:$AC$512,"◎") + COUNTIFS($E$13:$E$512,$E289,$AC$13:$AC$512,"○"))&gt;1</formula>
    </cfRule>
  </conditionalFormatting>
  <conditionalFormatting sqref="AD289">
    <cfRule type="expression" dxfId="5611" priority="5839" stopIfTrue="1">
      <formula>$AD289=""</formula>
    </cfRule>
    <cfRule type="expression" dxfId="5610" priority="5851">
      <formula>(COUNTIFS($E$13:$E$512,$E289,$AD$13:$AD$512,"◎") + COUNTIFS($E$13:$E$512,$E289,$AD$13:$AD$512,"○"))&gt;1</formula>
    </cfRule>
  </conditionalFormatting>
  <conditionalFormatting sqref="AE289">
    <cfRule type="expression" dxfId="5609" priority="5838" stopIfTrue="1">
      <formula>$AE289=""</formula>
    </cfRule>
    <cfRule type="expression" dxfId="5608" priority="5850">
      <formula>(COUNTIFS($E$13:$E$512,$E289,$AE$13:$AE$512,"◎") + COUNTIFS($E$13:$E$512,$E289,$AE$13:$AE$512,"○"))&gt;1</formula>
    </cfRule>
  </conditionalFormatting>
  <conditionalFormatting sqref="AF289">
    <cfRule type="expression" dxfId="5607" priority="5837" stopIfTrue="1">
      <formula>$AF289=""</formula>
    </cfRule>
    <cfRule type="expression" dxfId="5606" priority="5849">
      <formula>(COUNTIFS($E$13:$E$512,$E289,$AF$13:$AF$512,"◎") + COUNTIFS($E$13:$E$512,$E289,$AF$13:$AF$512,"○"))&gt;1</formula>
    </cfRule>
  </conditionalFormatting>
  <conditionalFormatting sqref="AG289">
    <cfRule type="expression" dxfId="5605" priority="5836" stopIfTrue="1">
      <formula>$AG289=""</formula>
    </cfRule>
    <cfRule type="expression" dxfId="5604" priority="5848">
      <formula>(COUNTIFS($E$13:$E$512,$E289,$AG$13:$AG$512,"◎") + COUNTIFS($E$13:$E$512,$E289,$AG$13:$AG$512,"○"))&gt;1</formula>
    </cfRule>
  </conditionalFormatting>
  <conditionalFormatting sqref="AH289">
    <cfRule type="expression" dxfId="5603" priority="5835" stopIfTrue="1">
      <formula>$AH289=""</formula>
    </cfRule>
    <cfRule type="expression" dxfId="5602" priority="5847">
      <formula>(COUNTIFS($E$13:$E$512,$E289,$AH$13:$AH$512,"◎") + COUNTIFS($E$13:$E$512,$E289,$AH$13:$AH$512,"○"))&gt;1</formula>
    </cfRule>
  </conditionalFormatting>
  <conditionalFormatting sqref="AI289">
    <cfRule type="expression" dxfId="5601" priority="5834" stopIfTrue="1">
      <formula>$AI289=""</formula>
    </cfRule>
    <cfRule type="expression" dxfId="5600" priority="5846">
      <formula>(COUNTIFS($E$13:$E$512,$E289,$AI$13:$AI$512,"◎") + COUNTIFS($E$13:$E$512,$E289,$AI$13:$AI$512,"○"))&gt;1</formula>
    </cfRule>
  </conditionalFormatting>
  <conditionalFormatting sqref="AJ289">
    <cfRule type="expression" dxfId="5599" priority="5833" stopIfTrue="1">
      <formula>$AJ289=""</formula>
    </cfRule>
    <cfRule type="expression" dxfId="5598" priority="5845">
      <formula>(COUNTIFS($E$13:$E$512,$E289,$AJ$13:$AJ$512,"◎") + COUNTIFS($E$13:$E$512,$E289,$AJ$13:$AJ$512,"○"))&gt;1</formula>
    </cfRule>
  </conditionalFormatting>
  <conditionalFormatting sqref="Y290">
    <cfRule type="expression" dxfId="5597" priority="5820" stopIfTrue="1">
      <formula>$Y290=""</formula>
    </cfRule>
    <cfRule type="expression" dxfId="5596" priority="5832">
      <formula>(COUNTIFS($E$13:$E$512,$E290,$Y$13:$Y$512,"◎") + COUNTIFS($E$13:$E$512,$E290,$Y$13:$Y$512,"○"))&gt;1</formula>
    </cfRule>
  </conditionalFormatting>
  <conditionalFormatting sqref="Z290">
    <cfRule type="expression" dxfId="5595" priority="5819" stopIfTrue="1">
      <formula>$Z290=""</formula>
    </cfRule>
    <cfRule type="expression" dxfId="5594" priority="5831">
      <formula>(COUNTIFS($E$13:$E$512,$E290,$Z$13:$Z$512,"◎") + COUNTIFS($E$13:$E$512,$E290,$Z$13:$Z$512,"○"))&gt;1</formula>
    </cfRule>
  </conditionalFormatting>
  <conditionalFormatting sqref="AA290">
    <cfRule type="expression" dxfId="5593" priority="5818" stopIfTrue="1">
      <formula>$AA290=""</formula>
    </cfRule>
    <cfRule type="expression" dxfId="5592" priority="5830">
      <formula>(COUNTIFS($E$13:$E$512,$E290,$AA$13:$AA$512,"◎") + COUNTIFS($E$13:$E$512,$E290,$AA$13:$AA$512,"○"))&gt;1</formula>
    </cfRule>
  </conditionalFormatting>
  <conditionalFormatting sqref="AB290">
    <cfRule type="expression" dxfId="5591" priority="5817" stopIfTrue="1">
      <formula>$AB290=""</formula>
    </cfRule>
    <cfRule type="expression" dxfId="5590" priority="5829">
      <formula>(COUNTIFS($E$13:$E$512,$E290,$AB$13:$AB$512,"◎") + COUNTIFS($E$13:$E$512,$E290,$AB$13:$AB$512,"○"))&gt;1</formula>
    </cfRule>
  </conditionalFormatting>
  <conditionalFormatting sqref="AC290">
    <cfRule type="expression" dxfId="5589" priority="5816" stopIfTrue="1">
      <formula>$AC290=""</formula>
    </cfRule>
    <cfRule type="expression" dxfId="5588" priority="5828">
      <formula>(COUNTIFS($E$13:$E$512,$E290,$AC$13:$AC$512,"◎") + COUNTIFS($E$13:$E$512,$E290,$AC$13:$AC$512,"○"))&gt;1</formula>
    </cfRule>
  </conditionalFormatting>
  <conditionalFormatting sqref="AD290">
    <cfRule type="expression" dxfId="5587" priority="5815" stopIfTrue="1">
      <formula>$AD290=""</formula>
    </cfRule>
    <cfRule type="expression" dxfId="5586" priority="5827">
      <formula>(COUNTIFS($E$13:$E$512,$E290,$AD$13:$AD$512,"◎") + COUNTIFS($E$13:$E$512,$E290,$AD$13:$AD$512,"○"))&gt;1</formula>
    </cfRule>
  </conditionalFormatting>
  <conditionalFormatting sqref="AE290">
    <cfRule type="expression" dxfId="5585" priority="5814" stopIfTrue="1">
      <formula>$AE290=""</formula>
    </cfRule>
    <cfRule type="expression" dxfId="5584" priority="5826">
      <formula>(COUNTIFS($E$13:$E$512,$E290,$AE$13:$AE$512,"◎") + COUNTIFS($E$13:$E$512,$E290,$AE$13:$AE$512,"○"))&gt;1</formula>
    </cfRule>
  </conditionalFormatting>
  <conditionalFormatting sqref="AF290">
    <cfRule type="expression" dxfId="5583" priority="5813" stopIfTrue="1">
      <formula>$AF290=""</formula>
    </cfRule>
    <cfRule type="expression" dxfId="5582" priority="5825">
      <formula>(COUNTIFS($E$13:$E$512,$E290,$AF$13:$AF$512,"◎") + COUNTIFS($E$13:$E$512,$E290,$AF$13:$AF$512,"○"))&gt;1</formula>
    </cfRule>
  </conditionalFormatting>
  <conditionalFormatting sqref="AG290">
    <cfRule type="expression" dxfId="5581" priority="5812" stopIfTrue="1">
      <formula>$AG290=""</formula>
    </cfRule>
    <cfRule type="expression" dxfId="5580" priority="5824">
      <formula>(COUNTIFS($E$13:$E$512,$E290,$AG$13:$AG$512,"◎") + COUNTIFS($E$13:$E$512,$E290,$AG$13:$AG$512,"○"))&gt;1</formula>
    </cfRule>
  </conditionalFormatting>
  <conditionalFormatting sqref="AH290">
    <cfRule type="expression" dxfId="5579" priority="5811" stopIfTrue="1">
      <formula>$AH290=""</formula>
    </cfRule>
    <cfRule type="expression" dxfId="5578" priority="5823">
      <formula>(COUNTIFS($E$13:$E$512,$E290,$AH$13:$AH$512,"◎") + COUNTIFS($E$13:$E$512,$E290,$AH$13:$AH$512,"○"))&gt;1</formula>
    </cfRule>
  </conditionalFormatting>
  <conditionalFormatting sqref="AI290">
    <cfRule type="expression" dxfId="5577" priority="5810" stopIfTrue="1">
      <formula>$AI290=""</formula>
    </cfRule>
    <cfRule type="expression" dxfId="5576" priority="5822">
      <formula>(COUNTIFS($E$13:$E$512,$E290,$AI$13:$AI$512,"◎") + COUNTIFS($E$13:$E$512,$E290,$AI$13:$AI$512,"○"))&gt;1</formula>
    </cfRule>
  </conditionalFormatting>
  <conditionalFormatting sqref="AJ290">
    <cfRule type="expression" dxfId="5575" priority="5809" stopIfTrue="1">
      <formula>$AJ290=""</formula>
    </cfRule>
    <cfRule type="expression" dxfId="5574" priority="5821">
      <formula>(COUNTIFS($E$13:$E$512,$E290,$AJ$13:$AJ$512,"◎") + COUNTIFS($E$13:$E$512,$E290,$AJ$13:$AJ$512,"○"))&gt;1</formula>
    </cfRule>
  </conditionalFormatting>
  <conditionalFormatting sqref="Y291">
    <cfRule type="expression" dxfId="5573" priority="5796" stopIfTrue="1">
      <formula>$Y291=""</formula>
    </cfRule>
    <cfRule type="expression" dxfId="5572" priority="5808">
      <formula>(COUNTIFS($E$13:$E$512,$E291,$Y$13:$Y$512,"◎") + COUNTIFS($E$13:$E$512,$E291,$Y$13:$Y$512,"○"))&gt;1</formula>
    </cfRule>
  </conditionalFormatting>
  <conditionalFormatting sqref="Z291">
    <cfRule type="expression" dxfId="5571" priority="5795" stopIfTrue="1">
      <formula>$Z291=""</formula>
    </cfRule>
    <cfRule type="expression" dxfId="5570" priority="5807">
      <formula>(COUNTIFS($E$13:$E$512,$E291,$Z$13:$Z$512,"◎") + COUNTIFS($E$13:$E$512,$E291,$Z$13:$Z$512,"○"))&gt;1</formula>
    </cfRule>
  </conditionalFormatting>
  <conditionalFormatting sqref="AA291">
    <cfRule type="expression" dxfId="5569" priority="5794" stopIfTrue="1">
      <formula>$AA291=""</formula>
    </cfRule>
    <cfRule type="expression" dxfId="5568" priority="5806">
      <formula>(COUNTIFS($E$13:$E$512,$E291,$AA$13:$AA$512,"◎") + COUNTIFS($E$13:$E$512,$E291,$AA$13:$AA$512,"○"))&gt;1</formula>
    </cfRule>
  </conditionalFormatting>
  <conditionalFormatting sqref="AB291">
    <cfRule type="expression" dxfId="5567" priority="5793" stopIfTrue="1">
      <formula>$AB291=""</formula>
    </cfRule>
    <cfRule type="expression" dxfId="5566" priority="5805">
      <formula>(COUNTIFS($E$13:$E$512,$E291,$AB$13:$AB$512,"◎") + COUNTIFS($E$13:$E$512,$E291,$AB$13:$AB$512,"○"))&gt;1</formula>
    </cfRule>
  </conditionalFormatting>
  <conditionalFormatting sqref="AC291">
    <cfRule type="expression" dxfId="5565" priority="5792" stopIfTrue="1">
      <formula>$AC291=""</formula>
    </cfRule>
    <cfRule type="expression" dxfId="5564" priority="5804">
      <formula>(COUNTIFS($E$13:$E$512,$E291,$AC$13:$AC$512,"◎") + COUNTIFS($E$13:$E$512,$E291,$AC$13:$AC$512,"○"))&gt;1</formula>
    </cfRule>
  </conditionalFormatting>
  <conditionalFormatting sqref="AD291">
    <cfRule type="expression" dxfId="5563" priority="5791" stopIfTrue="1">
      <formula>$AD291=""</formula>
    </cfRule>
    <cfRule type="expression" dxfId="5562" priority="5803">
      <formula>(COUNTIFS($E$13:$E$512,$E291,$AD$13:$AD$512,"◎") + COUNTIFS($E$13:$E$512,$E291,$AD$13:$AD$512,"○"))&gt;1</formula>
    </cfRule>
  </conditionalFormatting>
  <conditionalFormatting sqref="AE291">
    <cfRule type="expression" dxfId="5561" priority="5790" stopIfTrue="1">
      <formula>$AE291=""</formula>
    </cfRule>
    <cfRule type="expression" dxfId="5560" priority="5802">
      <formula>(COUNTIFS($E$13:$E$512,$E291,$AE$13:$AE$512,"◎") + COUNTIFS($E$13:$E$512,$E291,$AE$13:$AE$512,"○"))&gt;1</formula>
    </cfRule>
  </conditionalFormatting>
  <conditionalFormatting sqref="AF291">
    <cfRule type="expression" dxfId="5559" priority="5789" stopIfTrue="1">
      <formula>$AF291=""</formula>
    </cfRule>
    <cfRule type="expression" dxfId="5558" priority="5801">
      <formula>(COUNTIFS($E$13:$E$512,$E291,$AF$13:$AF$512,"◎") + COUNTIFS($E$13:$E$512,$E291,$AF$13:$AF$512,"○"))&gt;1</formula>
    </cfRule>
  </conditionalFormatting>
  <conditionalFormatting sqref="AG291">
    <cfRule type="expression" dxfId="5557" priority="5788" stopIfTrue="1">
      <formula>$AG291=""</formula>
    </cfRule>
    <cfRule type="expression" dxfId="5556" priority="5800">
      <formula>(COUNTIFS($E$13:$E$512,$E291,$AG$13:$AG$512,"◎") + COUNTIFS($E$13:$E$512,$E291,$AG$13:$AG$512,"○"))&gt;1</formula>
    </cfRule>
  </conditionalFormatting>
  <conditionalFormatting sqref="AH291">
    <cfRule type="expression" dxfId="5555" priority="5787" stopIfTrue="1">
      <formula>$AH291=""</formula>
    </cfRule>
    <cfRule type="expression" dxfId="5554" priority="5799">
      <formula>(COUNTIFS($E$13:$E$512,$E291,$AH$13:$AH$512,"◎") + COUNTIFS($E$13:$E$512,$E291,$AH$13:$AH$512,"○"))&gt;1</formula>
    </cfRule>
  </conditionalFormatting>
  <conditionalFormatting sqref="AI291">
    <cfRule type="expression" dxfId="5553" priority="5786" stopIfTrue="1">
      <formula>$AI291=""</formula>
    </cfRule>
    <cfRule type="expression" dxfId="5552" priority="5798">
      <formula>(COUNTIFS($E$13:$E$512,$E291,$AI$13:$AI$512,"◎") + COUNTIFS($E$13:$E$512,$E291,$AI$13:$AI$512,"○"))&gt;1</formula>
    </cfRule>
  </conditionalFormatting>
  <conditionalFormatting sqref="AJ291">
    <cfRule type="expression" dxfId="5551" priority="5785" stopIfTrue="1">
      <formula>$AJ291=""</formula>
    </cfRule>
    <cfRule type="expression" dxfId="5550" priority="5797">
      <formula>(COUNTIFS($E$13:$E$512,$E291,$AJ$13:$AJ$512,"◎") + COUNTIFS($E$13:$E$512,$E291,$AJ$13:$AJ$512,"○"))&gt;1</formula>
    </cfRule>
  </conditionalFormatting>
  <conditionalFormatting sqref="Y292">
    <cfRule type="expression" dxfId="5549" priority="5772" stopIfTrue="1">
      <formula>$Y292=""</formula>
    </cfRule>
    <cfRule type="expression" dxfId="5548" priority="5784">
      <formula>(COUNTIFS($E$13:$E$512,$E292,$Y$13:$Y$512,"◎") + COUNTIFS($E$13:$E$512,$E292,$Y$13:$Y$512,"○"))&gt;1</formula>
    </cfRule>
  </conditionalFormatting>
  <conditionalFormatting sqref="Z292">
    <cfRule type="expression" dxfId="5547" priority="5771" stopIfTrue="1">
      <formula>$Z292=""</formula>
    </cfRule>
    <cfRule type="expression" dxfId="5546" priority="5783">
      <formula>(COUNTIFS($E$13:$E$512,$E292,$Z$13:$Z$512,"◎") + COUNTIFS($E$13:$E$512,$E292,$Z$13:$Z$512,"○"))&gt;1</formula>
    </cfRule>
  </conditionalFormatting>
  <conditionalFormatting sqref="AA292">
    <cfRule type="expression" dxfId="5545" priority="5770" stopIfTrue="1">
      <formula>$AA292=""</formula>
    </cfRule>
    <cfRule type="expression" dxfId="5544" priority="5782">
      <formula>(COUNTIFS($E$13:$E$512,$E292,$AA$13:$AA$512,"◎") + COUNTIFS($E$13:$E$512,$E292,$AA$13:$AA$512,"○"))&gt;1</formula>
    </cfRule>
  </conditionalFormatting>
  <conditionalFormatting sqref="AB292">
    <cfRule type="expression" dxfId="5543" priority="5769" stopIfTrue="1">
      <formula>$AB292=""</formula>
    </cfRule>
    <cfRule type="expression" dxfId="5542" priority="5781">
      <formula>(COUNTIFS($E$13:$E$512,$E292,$AB$13:$AB$512,"◎") + COUNTIFS($E$13:$E$512,$E292,$AB$13:$AB$512,"○"))&gt;1</formula>
    </cfRule>
  </conditionalFormatting>
  <conditionalFormatting sqref="AC292">
    <cfRule type="expression" dxfId="5541" priority="5768" stopIfTrue="1">
      <formula>$AC292=""</formula>
    </cfRule>
    <cfRule type="expression" dxfId="5540" priority="5780">
      <formula>(COUNTIFS($E$13:$E$512,$E292,$AC$13:$AC$512,"◎") + COUNTIFS($E$13:$E$512,$E292,$AC$13:$AC$512,"○"))&gt;1</formula>
    </cfRule>
  </conditionalFormatting>
  <conditionalFormatting sqref="AD292">
    <cfRule type="expression" dxfId="5539" priority="5767" stopIfTrue="1">
      <formula>$AD292=""</formula>
    </cfRule>
    <cfRule type="expression" dxfId="5538" priority="5779">
      <formula>(COUNTIFS($E$13:$E$512,$E292,$AD$13:$AD$512,"◎") + COUNTIFS($E$13:$E$512,$E292,$AD$13:$AD$512,"○"))&gt;1</formula>
    </cfRule>
  </conditionalFormatting>
  <conditionalFormatting sqref="AE292">
    <cfRule type="expression" dxfId="5537" priority="5766" stopIfTrue="1">
      <formula>$AE292=""</formula>
    </cfRule>
    <cfRule type="expression" dxfId="5536" priority="5778">
      <formula>(COUNTIFS($E$13:$E$512,$E292,$AE$13:$AE$512,"◎") + COUNTIFS($E$13:$E$512,$E292,$AE$13:$AE$512,"○"))&gt;1</formula>
    </cfRule>
  </conditionalFormatting>
  <conditionalFormatting sqref="AF292">
    <cfRule type="expression" dxfId="5535" priority="5765" stopIfTrue="1">
      <formula>$AF292=""</formula>
    </cfRule>
    <cfRule type="expression" dxfId="5534" priority="5777">
      <formula>(COUNTIFS($E$13:$E$512,$E292,$AF$13:$AF$512,"◎") + COUNTIFS($E$13:$E$512,$E292,$AF$13:$AF$512,"○"))&gt;1</formula>
    </cfRule>
  </conditionalFormatting>
  <conditionalFormatting sqref="AG292">
    <cfRule type="expression" dxfId="5533" priority="5764" stopIfTrue="1">
      <formula>$AG292=""</formula>
    </cfRule>
    <cfRule type="expression" dxfId="5532" priority="5776">
      <formula>(COUNTIFS($E$13:$E$512,$E292,$AG$13:$AG$512,"◎") + COUNTIFS($E$13:$E$512,$E292,$AG$13:$AG$512,"○"))&gt;1</formula>
    </cfRule>
  </conditionalFormatting>
  <conditionalFormatting sqref="AH292">
    <cfRule type="expression" dxfId="5531" priority="5763" stopIfTrue="1">
      <formula>$AH292=""</formula>
    </cfRule>
    <cfRule type="expression" dxfId="5530" priority="5775">
      <formula>(COUNTIFS($E$13:$E$512,$E292,$AH$13:$AH$512,"◎") + COUNTIFS($E$13:$E$512,$E292,$AH$13:$AH$512,"○"))&gt;1</formula>
    </cfRule>
  </conditionalFormatting>
  <conditionalFormatting sqref="AI292">
    <cfRule type="expression" dxfId="5529" priority="5762" stopIfTrue="1">
      <formula>$AI292=""</formula>
    </cfRule>
    <cfRule type="expression" dxfId="5528" priority="5774">
      <formula>(COUNTIFS($E$13:$E$512,$E292,$AI$13:$AI$512,"◎") + COUNTIFS($E$13:$E$512,$E292,$AI$13:$AI$512,"○"))&gt;1</formula>
    </cfRule>
  </conditionalFormatting>
  <conditionalFormatting sqref="AJ292">
    <cfRule type="expression" dxfId="5527" priority="5761" stopIfTrue="1">
      <formula>$AJ292=""</formula>
    </cfRule>
    <cfRule type="expression" dxfId="5526" priority="5773">
      <formula>(COUNTIFS($E$13:$E$512,$E292,$AJ$13:$AJ$512,"◎") + COUNTIFS($E$13:$E$512,$E292,$AJ$13:$AJ$512,"○"))&gt;1</formula>
    </cfRule>
  </conditionalFormatting>
  <conditionalFormatting sqref="Y293">
    <cfRule type="expression" dxfId="5525" priority="5748" stopIfTrue="1">
      <formula>$Y293=""</formula>
    </cfRule>
    <cfRule type="expression" dxfId="5524" priority="5760">
      <formula>(COUNTIFS($E$13:$E$512,$E293,$Y$13:$Y$512,"◎") + COUNTIFS($E$13:$E$512,$E293,$Y$13:$Y$512,"○"))&gt;1</formula>
    </cfRule>
  </conditionalFormatting>
  <conditionalFormatting sqref="Z293">
    <cfRule type="expression" dxfId="5523" priority="5747" stopIfTrue="1">
      <formula>$Z293=""</formula>
    </cfRule>
    <cfRule type="expression" dxfId="5522" priority="5759">
      <formula>(COUNTIFS($E$13:$E$512,$E293,$Z$13:$Z$512,"◎") + COUNTIFS($E$13:$E$512,$E293,$Z$13:$Z$512,"○"))&gt;1</formula>
    </cfRule>
  </conditionalFormatting>
  <conditionalFormatting sqref="AA293">
    <cfRule type="expression" dxfId="5521" priority="5746" stopIfTrue="1">
      <formula>$AA293=""</formula>
    </cfRule>
    <cfRule type="expression" dxfId="5520" priority="5758">
      <formula>(COUNTIFS($E$13:$E$512,$E293,$AA$13:$AA$512,"◎") + COUNTIFS($E$13:$E$512,$E293,$AA$13:$AA$512,"○"))&gt;1</formula>
    </cfRule>
  </conditionalFormatting>
  <conditionalFormatting sqref="AB293">
    <cfRule type="expression" dxfId="5519" priority="5745" stopIfTrue="1">
      <formula>$AB293=""</formula>
    </cfRule>
    <cfRule type="expression" dxfId="5518" priority="5757">
      <formula>(COUNTIFS($E$13:$E$512,$E293,$AB$13:$AB$512,"◎") + COUNTIFS($E$13:$E$512,$E293,$AB$13:$AB$512,"○"))&gt;1</formula>
    </cfRule>
  </conditionalFormatting>
  <conditionalFormatting sqref="AC293">
    <cfRule type="expression" dxfId="5517" priority="5744" stopIfTrue="1">
      <formula>$AC293=""</formula>
    </cfRule>
    <cfRule type="expression" dxfId="5516" priority="5756">
      <formula>(COUNTIFS($E$13:$E$512,$E293,$AC$13:$AC$512,"◎") + COUNTIFS($E$13:$E$512,$E293,$AC$13:$AC$512,"○"))&gt;1</formula>
    </cfRule>
  </conditionalFormatting>
  <conditionalFormatting sqref="AD293">
    <cfRule type="expression" dxfId="5515" priority="5743" stopIfTrue="1">
      <formula>$AD293=""</formula>
    </cfRule>
    <cfRule type="expression" dxfId="5514" priority="5755">
      <formula>(COUNTIFS($E$13:$E$512,$E293,$AD$13:$AD$512,"◎") + COUNTIFS($E$13:$E$512,$E293,$AD$13:$AD$512,"○"))&gt;1</formula>
    </cfRule>
  </conditionalFormatting>
  <conditionalFormatting sqref="AE293">
    <cfRule type="expression" dxfId="5513" priority="5742" stopIfTrue="1">
      <formula>$AE293=""</formula>
    </cfRule>
    <cfRule type="expression" dxfId="5512" priority="5754">
      <formula>(COUNTIFS($E$13:$E$512,$E293,$AE$13:$AE$512,"◎") + COUNTIFS($E$13:$E$512,$E293,$AE$13:$AE$512,"○"))&gt;1</formula>
    </cfRule>
  </conditionalFormatting>
  <conditionalFormatting sqref="AF293">
    <cfRule type="expression" dxfId="5511" priority="5741" stopIfTrue="1">
      <formula>$AF293=""</formula>
    </cfRule>
    <cfRule type="expression" dxfId="5510" priority="5753">
      <formula>(COUNTIFS($E$13:$E$512,$E293,$AF$13:$AF$512,"◎") + COUNTIFS($E$13:$E$512,$E293,$AF$13:$AF$512,"○"))&gt;1</formula>
    </cfRule>
  </conditionalFormatting>
  <conditionalFormatting sqref="AG293">
    <cfRule type="expression" dxfId="5509" priority="5740" stopIfTrue="1">
      <formula>$AG293=""</formula>
    </cfRule>
    <cfRule type="expression" dxfId="5508" priority="5752">
      <formula>(COUNTIFS($E$13:$E$512,$E293,$AG$13:$AG$512,"◎") + COUNTIFS($E$13:$E$512,$E293,$AG$13:$AG$512,"○"))&gt;1</formula>
    </cfRule>
  </conditionalFormatting>
  <conditionalFormatting sqref="AH293">
    <cfRule type="expression" dxfId="5507" priority="5739" stopIfTrue="1">
      <formula>$AH293=""</formula>
    </cfRule>
    <cfRule type="expression" dxfId="5506" priority="5751">
      <formula>(COUNTIFS($E$13:$E$512,$E293,$AH$13:$AH$512,"◎") + COUNTIFS($E$13:$E$512,$E293,$AH$13:$AH$512,"○"))&gt;1</formula>
    </cfRule>
  </conditionalFormatting>
  <conditionalFormatting sqref="AI293">
    <cfRule type="expression" dxfId="5505" priority="5738" stopIfTrue="1">
      <formula>$AI293=""</formula>
    </cfRule>
    <cfRule type="expression" dxfId="5504" priority="5750">
      <formula>(COUNTIFS($E$13:$E$512,$E293,$AI$13:$AI$512,"◎") + COUNTIFS($E$13:$E$512,$E293,$AI$13:$AI$512,"○"))&gt;1</formula>
    </cfRule>
  </conditionalFormatting>
  <conditionalFormatting sqref="AJ293">
    <cfRule type="expression" dxfId="5503" priority="5737" stopIfTrue="1">
      <formula>$AJ293=""</formula>
    </cfRule>
    <cfRule type="expression" dxfId="5502" priority="5749">
      <formula>(COUNTIFS($E$13:$E$512,$E293,$AJ$13:$AJ$512,"◎") + COUNTIFS($E$13:$E$512,$E293,$AJ$13:$AJ$512,"○"))&gt;1</formula>
    </cfRule>
  </conditionalFormatting>
  <conditionalFormatting sqref="Y294">
    <cfRule type="expression" dxfId="5501" priority="5724" stopIfTrue="1">
      <formula>$Y294=""</formula>
    </cfRule>
    <cfRule type="expression" dxfId="5500" priority="5736">
      <formula>(COUNTIFS($E$13:$E$512,$E294,$Y$13:$Y$512,"◎") + COUNTIFS($E$13:$E$512,$E294,$Y$13:$Y$512,"○"))&gt;1</formula>
    </cfRule>
  </conditionalFormatting>
  <conditionalFormatting sqref="Z294">
    <cfRule type="expression" dxfId="5499" priority="5723" stopIfTrue="1">
      <formula>$Z294=""</formula>
    </cfRule>
    <cfRule type="expression" dxfId="5498" priority="5735">
      <formula>(COUNTIFS($E$13:$E$512,$E294,$Z$13:$Z$512,"◎") + COUNTIFS($E$13:$E$512,$E294,$Z$13:$Z$512,"○"))&gt;1</formula>
    </cfRule>
  </conditionalFormatting>
  <conditionalFormatting sqref="AA294">
    <cfRule type="expression" dxfId="5497" priority="5722" stopIfTrue="1">
      <formula>$AA294=""</formula>
    </cfRule>
    <cfRule type="expression" dxfId="5496" priority="5734">
      <formula>(COUNTIFS($E$13:$E$512,$E294,$AA$13:$AA$512,"◎") + COUNTIFS($E$13:$E$512,$E294,$AA$13:$AA$512,"○"))&gt;1</formula>
    </cfRule>
  </conditionalFormatting>
  <conditionalFormatting sqref="AB294">
    <cfRule type="expression" dxfId="5495" priority="5721" stopIfTrue="1">
      <formula>$AB294=""</formula>
    </cfRule>
    <cfRule type="expression" dxfId="5494" priority="5733">
      <formula>(COUNTIFS($E$13:$E$512,$E294,$AB$13:$AB$512,"◎") + COUNTIFS($E$13:$E$512,$E294,$AB$13:$AB$512,"○"))&gt;1</formula>
    </cfRule>
  </conditionalFormatting>
  <conditionalFormatting sqref="AC294">
    <cfRule type="expression" dxfId="5493" priority="5720" stopIfTrue="1">
      <formula>$AC294=""</formula>
    </cfRule>
    <cfRule type="expression" dxfId="5492" priority="5732">
      <formula>(COUNTIFS($E$13:$E$512,$E294,$AC$13:$AC$512,"◎") + COUNTIFS($E$13:$E$512,$E294,$AC$13:$AC$512,"○"))&gt;1</formula>
    </cfRule>
  </conditionalFormatting>
  <conditionalFormatting sqref="AD294">
    <cfRule type="expression" dxfId="5491" priority="5719" stopIfTrue="1">
      <formula>$AD294=""</formula>
    </cfRule>
    <cfRule type="expression" dxfId="5490" priority="5731">
      <formula>(COUNTIFS($E$13:$E$512,$E294,$AD$13:$AD$512,"◎") + COUNTIFS($E$13:$E$512,$E294,$AD$13:$AD$512,"○"))&gt;1</formula>
    </cfRule>
  </conditionalFormatting>
  <conditionalFormatting sqref="AE294">
    <cfRule type="expression" dxfId="5489" priority="5718" stopIfTrue="1">
      <formula>$AE294=""</formula>
    </cfRule>
    <cfRule type="expression" dxfId="5488" priority="5730">
      <formula>(COUNTIFS($E$13:$E$512,$E294,$AE$13:$AE$512,"◎") + COUNTIFS($E$13:$E$512,$E294,$AE$13:$AE$512,"○"))&gt;1</formula>
    </cfRule>
  </conditionalFormatting>
  <conditionalFormatting sqref="AF294">
    <cfRule type="expression" dxfId="5487" priority="5717" stopIfTrue="1">
      <formula>$AF294=""</formula>
    </cfRule>
    <cfRule type="expression" dxfId="5486" priority="5729">
      <formula>(COUNTIFS($E$13:$E$512,$E294,$AF$13:$AF$512,"◎") + COUNTIFS($E$13:$E$512,$E294,$AF$13:$AF$512,"○"))&gt;1</formula>
    </cfRule>
  </conditionalFormatting>
  <conditionalFormatting sqref="AG294">
    <cfRule type="expression" dxfId="5485" priority="5716" stopIfTrue="1">
      <formula>$AG294=""</formula>
    </cfRule>
    <cfRule type="expression" dxfId="5484" priority="5728">
      <formula>(COUNTIFS($E$13:$E$512,$E294,$AG$13:$AG$512,"◎") + COUNTIFS($E$13:$E$512,$E294,$AG$13:$AG$512,"○"))&gt;1</formula>
    </cfRule>
  </conditionalFormatting>
  <conditionalFormatting sqref="AH294">
    <cfRule type="expression" dxfId="5483" priority="5715" stopIfTrue="1">
      <formula>$AH294=""</formula>
    </cfRule>
    <cfRule type="expression" dxfId="5482" priority="5727">
      <formula>(COUNTIFS($E$13:$E$512,$E294,$AH$13:$AH$512,"◎") + COUNTIFS($E$13:$E$512,$E294,$AH$13:$AH$512,"○"))&gt;1</formula>
    </cfRule>
  </conditionalFormatting>
  <conditionalFormatting sqref="AI294">
    <cfRule type="expression" dxfId="5481" priority="5714" stopIfTrue="1">
      <formula>$AI294=""</formula>
    </cfRule>
    <cfRule type="expression" dxfId="5480" priority="5726">
      <formula>(COUNTIFS($E$13:$E$512,$E294,$AI$13:$AI$512,"◎") + COUNTIFS($E$13:$E$512,$E294,$AI$13:$AI$512,"○"))&gt;1</formula>
    </cfRule>
  </conditionalFormatting>
  <conditionalFormatting sqref="AJ294">
    <cfRule type="expression" dxfId="5479" priority="5713" stopIfTrue="1">
      <formula>$AJ294=""</formula>
    </cfRule>
    <cfRule type="expression" dxfId="5478" priority="5725">
      <formula>(COUNTIFS($E$13:$E$512,$E294,$AJ$13:$AJ$512,"◎") + COUNTIFS($E$13:$E$512,$E294,$AJ$13:$AJ$512,"○"))&gt;1</formula>
    </cfRule>
  </conditionalFormatting>
  <conditionalFormatting sqref="Y295">
    <cfRule type="expression" dxfId="5477" priority="5700" stopIfTrue="1">
      <formula>$Y295=""</formula>
    </cfRule>
    <cfRule type="expression" dxfId="5476" priority="5712">
      <formula>(COUNTIFS($E$13:$E$512,$E295,$Y$13:$Y$512,"◎") + COUNTIFS($E$13:$E$512,$E295,$Y$13:$Y$512,"○"))&gt;1</formula>
    </cfRule>
  </conditionalFormatting>
  <conditionalFormatting sqref="Z295">
    <cfRule type="expression" dxfId="5475" priority="5699" stopIfTrue="1">
      <formula>$Z295=""</formula>
    </cfRule>
    <cfRule type="expression" dxfId="5474" priority="5711">
      <formula>(COUNTIFS($E$13:$E$512,$E295,$Z$13:$Z$512,"◎") + COUNTIFS($E$13:$E$512,$E295,$Z$13:$Z$512,"○"))&gt;1</formula>
    </cfRule>
  </conditionalFormatting>
  <conditionalFormatting sqref="AA295">
    <cfRule type="expression" dxfId="5473" priority="5698" stopIfTrue="1">
      <formula>$AA295=""</formula>
    </cfRule>
    <cfRule type="expression" dxfId="5472" priority="5710">
      <formula>(COUNTIFS($E$13:$E$512,$E295,$AA$13:$AA$512,"◎") + COUNTIFS($E$13:$E$512,$E295,$AA$13:$AA$512,"○"))&gt;1</formula>
    </cfRule>
  </conditionalFormatting>
  <conditionalFormatting sqref="AB295">
    <cfRule type="expression" dxfId="5471" priority="5697" stopIfTrue="1">
      <formula>$AB295=""</formula>
    </cfRule>
    <cfRule type="expression" dxfId="5470" priority="5709">
      <formula>(COUNTIFS($E$13:$E$512,$E295,$AB$13:$AB$512,"◎") + COUNTIFS($E$13:$E$512,$E295,$AB$13:$AB$512,"○"))&gt;1</formula>
    </cfRule>
  </conditionalFormatting>
  <conditionalFormatting sqref="AC295">
    <cfRule type="expression" dxfId="5469" priority="5696" stopIfTrue="1">
      <formula>$AC295=""</formula>
    </cfRule>
    <cfRule type="expression" dxfId="5468" priority="5708">
      <formula>(COUNTIFS($E$13:$E$512,$E295,$AC$13:$AC$512,"◎") + COUNTIFS($E$13:$E$512,$E295,$AC$13:$AC$512,"○"))&gt;1</formula>
    </cfRule>
  </conditionalFormatting>
  <conditionalFormatting sqref="AD295">
    <cfRule type="expression" dxfId="5467" priority="5695" stopIfTrue="1">
      <formula>$AD295=""</formula>
    </cfRule>
    <cfRule type="expression" dxfId="5466" priority="5707">
      <formula>(COUNTIFS($E$13:$E$512,$E295,$AD$13:$AD$512,"◎") + COUNTIFS($E$13:$E$512,$E295,$AD$13:$AD$512,"○"))&gt;1</formula>
    </cfRule>
  </conditionalFormatting>
  <conditionalFormatting sqref="AE295">
    <cfRule type="expression" dxfId="5465" priority="5694" stopIfTrue="1">
      <formula>$AE295=""</formula>
    </cfRule>
    <cfRule type="expression" dxfId="5464" priority="5706">
      <formula>(COUNTIFS($E$13:$E$512,$E295,$AE$13:$AE$512,"◎") + COUNTIFS($E$13:$E$512,$E295,$AE$13:$AE$512,"○"))&gt;1</formula>
    </cfRule>
  </conditionalFormatting>
  <conditionalFormatting sqref="AF295">
    <cfRule type="expression" dxfId="5463" priority="5693" stopIfTrue="1">
      <formula>$AF295=""</formula>
    </cfRule>
    <cfRule type="expression" dxfId="5462" priority="5705">
      <formula>(COUNTIFS($E$13:$E$512,$E295,$AF$13:$AF$512,"◎") + COUNTIFS($E$13:$E$512,$E295,$AF$13:$AF$512,"○"))&gt;1</formula>
    </cfRule>
  </conditionalFormatting>
  <conditionalFormatting sqref="AG295">
    <cfRule type="expression" dxfId="5461" priority="5692" stopIfTrue="1">
      <formula>$AG295=""</formula>
    </cfRule>
    <cfRule type="expression" dxfId="5460" priority="5704">
      <formula>(COUNTIFS($E$13:$E$512,$E295,$AG$13:$AG$512,"◎") + COUNTIFS($E$13:$E$512,$E295,$AG$13:$AG$512,"○"))&gt;1</formula>
    </cfRule>
  </conditionalFormatting>
  <conditionalFormatting sqref="AH295">
    <cfRule type="expression" dxfId="5459" priority="5691" stopIfTrue="1">
      <formula>$AH295=""</formula>
    </cfRule>
    <cfRule type="expression" dxfId="5458" priority="5703">
      <formula>(COUNTIFS($E$13:$E$512,$E295,$AH$13:$AH$512,"◎") + COUNTIFS($E$13:$E$512,$E295,$AH$13:$AH$512,"○"))&gt;1</formula>
    </cfRule>
  </conditionalFormatting>
  <conditionalFormatting sqref="AI295">
    <cfRule type="expression" dxfId="5457" priority="5690" stopIfTrue="1">
      <formula>$AI295=""</formula>
    </cfRule>
    <cfRule type="expression" dxfId="5456" priority="5702">
      <formula>(COUNTIFS($E$13:$E$512,$E295,$AI$13:$AI$512,"◎") + COUNTIFS($E$13:$E$512,$E295,$AI$13:$AI$512,"○"))&gt;1</formula>
    </cfRule>
  </conditionalFormatting>
  <conditionalFormatting sqref="AJ295">
    <cfRule type="expression" dxfId="5455" priority="5689" stopIfTrue="1">
      <formula>$AJ295=""</formula>
    </cfRule>
    <cfRule type="expression" dxfId="5454" priority="5701">
      <formula>(COUNTIFS($E$13:$E$512,$E295,$AJ$13:$AJ$512,"◎") + COUNTIFS($E$13:$E$512,$E295,$AJ$13:$AJ$512,"○"))&gt;1</formula>
    </cfRule>
  </conditionalFormatting>
  <conditionalFormatting sqref="Y296">
    <cfRule type="expression" dxfId="5453" priority="5676" stopIfTrue="1">
      <formula>$Y296=""</formula>
    </cfRule>
    <cfRule type="expression" dxfId="5452" priority="5688">
      <formula>(COUNTIFS($E$13:$E$512,$E296,$Y$13:$Y$512,"◎") + COUNTIFS($E$13:$E$512,$E296,$Y$13:$Y$512,"○"))&gt;1</formula>
    </cfRule>
  </conditionalFormatting>
  <conditionalFormatting sqref="Z296">
    <cfRule type="expression" dxfId="5451" priority="5675" stopIfTrue="1">
      <formula>$Z296=""</formula>
    </cfRule>
    <cfRule type="expression" dxfId="5450" priority="5687">
      <formula>(COUNTIFS($E$13:$E$512,$E296,$Z$13:$Z$512,"◎") + COUNTIFS($E$13:$E$512,$E296,$Z$13:$Z$512,"○"))&gt;1</formula>
    </cfRule>
  </conditionalFormatting>
  <conditionalFormatting sqref="AA296">
    <cfRule type="expression" dxfId="5449" priority="5674" stopIfTrue="1">
      <formula>$AA296=""</formula>
    </cfRule>
    <cfRule type="expression" dxfId="5448" priority="5686">
      <formula>(COUNTIFS($E$13:$E$512,$E296,$AA$13:$AA$512,"◎") + COUNTIFS($E$13:$E$512,$E296,$AA$13:$AA$512,"○"))&gt;1</formula>
    </cfRule>
  </conditionalFormatting>
  <conditionalFormatting sqref="AB296">
    <cfRule type="expression" dxfId="5447" priority="5673" stopIfTrue="1">
      <formula>$AB296=""</formula>
    </cfRule>
    <cfRule type="expression" dxfId="5446" priority="5685">
      <formula>(COUNTIFS($E$13:$E$512,$E296,$AB$13:$AB$512,"◎") + COUNTIFS($E$13:$E$512,$E296,$AB$13:$AB$512,"○"))&gt;1</formula>
    </cfRule>
  </conditionalFormatting>
  <conditionalFormatting sqref="AC296">
    <cfRule type="expression" dxfId="5445" priority="5672" stopIfTrue="1">
      <formula>$AC296=""</formula>
    </cfRule>
    <cfRule type="expression" dxfId="5444" priority="5684">
      <formula>(COUNTIFS($E$13:$E$512,$E296,$AC$13:$AC$512,"◎") + COUNTIFS($E$13:$E$512,$E296,$AC$13:$AC$512,"○"))&gt;1</formula>
    </cfRule>
  </conditionalFormatting>
  <conditionalFormatting sqref="AD296">
    <cfRule type="expression" dxfId="5443" priority="5671" stopIfTrue="1">
      <formula>$AD296=""</formula>
    </cfRule>
    <cfRule type="expression" dxfId="5442" priority="5683">
      <formula>(COUNTIFS($E$13:$E$512,$E296,$AD$13:$AD$512,"◎") + COUNTIFS($E$13:$E$512,$E296,$AD$13:$AD$512,"○"))&gt;1</formula>
    </cfRule>
  </conditionalFormatting>
  <conditionalFormatting sqref="AE296">
    <cfRule type="expression" dxfId="5441" priority="5670" stopIfTrue="1">
      <formula>$AE296=""</formula>
    </cfRule>
    <cfRule type="expression" dxfId="5440" priority="5682">
      <formula>(COUNTIFS($E$13:$E$512,$E296,$AE$13:$AE$512,"◎") + COUNTIFS($E$13:$E$512,$E296,$AE$13:$AE$512,"○"))&gt;1</formula>
    </cfRule>
  </conditionalFormatting>
  <conditionalFormatting sqref="AF296">
    <cfRule type="expression" dxfId="5439" priority="5669" stopIfTrue="1">
      <formula>$AF296=""</formula>
    </cfRule>
    <cfRule type="expression" dxfId="5438" priority="5681">
      <formula>(COUNTIFS($E$13:$E$512,$E296,$AF$13:$AF$512,"◎") + COUNTIFS($E$13:$E$512,$E296,$AF$13:$AF$512,"○"))&gt;1</formula>
    </cfRule>
  </conditionalFormatting>
  <conditionalFormatting sqref="AG296">
    <cfRule type="expression" dxfId="5437" priority="5668" stopIfTrue="1">
      <formula>$AG296=""</formula>
    </cfRule>
    <cfRule type="expression" dxfId="5436" priority="5680">
      <formula>(COUNTIFS($E$13:$E$512,$E296,$AG$13:$AG$512,"◎") + COUNTIFS($E$13:$E$512,$E296,$AG$13:$AG$512,"○"))&gt;1</formula>
    </cfRule>
  </conditionalFormatting>
  <conditionalFormatting sqref="AH296">
    <cfRule type="expression" dxfId="5435" priority="5667" stopIfTrue="1">
      <formula>$AH296=""</formula>
    </cfRule>
    <cfRule type="expression" dxfId="5434" priority="5679">
      <formula>(COUNTIFS($E$13:$E$512,$E296,$AH$13:$AH$512,"◎") + COUNTIFS($E$13:$E$512,$E296,$AH$13:$AH$512,"○"))&gt;1</formula>
    </cfRule>
  </conditionalFormatting>
  <conditionalFormatting sqref="AI296">
    <cfRule type="expression" dxfId="5433" priority="5666" stopIfTrue="1">
      <formula>$AI296=""</formula>
    </cfRule>
    <cfRule type="expression" dxfId="5432" priority="5678">
      <formula>(COUNTIFS($E$13:$E$512,$E296,$AI$13:$AI$512,"◎") + COUNTIFS($E$13:$E$512,$E296,$AI$13:$AI$512,"○"))&gt;1</formula>
    </cfRule>
  </conditionalFormatting>
  <conditionalFormatting sqref="AJ296">
    <cfRule type="expression" dxfId="5431" priority="5665" stopIfTrue="1">
      <formula>$AJ296=""</formula>
    </cfRule>
    <cfRule type="expression" dxfId="5430" priority="5677">
      <formula>(COUNTIFS($E$13:$E$512,$E296,$AJ$13:$AJ$512,"◎") + COUNTIFS($E$13:$E$512,$E296,$AJ$13:$AJ$512,"○"))&gt;1</formula>
    </cfRule>
  </conditionalFormatting>
  <conditionalFormatting sqref="Y297">
    <cfRule type="expression" dxfId="5429" priority="5652" stopIfTrue="1">
      <formula>$Y297=""</formula>
    </cfRule>
    <cfRule type="expression" dxfId="5428" priority="5664">
      <formula>(COUNTIFS($E$13:$E$512,$E297,$Y$13:$Y$512,"◎") + COUNTIFS($E$13:$E$512,$E297,$Y$13:$Y$512,"○"))&gt;1</formula>
    </cfRule>
  </conditionalFormatting>
  <conditionalFormatting sqref="Z297">
    <cfRule type="expression" dxfId="5427" priority="5651" stopIfTrue="1">
      <formula>$Z297=""</formula>
    </cfRule>
    <cfRule type="expression" dxfId="5426" priority="5663">
      <formula>(COUNTIFS($E$13:$E$512,$E297,$Z$13:$Z$512,"◎") + COUNTIFS($E$13:$E$512,$E297,$Z$13:$Z$512,"○"))&gt;1</formula>
    </cfRule>
  </conditionalFormatting>
  <conditionalFormatting sqref="AA297">
    <cfRule type="expression" dxfId="5425" priority="5650" stopIfTrue="1">
      <formula>$AA297=""</formula>
    </cfRule>
    <cfRule type="expression" dxfId="5424" priority="5662">
      <formula>(COUNTIFS($E$13:$E$512,$E297,$AA$13:$AA$512,"◎") + COUNTIFS($E$13:$E$512,$E297,$AA$13:$AA$512,"○"))&gt;1</formula>
    </cfRule>
  </conditionalFormatting>
  <conditionalFormatting sqref="AB297">
    <cfRule type="expression" dxfId="5423" priority="5649" stopIfTrue="1">
      <formula>$AB297=""</formula>
    </cfRule>
    <cfRule type="expression" dxfId="5422" priority="5661">
      <formula>(COUNTIFS($E$13:$E$512,$E297,$AB$13:$AB$512,"◎") + COUNTIFS($E$13:$E$512,$E297,$AB$13:$AB$512,"○"))&gt;1</formula>
    </cfRule>
  </conditionalFormatting>
  <conditionalFormatting sqref="AC297">
    <cfRule type="expression" dxfId="5421" priority="5648" stopIfTrue="1">
      <formula>$AC297=""</formula>
    </cfRule>
    <cfRule type="expression" dxfId="5420" priority="5660">
      <formula>(COUNTIFS($E$13:$E$512,$E297,$AC$13:$AC$512,"◎") + COUNTIFS($E$13:$E$512,$E297,$AC$13:$AC$512,"○"))&gt;1</formula>
    </cfRule>
  </conditionalFormatting>
  <conditionalFormatting sqref="AD297">
    <cfRule type="expression" dxfId="5419" priority="5647" stopIfTrue="1">
      <formula>$AD297=""</formula>
    </cfRule>
    <cfRule type="expression" dxfId="5418" priority="5659">
      <formula>(COUNTIFS($E$13:$E$512,$E297,$AD$13:$AD$512,"◎") + COUNTIFS($E$13:$E$512,$E297,$AD$13:$AD$512,"○"))&gt;1</formula>
    </cfRule>
  </conditionalFormatting>
  <conditionalFormatting sqref="AE297">
    <cfRule type="expression" dxfId="5417" priority="5646" stopIfTrue="1">
      <formula>$AE297=""</formula>
    </cfRule>
    <cfRule type="expression" dxfId="5416" priority="5658">
      <formula>(COUNTIFS($E$13:$E$512,$E297,$AE$13:$AE$512,"◎") + COUNTIFS($E$13:$E$512,$E297,$AE$13:$AE$512,"○"))&gt;1</formula>
    </cfRule>
  </conditionalFormatting>
  <conditionalFormatting sqref="AF297">
    <cfRule type="expression" dxfId="5415" priority="5645" stopIfTrue="1">
      <formula>$AF297=""</formula>
    </cfRule>
    <cfRule type="expression" dxfId="5414" priority="5657">
      <formula>(COUNTIFS($E$13:$E$512,$E297,$AF$13:$AF$512,"◎") + COUNTIFS($E$13:$E$512,$E297,$AF$13:$AF$512,"○"))&gt;1</formula>
    </cfRule>
  </conditionalFormatting>
  <conditionalFormatting sqref="AG297">
    <cfRule type="expression" dxfId="5413" priority="5644" stopIfTrue="1">
      <formula>$AG297=""</formula>
    </cfRule>
    <cfRule type="expression" dxfId="5412" priority="5656">
      <formula>(COUNTIFS($E$13:$E$512,$E297,$AG$13:$AG$512,"◎") + COUNTIFS($E$13:$E$512,$E297,$AG$13:$AG$512,"○"))&gt;1</formula>
    </cfRule>
  </conditionalFormatting>
  <conditionalFormatting sqref="AH297">
    <cfRule type="expression" dxfId="5411" priority="5643" stopIfTrue="1">
      <formula>$AH297=""</formula>
    </cfRule>
    <cfRule type="expression" dxfId="5410" priority="5655">
      <formula>(COUNTIFS($E$13:$E$512,$E297,$AH$13:$AH$512,"◎") + COUNTIFS($E$13:$E$512,$E297,$AH$13:$AH$512,"○"))&gt;1</formula>
    </cfRule>
  </conditionalFormatting>
  <conditionalFormatting sqref="AI297">
    <cfRule type="expression" dxfId="5409" priority="5642" stopIfTrue="1">
      <formula>$AI297=""</formula>
    </cfRule>
    <cfRule type="expression" dxfId="5408" priority="5654">
      <formula>(COUNTIFS($E$13:$E$512,$E297,$AI$13:$AI$512,"◎") + COUNTIFS($E$13:$E$512,$E297,$AI$13:$AI$512,"○"))&gt;1</formula>
    </cfRule>
  </conditionalFormatting>
  <conditionalFormatting sqref="AJ297">
    <cfRule type="expression" dxfId="5407" priority="5641" stopIfTrue="1">
      <formula>$AJ297=""</formula>
    </cfRule>
    <cfRule type="expression" dxfId="5406" priority="5653">
      <formula>(COUNTIFS($E$13:$E$512,$E297,$AJ$13:$AJ$512,"◎") + COUNTIFS($E$13:$E$512,$E297,$AJ$13:$AJ$512,"○"))&gt;1</formula>
    </cfRule>
  </conditionalFormatting>
  <conditionalFormatting sqref="Y298">
    <cfRule type="expression" dxfId="5405" priority="5628" stopIfTrue="1">
      <formula>$Y298=""</formula>
    </cfRule>
    <cfRule type="expression" dxfId="5404" priority="5640">
      <formula>(COUNTIFS($E$13:$E$512,$E298,$Y$13:$Y$512,"◎") + COUNTIFS($E$13:$E$512,$E298,$Y$13:$Y$512,"○"))&gt;1</formula>
    </cfRule>
  </conditionalFormatting>
  <conditionalFormatting sqref="Z298">
    <cfRule type="expression" dxfId="5403" priority="5627" stopIfTrue="1">
      <formula>$Z298=""</formula>
    </cfRule>
    <cfRule type="expression" dxfId="5402" priority="5639">
      <formula>(COUNTIFS($E$13:$E$512,$E298,$Z$13:$Z$512,"◎") + COUNTIFS($E$13:$E$512,$E298,$Z$13:$Z$512,"○"))&gt;1</formula>
    </cfRule>
  </conditionalFormatting>
  <conditionalFormatting sqref="AA298">
    <cfRule type="expression" dxfId="5401" priority="5626" stopIfTrue="1">
      <formula>$AA298=""</formula>
    </cfRule>
    <cfRule type="expression" dxfId="5400" priority="5638">
      <formula>(COUNTIFS($E$13:$E$512,$E298,$AA$13:$AA$512,"◎") + COUNTIFS($E$13:$E$512,$E298,$AA$13:$AA$512,"○"))&gt;1</formula>
    </cfRule>
  </conditionalFormatting>
  <conditionalFormatting sqref="AB298">
    <cfRule type="expression" dxfId="5399" priority="5625" stopIfTrue="1">
      <formula>$AB298=""</formula>
    </cfRule>
    <cfRule type="expression" dxfId="5398" priority="5637">
      <formula>(COUNTIFS($E$13:$E$512,$E298,$AB$13:$AB$512,"◎") + COUNTIFS($E$13:$E$512,$E298,$AB$13:$AB$512,"○"))&gt;1</formula>
    </cfRule>
  </conditionalFormatting>
  <conditionalFormatting sqref="AC298">
    <cfRule type="expression" dxfId="5397" priority="5624" stopIfTrue="1">
      <formula>$AC298=""</formula>
    </cfRule>
    <cfRule type="expression" dxfId="5396" priority="5636">
      <formula>(COUNTIFS($E$13:$E$512,$E298,$AC$13:$AC$512,"◎") + COUNTIFS($E$13:$E$512,$E298,$AC$13:$AC$512,"○"))&gt;1</formula>
    </cfRule>
  </conditionalFormatting>
  <conditionalFormatting sqref="AD298">
    <cfRule type="expression" dxfId="5395" priority="5623" stopIfTrue="1">
      <formula>$AD298=""</formula>
    </cfRule>
    <cfRule type="expression" dxfId="5394" priority="5635">
      <formula>(COUNTIFS($E$13:$E$512,$E298,$AD$13:$AD$512,"◎") + COUNTIFS($E$13:$E$512,$E298,$AD$13:$AD$512,"○"))&gt;1</formula>
    </cfRule>
  </conditionalFormatting>
  <conditionalFormatting sqref="AE298">
    <cfRule type="expression" dxfId="5393" priority="5622" stopIfTrue="1">
      <formula>$AE298=""</formula>
    </cfRule>
    <cfRule type="expression" dxfId="5392" priority="5634">
      <formula>(COUNTIFS($E$13:$E$512,$E298,$AE$13:$AE$512,"◎") + COUNTIFS($E$13:$E$512,$E298,$AE$13:$AE$512,"○"))&gt;1</formula>
    </cfRule>
  </conditionalFormatting>
  <conditionalFormatting sqref="AF298">
    <cfRule type="expression" dxfId="5391" priority="5621" stopIfTrue="1">
      <formula>$AF298=""</formula>
    </cfRule>
    <cfRule type="expression" dxfId="5390" priority="5633">
      <formula>(COUNTIFS($E$13:$E$512,$E298,$AF$13:$AF$512,"◎") + COUNTIFS($E$13:$E$512,$E298,$AF$13:$AF$512,"○"))&gt;1</formula>
    </cfRule>
  </conditionalFormatting>
  <conditionalFormatting sqref="AG298">
    <cfRule type="expression" dxfId="5389" priority="5620" stopIfTrue="1">
      <formula>$AG298=""</formula>
    </cfRule>
    <cfRule type="expression" dxfId="5388" priority="5632">
      <formula>(COUNTIFS($E$13:$E$512,$E298,$AG$13:$AG$512,"◎") + COUNTIFS($E$13:$E$512,$E298,$AG$13:$AG$512,"○"))&gt;1</formula>
    </cfRule>
  </conditionalFormatting>
  <conditionalFormatting sqref="AH298">
    <cfRule type="expression" dxfId="5387" priority="5619" stopIfTrue="1">
      <formula>$AH298=""</formula>
    </cfRule>
    <cfRule type="expression" dxfId="5386" priority="5631">
      <formula>(COUNTIFS($E$13:$E$512,$E298,$AH$13:$AH$512,"◎") + COUNTIFS($E$13:$E$512,$E298,$AH$13:$AH$512,"○"))&gt;1</formula>
    </cfRule>
  </conditionalFormatting>
  <conditionalFormatting sqref="AI298">
    <cfRule type="expression" dxfId="5385" priority="5618" stopIfTrue="1">
      <formula>$AI298=""</formula>
    </cfRule>
    <cfRule type="expression" dxfId="5384" priority="5630">
      <formula>(COUNTIFS($E$13:$E$512,$E298,$AI$13:$AI$512,"◎") + COUNTIFS($E$13:$E$512,$E298,$AI$13:$AI$512,"○"))&gt;1</formula>
    </cfRule>
  </conditionalFormatting>
  <conditionalFormatting sqref="AJ298">
    <cfRule type="expression" dxfId="5383" priority="5617" stopIfTrue="1">
      <formula>$AJ298=""</formula>
    </cfRule>
    <cfRule type="expression" dxfId="5382" priority="5629">
      <formula>(COUNTIFS($E$13:$E$512,$E298,$AJ$13:$AJ$512,"◎") + COUNTIFS($E$13:$E$512,$E298,$AJ$13:$AJ$512,"○"))&gt;1</formula>
    </cfRule>
  </conditionalFormatting>
  <conditionalFormatting sqref="Y299">
    <cfRule type="expression" dxfId="5381" priority="5604" stopIfTrue="1">
      <formula>$Y299=""</formula>
    </cfRule>
    <cfRule type="expression" dxfId="5380" priority="5616">
      <formula>(COUNTIFS($E$13:$E$512,$E299,$Y$13:$Y$512,"◎") + COUNTIFS($E$13:$E$512,$E299,$Y$13:$Y$512,"○"))&gt;1</formula>
    </cfRule>
  </conditionalFormatting>
  <conditionalFormatting sqref="Z299">
    <cfRule type="expression" dxfId="5379" priority="5603" stopIfTrue="1">
      <formula>$Z299=""</formula>
    </cfRule>
    <cfRule type="expression" dxfId="5378" priority="5615">
      <formula>(COUNTIFS($E$13:$E$512,$E299,$Z$13:$Z$512,"◎") + COUNTIFS($E$13:$E$512,$E299,$Z$13:$Z$512,"○"))&gt;1</formula>
    </cfRule>
  </conditionalFormatting>
  <conditionalFormatting sqref="AA299">
    <cfRule type="expression" dxfId="5377" priority="5602" stopIfTrue="1">
      <formula>$AA299=""</formula>
    </cfRule>
    <cfRule type="expression" dxfId="5376" priority="5614">
      <formula>(COUNTIFS($E$13:$E$512,$E299,$AA$13:$AA$512,"◎") + COUNTIFS($E$13:$E$512,$E299,$AA$13:$AA$512,"○"))&gt;1</formula>
    </cfRule>
  </conditionalFormatting>
  <conditionalFormatting sqref="AB299">
    <cfRule type="expression" dxfId="5375" priority="5601" stopIfTrue="1">
      <formula>$AB299=""</formula>
    </cfRule>
    <cfRule type="expression" dxfId="5374" priority="5613">
      <formula>(COUNTIFS($E$13:$E$512,$E299,$AB$13:$AB$512,"◎") + COUNTIFS($E$13:$E$512,$E299,$AB$13:$AB$512,"○"))&gt;1</formula>
    </cfRule>
  </conditionalFormatting>
  <conditionalFormatting sqref="AC299">
    <cfRule type="expression" dxfId="5373" priority="5600" stopIfTrue="1">
      <formula>$AC299=""</formula>
    </cfRule>
    <cfRule type="expression" dxfId="5372" priority="5612">
      <formula>(COUNTIFS($E$13:$E$512,$E299,$AC$13:$AC$512,"◎") + COUNTIFS($E$13:$E$512,$E299,$AC$13:$AC$512,"○"))&gt;1</formula>
    </cfRule>
  </conditionalFormatting>
  <conditionalFormatting sqref="AD299">
    <cfRule type="expression" dxfId="5371" priority="5599" stopIfTrue="1">
      <formula>$AD299=""</formula>
    </cfRule>
    <cfRule type="expression" dxfId="5370" priority="5611">
      <formula>(COUNTIFS($E$13:$E$512,$E299,$AD$13:$AD$512,"◎") + COUNTIFS($E$13:$E$512,$E299,$AD$13:$AD$512,"○"))&gt;1</formula>
    </cfRule>
  </conditionalFormatting>
  <conditionalFormatting sqref="AE299">
    <cfRule type="expression" dxfId="5369" priority="5598" stopIfTrue="1">
      <formula>$AE299=""</formula>
    </cfRule>
    <cfRule type="expression" dxfId="5368" priority="5610">
      <formula>(COUNTIFS($E$13:$E$512,$E299,$AE$13:$AE$512,"◎") + COUNTIFS($E$13:$E$512,$E299,$AE$13:$AE$512,"○"))&gt;1</formula>
    </cfRule>
  </conditionalFormatting>
  <conditionalFormatting sqref="AF299">
    <cfRule type="expression" dxfId="5367" priority="5597" stopIfTrue="1">
      <formula>$AF299=""</formula>
    </cfRule>
    <cfRule type="expression" dxfId="5366" priority="5609">
      <formula>(COUNTIFS($E$13:$E$512,$E299,$AF$13:$AF$512,"◎") + COUNTIFS($E$13:$E$512,$E299,$AF$13:$AF$512,"○"))&gt;1</formula>
    </cfRule>
  </conditionalFormatting>
  <conditionalFormatting sqref="AG299">
    <cfRule type="expression" dxfId="5365" priority="5596" stopIfTrue="1">
      <formula>$AG299=""</formula>
    </cfRule>
    <cfRule type="expression" dxfId="5364" priority="5608">
      <formula>(COUNTIFS($E$13:$E$512,$E299,$AG$13:$AG$512,"◎") + COUNTIFS($E$13:$E$512,$E299,$AG$13:$AG$512,"○"))&gt;1</formula>
    </cfRule>
  </conditionalFormatting>
  <conditionalFormatting sqref="AH299">
    <cfRule type="expression" dxfId="5363" priority="5595" stopIfTrue="1">
      <formula>$AH299=""</formula>
    </cfRule>
    <cfRule type="expression" dxfId="5362" priority="5607">
      <formula>(COUNTIFS($E$13:$E$512,$E299,$AH$13:$AH$512,"◎") + COUNTIFS($E$13:$E$512,$E299,$AH$13:$AH$512,"○"))&gt;1</formula>
    </cfRule>
  </conditionalFormatting>
  <conditionalFormatting sqref="AI299">
    <cfRule type="expression" dxfId="5361" priority="5594" stopIfTrue="1">
      <formula>$AI299=""</formula>
    </cfRule>
    <cfRule type="expression" dxfId="5360" priority="5606">
      <formula>(COUNTIFS($E$13:$E$512,$E299,$AI$13:$AI$512,"◎") + COUNTIFS($E$13:$E$512,$E299,$AI$13:$AI$512,"○"))&gt;1</formula>
    </cfRule>
  </conditionalFormatting>
  <conditionalFormatting sqref="AJ299">
    <cfRule type="expression" dxfId="5359" priority="5593" stopIfTrue="1">
      <formula>$AJ299=""</formula>
    </cfRule>
    <cfRule type="expression" dxfId="5358" priority="5605">
      <formula>(COUNTIFS($E$13:$E$512,$E299,$AJ$13:$AJ$512,"◎") + COUNTIFS($E$13:$E$512,$E299,$AJ$13:$AJ$512,"○"))&gt;1</formula>
    </cfRule>
  </conditionalFormatting>
  <conditionalFormatting sqref="Y300">
    <cfRule type="expression" dxfId="5357" priority="5580" stopIfTrue="1">
      <formula>$Y300=""</formula>
    </cfRule>
    <cfRule type="expression" dxfId="5356" priority="5592">
      <formula>(COUNTIFS($E$13:$E$512,$E300,$Y$13:$Y$512,"◎") + COUNTIFS($E$13:$E$512,$E300,$Y$13:$Y$512,"○"))&gt;1</formula>
    </cfRule>
  </conditionalFormatting>
  <conditionalFormatting sqref="Z300">
    <cfRule type="expression" dxfId="5355" priority="5579" stopIfTrue="1">
      <formula>$Z300=""</formula>
    </cfRule>
    <cfRule type="expression" dxfId="5354" priority="5591">
      <formula>(COUNTIFS($E$13:$E$512,$E300,$Z$13:$Z$512,"◎") + COUNTIFS($E$13:$E$512,$E300,$Z$13:$Z$512,"○"))&gt;1</formula>
    </cfRule>
  </conditionalFormatting>
  <conditionalFormatting sqref="AA300">
    <cfRule type="expression" dxfId="5353" priority="5578" stopIfTrue="1">
      <formula>$AA300=""</formula>
    </cfRule>
    <cfRule type="expression" dxfId="5352" priority="5590">
      <formula>(COUNTIFS($E$13:$E$512,$E300,$AA$13:$AA$512,"◎") + COUNTIFS($E$13:$E$512,$E300,$AA$13:$AA$512,"○"))&gt;1</formula>
    </cfRule>
  </conditionalFormatting>
  <conditionalFormatting sqref="AB300">
    <cfRule type="expression" dxfId="5351" priority="5577" stopIfTrue="1">
      <formula>$AB300=""</formula>
    </cfRule>
    <cfRule type="expression" dxfId="5350" priority="5589">
      <formula>(COUNTIFS($E$13:$E$512,$E300,$AB$13:$AB$512,"◎") + COUNTIFS($E$13:$E$512,$E300,$AB$13:$AB$512,"○"))&gt;1</formula>
    </cfRule>
  </conditionalFormatting>
  <conditionalFormatting sqref="AC300">
    <cfRule type="expression" dxfId="5349" priority="5576" stopIfTrue="1">
      <formula>$AC300=""</formula>
    </cfRule>
    <cfRule type="expression" dxfId="5348" priority="5588">
      <formula>(COUNTIFS($E$13:$E$512,$E300,$AC$13:$AC$512,"◎") + COUNTIFS($E$13:$E$512,$E300,$AC$13:$AC$512,"○"))&gt;1</formula>
    </cfRule>
  </conditionalFormatting>
  <conditionalFormatting sqref="AD300">
    <cfRule type="expression" dxfId="5347" priority="5575" stopIfTrue="1">
      <formula>$AD300=""</formula>
    </cfRule>
    <cfRule type="expression" dxfId="5346" priority="5587">
      <formula>(COUNTIFS($E$13:$E$512,$E300,$AD$13:$AD$512,"◎") + COUNTIFS($E$13:$E$512,$E300,$AD$13:$AD$512,"○"))&gt;1</formula>
    </cfRule>
  </conditionalFormatting>
  <conditionalFormatting sqref="AE300">
    <cfRule type="expression" dxfId="5345" priority="5574" stopIfTrue="1">
      <formula>$AE300=""</formula>
    </cfRule>
    <cfRule type="expression" dxfId="5344" priority="5586">
      <formula>(COUNTIFS($E$13:$E$512,$E300,$AE$13:$AE$512,"◎") + COUNTIFS($E$13:$E$512,$E300,$AE$13:$AE$512,"○"))&gt;1</formula>
    </cfRule>
  </conditionalFormatting>
  <conditionalFormatting sqref="AF300">
    <cfRule type="expression" dxfId="5343" priority="5573" stopIfTrue="1">
      <formula>$AF300=""</formula>
    </cfRule>
    <cfRule type="expression" dxfId="5342" priority="5585">
      <formula>(COUNTIFS($E$13:$E$512,$E300,$AF$13:$AF$512,"◎") + COUNTIFS($E$13:$E$512,$E300,$AF$13:$AF$512,"○"))&gt;1</formula>
    </cfRule>
  </conditionalFormatting>
  <conditionalFormatting sqref="AG300">
    <cfRule type="expression" dxfId="5341" priority="5572" stopIfTrue="1">
      <formula>$AG300=""</formula>
    </cfRule>
    <cfRule type="expression" dxfId="5340" priority="5584">
      <formula>(COUNTIFS($E$13:$E$512,$E300,$AG$13:$AG$512,"◎") + COUNTIFS($E$13:$E$512,$E300,$AG$13:$AG$512,"○"))&gt;1</formula>
    </cfRule>
  </conditionalFormatting>
  <conditionalFormatting sqref="AH300">
    <cfRule type="expression" dxfId="5339" priority="5571" stopIfTrue="1">
      <formula>$AH300=""</formula>
    </cfRule>
    <cfRule type="expression" dxfId="5338" priority="5583">
      <formula>(COUNTIFS($E$13:$E$512,$E300,$AH$13:$AH$512,"◎") + COUNTIFS($E$13:$E$512,$E300,$AH$13:$AH$512,"○"))&gt;1</formula>
    </cfRule>
  </conditionalFormatting>
  <conditionalFormatting sqref="AI300">
    <cfRule type="expression" dxfId="5337" priority="5570" stopIfTrue="1">
      <formula>$AI300=""</formula>
    </cfRule>
    <cfRule type="expression" dxfId="5336" priority="5582">
      <formula>(COUNTIFS($E$13:$E$512,$E300,$AI$13:$AI$512,"◎") + COUNTIFS($E$13:$E$512,$E300,$AI$13:$AI$512,"○"))&gt;1</formula>
    </cfRule>
  </conditionalFormatting>
  <conditionalFormatting sqref="AJ300">
    <cfRule type="expression" dxfId="5335" priority="5569" stopIfTrue="1">
      <formula>$AJ300=""</formula>
    </cfRule>
    <cfRule type="expression" dxfId="5334" priority="5581">
      <formula>(COUNTIFS($E$13:$E$512,$E300,$AJ$13:$AJ$512,"◎") + COUNTIFS($E$13:$E$512,$E300,$AJ$13:$AJ$512,"○"))&gt;1</formula>
    </cfRule>
  </conditionalFormatting>
  <conditionalFormatting sqref="Y301">
    <cfRule type="expression" dxfId="5333" priority="5556" stopIfTrue="1">
      <formula>$Y301=""</formula>
    </cfRule>
    <cfRule type="expression" dxfId="5332" priority="5568">
      <formula>(COUNTIFS($E$13:$E$512,$E301,$Y$13:$Y$512,"◎") + COUNTIFS($E$13:$E$512,$E301,$Y$13:$Y$512,"○"))&gt;1</formula>
    </cfRule>
  </conditionalFormatting>
  <conditionalFormatting sqref="Z301">
    <cfRule type="expression" dxfId="5331" priority="5555" stopIfTrue="1">
      <formula>$Z301=""</formula>
    </cfRule>
    <cfRule type="expression" dxfId="5330" priority="5567">
      <formula>(COUNTIFS($E$13:$E$512,$E301,$Z$13:$Z$512,"◎") + COUNTIFS($E$13:$E$512,$E301,$Z$13:$Z$512,"○"))&gt;1</formula>
    </cfRule>
  </conditionalFormatting>
  <conditionalFormatting sqref="AA301">
    <cfRule type="expression" dxfId="5329" priority="5554" stopIfTrue="1">
      <formula>$AA301=""</formula>
    </cfRule>
    <cfRule type="expression" dxfId="5328" priority="5566">
      <formula>(COUNTIFS($E$13:$E$512,$E301,$AA$13:$AA$512,"◎") + COUNTIFS($E$13:$E$512,$E301,$AA$13:$AA$512,"○"))&gt;1</formula>
    </cfRule>
  </conditionalFormatting>
  <conditionalFormatting sqref="AB301">
    <cfRule type="expression" dxfId="5327" priority="5553" stopIfTrue="1">
      <formula>$AB301=""</formula>
    </cfRule>
    <cfRule type="expression" dxfId="5326" priority="5565">
      <formula>(COUNTIFS($E$13:$E$512,$E301,$AB$13:$AB$512,"◎") + COUNTIFS($E$13:$E$512,$E301,$AB$13:$AB$512,"○"))&gt;1</formula>
    </cfRule>
  </conditionalFormatting>
  <conditionalFormatting sqref="AC301">
    <cfRule type="expression" dxfId="5325" priority="5552" stopIfTrue="1">
      <formula>$AC301=""</formula>
    </cfRule>
    <cfRule type="expression" dxfId="5324" priority="5564">
      <formula>(COUNTIFS($E$13:$E$512,$E301,$AC$13:$AC$512,"◎") + COUNTIFS($E$13:$E$512,$E301,$AC$13:$AC$512,"○"))&gt;1</formula>
    </cfRule>
  </conditionalFormatting>
  <conditionalFormatting sqref="AD301">
    <cfRule type="expression" dxfId="5323" priority="5551" stopIfTrue="1">
      <formula>$AD301=""</formula>
    </cfRule>
    <cfRule type="expression" dxfId="5322" priority="5563">
      <formula>(COUNTIFS($E$13:$E$512,$E301,$AD$13:$AD$512,"◎") + COUNTIFS($E$13:$E$512,$E301,$AD$13:$AD$512,"○"))&gt;1</formula>
    </cfRule>
  </conditionalFormatting>
  <conditionalFormatting sqref="AE301">
    <cfRule type="expression" dxfId="5321" priority="5550" stopIfTrue="1">
      <formula>$AE301=""</formula>
    </cfRule>
    <cfRule type="expression" dxfId="5320" priority="5562">
      <formula>(COUNTIFS($E$13:$E$512,$E301,$AE$13:$AE$512,"◎") + COUNTIFS($E$13:$E$512,$E301,$AE$13:$AE$512,"○"))&gt;1</formula>
    </cfRule>
  </conditionalFormatting>
  <conditionalFormatting sqref="AF301">
    <cfRule type="expression" dxfId="5319" priority="5549" stopIfTrue="1">
      <formula>$AF301=""</formula>
    </cfRule>
    <cfRule type="expression" dxfId="5318" priority="5561">
      <formula>(COUNTIFS($E$13:$E$512,$E301,$AF$13:$AF$512,"◎") + COUNTIFS($E$13:$E$512,$E301,$AF$13:$AF$512,"○"))&gt;1</formula>
    </cfRule>
  </conditionalFormatting>
  <conditionalFormatting sqref="AG301">
    <cfRule type="expression" dxfId="5317" priority="5548" stopIfTrue="1">
      <formula>$AG301=""</formula>
    </cfRule>
    <cfRule type="expression" dxfId="5316" priority="5560">
      <formula>(COUNTIFS($E$13:$E$512,$E301,$AG$13:$AG$512,"◎") + COUNTIFS($E$13:$E$512,$E301,$AG$13:$AG$512,"○"))&gt;1</formula>
    </cfRule>
  </conditionalFormatting>
  <conditionalFormatting sqref="AH301">
    <cfRule type="expression" dxfId="5315" priority="5547" stopIfTrue="1">
      <formula>$AH301=""</formula>
    </cfRule>
    <cfRule type="expression" dxfId="5314" priority="5559">
      <formula>(COUNTIFS($E$13:$E$512,$E301,$AH$13:$AH$512,"◎") + COUNTIFS($E$13:$E$512,$E301,$AH$13:$AH$512,"○"))&gt;1</formula>
    </cfRule>
  </conditionalFormatting>
  <conditionalFormatting sqref="AI301">
    <cfRule type="expression" dxfId="5313" priority="5546" stopIfTrue="1">
      <formula>$AI301=""</formula>
    </cfRule>
    <cfRule type="expression" dxfId="5312" priority="5558">
      <formula>(COUNTIFS($E$13:$E$512,$E301,$AI$13:$AI$512,"◎") + COUNTIFS($E$13:$E$512,$E301,$AI$13:$AI$512,"○"))&gt;1</formula>
    </cfRule>
  </conditionalFormatting>
  <conditionalFormatting sqref="AJ301">
    <cfRule type="expression" dxfId="5311" priority="5545" stopIfTrue="1">
      <formula>$AJ301=""</formula>
    </cfRule>
    <cfRule type="expression" dxfId="5310" priority="5557">
      <formula>(COUNTIFS($E$13:$E$512,$E301,$AJ$13:$AJ$512,"◎") + COUNTIFS($E$13:$E$512,$E301,$AJ$13:$AJ$512,"○"))&gt;1</formula>
    </cfRule>
  </conditionalFormatting>
  <conditionalFormatting sqref="Y302">
    <cfRule type="expression" dxfId="5309" priority="5532" stopIfTrue="1">
      <formula>$Y302=""</formula>
    </cfRule>
    <cfRule type="expression" dxfId="5308" priority="5544">
      <formula>(COUNTIFS($E$13:$E$512,$E302,$Y$13:$Y$512,"◎") + COUNTIFS($E$13:$E$512,$E302,$Y$13:$Y$512,"○"))&gt;1</formula>
    </cfRule>
  </conditionalFormatting>
  <conditionalFormatting sqref="Z302">
    <cfRule type="expression" dxfId="5307" priority="5531" stopIfTrue="1">
      <formula>$Z302=""</formula>
    </cfRule>
    <cfRule type="expression" dxfId="5306" priority="5543">
      <formula>(COUNTIFS($E$13:$E$512,$E302,$Z$13:$Z$512,"◎") + COUNTIFS($E$13:$E$512,$E302,$Z$13:$Z$512,"○"))&gt;1</formula>
    </cfRule>
  </conditionalFormatting>
  <conditionalFormatting sqref="AA302">
    <cfRule type="expression" dxfId="5305" priority="5530" stopIfTrue="1">
      <formula>$AA302=""</formula>
    </cfRule>
    <cfRule type="expression" dxfId="5304" priority="5542">
      <formula>(COUNTIFS($E$13:$E$512,$E302,$AA$13:$AA$512,"◎") + COUNTIFS($E$13:$E$512,$E302,$AA$13:$AA$512,"○"))&gt;1</formula>
    </cfRule>
  </conditionalFormatting>
  <conditionalFormatting sqref="AB302">
    <cfRule type="expression" dxfId="5303" priority="5529" stopIfTrue="1">
      <formula>$AB302=""</formula>
    </cfRule>
    <cfRule type="expression" dxfId="5302" priority="5541">
      <formula>(COUNTIFS($E$13:$E$512,$E302,$AB$13:$AB$512,"◎") + COUNTIFS($E$13:$E$512,$E302,$AB$13:$AB$512,"○"))&gt;1</formula>
    </cfRule>
  </conditionalFormatting>
  <conditionalFormatting sqref="AC302">
    <cfRule type="expression" dxfId="5301" priority="5528" stopIfTrue="1">
      <formula>$AC302=""</formula>
    </cfRule>
    <cfRule type="expression" dxfId="5300" priority="5540">
      <formula>(COUNTIFS($E$13:$E$512,$E302,$AC$13:$AC$512,"◎") + COUNTIFS($E$13:$E$512,$E302,$AC$13:$AC$512,"○"))&gt;1</formula>
    </cfRule>
  </conditionalFormatting>
  <conditionalFormatting sqref="AD302">
    <cfRule type="expression" dxfId="5299" priority="5527" stopIfTrue="1">
      <formula>$AD302=""</formula>
    </cfRule>
    <cfRule type="expression" dxfId="5298" priority="5539">
      <formula>(COUNTIFS($E$13:$E$512,$E302,$AD$13:$AD$512,"◎") + COUNTIFS($E$13:$E$512,$E302,$AD$13:$AD$512,"○"))&gt;1</formula>
    </cfRule>
  </conditionalFormatting>
  <conditionalFormatting sqref="AE302">
    <cfRule type="expression" dxfId="5297" priority="5526" stopIfTrue="1">
      <formula>$AE302=""</formula>
    </cfRule>
    <cfRule type="expression" dxfId="5296" priority="5538">
      <formula>(COUNTIFS($E$13:$E$512,$E302,$AE$13:$AE$512,"◎") + COUNTIFS($E$13:$E$512,$E302,$AE$13:$AE$512,"○"))&gt;1</formula>
    </cfRule>
  </conditionalFormatting>
  <conditionalFormatting sqref="AF302">
    <cfRule type="expression" dxfId="5295" priority="5525" stopIfTrue="1">
      <formula>$AF302=""</formula>
    </cfRule>
    <cfRule type="expression" dxfId="5294" priority="5537">
      <formula>(COUNTIFS($E$13:$E$512,$E302,$AF$13:$AF$512,"◎") + COUNTIFS($E$13:$E$512,$E302,$AF$13:$AF$512,"○"))&gt;1</formula>
    </cfRule>
  </conditionalFormatting>
  <conditionalFormatting sqref="AG302">
    <cfRule type="expression" dxfId="5293" priority="5524" stopIfTrue="1">
      <formula>$AG302=""</formula>
    </cfRule>
    <cfRule type="expression" dxfId="5292" priority="5536">
      <formula>(COUNTIFS($E$13:$E$512,$E302,$AG$13:$AG$512,"◎") + COUNTIFS($E$13:$E$512,$E302,$AG$13:$AG$512,"○"))&gt;1</formula>
    </cfRule>
  </conditionalFormatting>
  <conditionalFormatting sqref="AH302">
    <cfRule type="expression" dxfId="5291" priority="5523" stopIfTrue="1">
      <formula>$AH302=""</formula>
    </cfRule>
    <cfRule type="expression" dxfId="5290" priority="5535">
      <formula>(COUNTIFS($E$13:$E$512,$E302,$AH$13:$AH$512,"◎") + COUNTIFS($E$13:$E$512,$E302,$AH$13:$AH$512,"○"))&gt;1</formula>
    </cfRule>
  </conditionalFormatting>
  <conditionalFormatting sqref="AI302">
    <cfRule type="expression" dxfId="5289" priority="5522" stopIfTrue="1">
      <formula>$AI302=""</formula>
    </cfRule>
    <cfRule type="expression" dxfId="5288" priority="5534">
      <formula>(COUNTIFS($E$13:$E$512,$E302,$AI$13:$AI$512,"◎") + COUNTIFS($E$13:$E$512,$E302,$AI$13:$AI$512,"○"))&gt;1</formula>
    </cfRule>
  </conditionalFormatting>
  <conditionalFormatting sqref="AJ302">
    <cfRule type="expression" dxfId="5287" priority="5521" stopIfTrue="1">
      <formula>$AJ302=""</formula>
    </cfRule>
    <cfRule type="expression" dxfId="5286" priority="5533">
      <formula>(COUNTIFS($E$13:$E$512,$E302,$AJ$13:$AJ$512,"◎") + COUNTIFS($E$13:$E$512,$E302,$AJ$13:$AJ$512,"○"))&gt;1</formula>
    </cfRule>
  </conditionalFormatting>
  <conditionalFormatting sqref="Y303">
    <cfRule type="expression" dxfId="5285" priority="5508" stopIfTrue="1">
      <formula>$Y303=""</formula>
    </cfRule>
    <cfRule type="expression" dxfId="5284" priority="5520">
      <formula>(COUNTIFS($E$13:$E$512,$E303,$Y$13:$Y$512,"◎") + COUNTIFS($E$13:$E$512,$E303,$Y$13:$Y$512,"○"))&gt;1</formula>
    </cfRule>
  </conditionalFormatting>
  <conditionalFormatting sqref="Z303">
    <cfRule type="expression" dxfId="5283" priority="5507" stopIfTrue="1">
      <formula>$Z303=""</formula>
    </cfRule>
    <cfRule type="expression" dxfId="5282" priority="5519">
      <formula>(COUNTIFS($E$13:$E$512,$E303,$Z$13:$Z$512,"◎") + COUNTIFS($E$13:$E$512,$E303,$Z$13:$Z$512,"○"))&gt;1</formula>
    </cfRule>
  </conditionalFormatting>
  <conditionalFormatting sqref="AA303">
    <cfRule type="expression" dxfId="5281" priority="5506" stopIfTrue="1">
      <formula>$AA303=""</formula>
    </cfRule>
    <cfRule type="expression" dxfId="5280" priority="5518">
      <formula>(COUNTIFS($E$13:$E$512,$E303,$AA$13:$AA$512,"◎") + COUNTIFS($E$13:$E$512,$E303,$AA$13:$AA$512,"○"))&gt;1</formula>
    </cfRule>
  </conditionalFormatting>
  <conditionalFormatting sqref="AB303">
    <cfRule type="expression" dxfId="5279" priority="5505" stopIfTrue="1">
      <formula>$AB303=""</formula>
    </cfRule>
    <cfRule type="expression" dxfId="5278" priority="5517">
      <formula>(COUNTIFS($E$13:$E$512,$E303,$AB$13:$AB$512,"◎") + COUNTIFS($E$13:$E$512,$E303,$AB$13:$AB$512,"○"))&gt;1</formula>
    </cfRule>
  </conditionalFormatting>
  <conditionalFormatting sqref="AC303">
    <cfRule type="expression" dxfId="5277" priority="5504" stopIfTrue="1">
      <formula>$AC303=""</formula>
    </cfRule>
    <cfRule type="expression" dxfId="5276" priority="5516">
      <formula>(COUNTIFS($E$13:$E$512,$E303,$AC$13:$AC$512,"◎") + COUNTIFS($E$13:$E$512,$E303,$AC$13:$AC$512,"○"))&gt;1</formula>
    </cfRule>
  </conditionalFormatting>
  <conditionalFormatting sqref="AD303">
    <cfRule type="expression" dxfId="5275" priority="5503" stopIfTrue="1">
      <formula>$AD303=""</formula>
    </cfRule>
    <cfRule type="expression" dxfId="5274" priority="5515">
      <formula>(COUNTIFS($E$13:$E$512,$E303,$AD$13:$AD$512,"◎") + COUNTIFS($E$13:$E$512,$E303,$AD$13:$AD$512,"○"))&gt;1</formula>
    </cfRule>
  </conditionalFormatting>
  <conditionalFormatting sqref="AE303">
    <cfRule type="expression" dxfId="5273" priority="5502" stopIfTrue="1">
      <formula>$AE303=""</formula>
    </cfRule>
    <cfRule type="expression" dxfId="5272" priority="5514">
      <formula>(COUNTIFS($E$13:$E$512,$E303,$AE$13:$AE$512,"◎") + COUNTIFS($E$13:$E$512,$E303,$AE$13:$AE$512,"○"))&gt;1</formula>
    </cfRule>
  </conditionalFormatting>
  <conditionalFormatting sqref="AF303">
    <cfRule type="expression" dxfId="5271" priority="5501" stopIfTrue="1">
      <formula>$AF303=""</formula>
    </cfRule>
    <cfRule type="expression" dxfId="5270" priority="5513">
      <formula>(COUNTIFS($E$13:$E$512,$E303,$AF$13:$AF$512,"◎") + COUNTIFS($E$13:$E$512,$E303,$AF$13:$AF$512,"○"))&gt;1</formula>
    </cfRule>
  </conditionalFormatting>
  <conditionalFormatting sqref="AG303">
    <cfRule type="expression" dxfId="5269" priority="5500" stopIfTrue="1">
      <formula>$AG303=""</formula>
    </cfRule>
    <cfRule type="expression" dxfId="5268" priority="5512">
      <formula>(COUNTIFS($E$13:$E$512,$E303,$AG$13:$AG$512,"◎") + COUNTIFS($E$13:$E$512,$E303,$AG$13:$AG$512,"○"))&gt;1</formula>
    </cfRule>
  </conditionalFormatting>
  <conditionalFormatting sqref="AH303">
    <cfRule type="expression" dxfId="5267" priority="5499" stopIfTrue="1">
      <formula>$AH303=""</formula>
    </cfRule>
    <cfRule type="expression" dxfId="5266" priority="5511">
      <formula>(COUNTIFS($E$13:$E$512,$E303,$AH$13:$AH$512,"◎") + COUNTIFS($E$13:$E$512,$E303,$AH$13:$AH$512,"○"))&gt;1</formula>
    </cfRule>
  </conditionalFormatting>
  <conditionalFormatting sqref="AI303">
    <cfRule type="expression" dxfId="5265" priority="5498" stopIfTrue="1">
      <formula>$AI303=""</formula>
    </cfRule>
    <cfRule type="expression" dxfId="5264" priority="5510">
      <formula>(COUNTIFS($E$13:$E$512,$E303,$AI$13:$AI$512,"◎") + COUNTIFS($E$13:$E$512,$E303,$AI$13:$AI$512,"○"))&gt;1</formula>
    </cfRule>
  </conditionalFormatting>
  <conditionalFormatting sqref="AJ303">
    <cfRule type="expression" dxfId="5263" priority="5497" stopIfTrue="1">
      <formula>$AJ303=""</formula>
    </cfRule>
    <cfRule type="expression" dxfId="5262" priority="5509">
      <formula>(COUNTIFS($E$13:$E$512,$E303,$AJ$13:$AJ$512,"◎") + COUNTIFS($E$13:$E$512,$E303,$AJ$13:$AJ$512,"○"))&gt;1</formula>
    </cfRule>
  </conditionalFormatting>
  <conditionalFormatting sqref="Y304">
    <cfRule type="expression" dxfId="5261" priority="5484" stopIfTrue="1">
      <formula>$Y304=""</formula>
    </cfRule>
    <cfRule type="expression" dxfId="5260" priority="5496">
      <formula>(COUNTIFS($E$13:$E$512,$E304,$Y$13:$Y$512,"◎") + COUNTIFS($E$13:$E$512,$E304,$Y$13:$Y$512,"○"))&gt;1</formula>
    </cfRule>
  </conditionalFormatting>
  <conditionalFormatting sqref="Z304">
    <cfRule type="expression" dxfId="5259" priority="5483" stopIfTrue="1">
      <formula>$Z304=""</formula>
    </cfRule>
    <cfRule type="expression" dxfId="5258" priority="5495">
      <formula>(COUNTIFS($E$13:$E$512,$E304,$Z$13:$Z$512,"◎") + COUNTIFS($E$13:$E$512,$E304,$Z$13:$Z$512,"○"))&gt;1</formula>
    </cfRule>
  </conditionalFormatting>
  <conditionalFormatting sqref="AA304">
    <cfRule type="expression" dxfId="5257" priority="5482" stopIfTrue="1">
      <formula>$AA304=""</formula>
    </cfRule>
    <cfRule type="expression" dxfId="5256" priority="5494">
      <formula>(COUNTIFS($E$13:$E$512,$E304,$AA$13:$AA$512,"◎") + COUNTIFS($E$13:$E$512,$E304,$AA$13:$AA$512,"○"))&gt;1</formula>
    </cfRule>
  </conditionalFormatting>
  <conditionalFormatting sqref="AB304">
    <cfRule type="expression" dxfId="5255" priority="5481" stopIfTrue="1">
      <formula>$AB304=""</formula>
    </cfRule>
    <cfRule type="expression" dxfId="5254" priority="5493">
      <formula>(COUNTIFS($E$13:$E$512,$E304,$AB$13:$AB$512,"◎") + COUNTIFS($E$13:$E$512,$E304,$AB$13:$AB$512,"○"))&gt;1</formula>
    </cfRule>
  </conditionalFormatting>
  <conditionalFormatting sqref="AC304">
    <cfRule type="expression" dxfId="5253" priority="5480" stopIfTrue="1">
      <formula>$AC304=""</formula>
    </cfRule>
    <cfRule type="expression" dxfId="5252" priority="5492">
      <formula>(COUNTIFS($E$13:$E$512,$E304,$AC$13:$AC$512,"◎") + COUNTIFS($E$13:$E$512,$E304,$AC$13:$AC$512,"○"))&gt;1</formula>
    </cfRule>
  </conditionalFormatting>
  <conditionalFormatting sqref="AD304">
    <cfRule type="expression" dxfId="5251" priority="5479" stopIfTrue="1">
      <formula>$AD304=""</formula>
    </cfRule>
    <cfRule type="expression" dxfId="5250" priority="5491">
      <formula>(COUNTIFS($E$13:$E$512,$E304,$AD$13:$AD$512,"◎") + COUNTIFS($E$13:$E$512,$E304,$AD$13:$AD$512,"○"))&gt;1</formula>
    </cfRule>
  </conditionalFormatting>
  <conditionalFormatting sqref="AE304">
    <cfRule type="expression" dxfId="5249" priority="5478" stopIfTrue="1">
      <formula>$AE304=""</formula>
    </cfRule>
    <cfRule type="expression" dxfId="5248" priority="5490">
      <formula>(COUNTIFS($E$13:$E$512,$E304,$AE$13:$AE$512,"◎") + COUNTIFS($E$13:$E$512,$E304,$AE$13:$AE$512,"○"))&gt;1</formula>
    </cfRule>
  </conditionalFormatting>
  <conditionalFormatting sqref="AF304">
    <cfRule type="expression" dxfId="5247" priority="5477" stopIfTrue="1">
      <formula>$AF304=""</formula>
    </cfRule>
    <cfRule type="expression" dxfId="5246" priority="5489">
      <formula>(COUNTIFS($E$13:$E$512,$E304,$AF$13:$AF$512,"◎") + COUNTIFS($E$13:$E$512,$E304,$AF$13:$AF$512,"○"))&gt;1</formula>
    </cfRule>
  </conditionalFormatting>
  <conditionalFormatting sqref="AG304">
    <cfRule type="expression" dxfId="5245" priority="5476" stopIfTrue="1">
      <formula>$AG304=""</formula>
    </cfRule>
    <cfRule type="expression" dxfId="5244" priority="5488">
      <formula>(COUNTIFS($E$13:$E$512,$E304,$AG$13:$AG$512,"◎") + COUNTIFS($E$13:$E$512,$E304,$AG$13:$AG$512,"○"))&gt;1</formula>
    </cfRule>
  </conditionalFormatting>
  <conditionalFormatting sqref="AH304">
    <cfRule type="expression" dxfId="5243" priority="5475" stopIfTrue="1">
      <formula>$AH304=""</formula>
    </cfRule>
    <cfRule type="expression" dxfId="5242" priority="5487">
      <formula>(COUNTIFS($E$13:$E$512,$E304,$AH$13:$AH$512,"◎") + COUNTIFS($E$13:$E$512,$E304,$AH$13:$AH$512,"○"))&gt;1</formula>
    </cfRule>
  </conditionalFormatting>
  <conditionalFormatting sqref="AI304">
    <cfRule type="expression" dxfId="5241" priority="5474" stopIfTrue="1">
      <formula>$AI304=""</formula>
    </cfRule>
    <cfRule type="expression" dxfId="5240" priority="5486">
      <formula>(COUNTIFS($E$13:$E$512,$E304,$AI$13:$AI$512,"◎") + COUNTIFS($E$13:$E$512,$E304,$AI$13:$AI$512,"○"))&gt;1</formula>
    </cfRule>
  </conditionalFormatting>
  <conditionalFormatting sqref="AJ304">
    <cfRule type="expression" dxfId="5239" priority="5473" stopIfTrue="1">
      <formula>$AJ304=""</formula>
    </cfRule>
    <cfRule type="expression" dxfId="5238" priority="5485">
      <formula>(COUNTIFS($E$13:$E$512,$E304,$AJ$13:$AJ$512,"◎") + COUNTIFS($E$13:$E$512,$E304,$AJ$13:$AJ$512,"○"))&gt;1</formula>
    </cfRule>
  </conditionalFormatting>
  <conditionalFormatting sqref="Y305">
    <cfRule type="expression" dxfId="5237" priority="5460" stopIfTrue="1">
      <formula>$Y305=""</formula>
    </cfRule>
    <cfRule type="expression" dxfId="5236" priority="5472">
      <formula>(COUNTIFS($E$13:$E$512,$E305,$Y$13:$Y$512,"◎") + COUNTIFS($E$13:$E$512,$E305,$Y$13:$Y$512,"○"))&gt;1</formula>
    </cfRule>
  </conditionalFormatting>
  <conditionalFormatting sqref="Z305">
    <cfRule type="expression" dxfId="5235" priority="5459" stopIfTrue="1">
      <formula>$Z305=""</formula>
    </cfRule>
    <cfRule type="expression" dxfId="5234" priority="5471">
      <formula>(COUNTIFS($E$13:$E$512,$E305,$Z$13:$Z$512,"◎") + COUNTIFS($E$13:$E$512,$E305,$Z$13:$Z$512,"○"))&gt;1</formula>
    </cfRule>
  </conditionalFormatting>
  <conditionalFormatting sqref="AA305">
    <cfRule type="expression" dxfId="5233" priority="5458" stopIfTrue="1">
      <formula>$AA305=""</formula>
    </cfRule>
    <cfRule type="expression" dxfId="5232" priority="5470">
      <formula>(COUNTIFS($E$13:$E$512,$E305,$AA$13:$AA$512,"◎") + COUNTIFS($E$13:$E$512,$E305,$AA$13:$AA$512,"○"))&gt;1</formula>
    </cfRule>
  </conditionalFormatting>
  <conditionalFormatting sqref="AB305">
    <cfRule type="expression" dxfId="5231" priority="5457" stopIfTrue="1">
      <formula>$AB305=""</formula>
    </cfRule>
    <cfRule type="expression" dxfId="5230" priority="5469">
      <formula>(COUNTIFS($E$13:$E$512,$E305,$AB$13:$AB$512,"◎") + COUNTIFS($E$13:$E$512,$E305,$AB$13:$AB$512,"○"))&gt;1</formula>
    </cfRule>
  </conditionalFormatting>
  <conditionalFormatting sqref="AC305">
    <cfRule type="expression" dxfId="5229" priority="5456" stopIfTrue="1">
      <formula>$AC305=""</formula>
    </cfRule>
    <cfRule type="expression" dxfId="5228" priority="5468">
      <formula>(COUNTIFS($E$13:$E$512,$E305,$AC$13:$AC$512,"◎") + COUNTIFS($E$13:$E$512,$E305,$AC$13:$AC$512,"○"))&gt;1</formula>
    </cfRule>
  </conditionalFormatting>
  <conditionalFormatting sqref="AD305">
    <cfRule type="expression" dxfId="5227" priority="5455" stopIfTrue="1">
      <formula>$AD305=""</formula>
    </cfRule>
    <cfRule type="expression" dxfId="5226" priority="5467">
      <formula>(COUNTIFS($E$13:$E$512,$E305,$AD$13:$AD$512,"◎") + COUNTIFS($E$13:$E$512,$E305,$AD$13:$AD$512,"○"))&gt;1</formula>
    </cfRule>
  </conditionalFormatting>
  <conditionalFormatting sqref="AE305">
    <cfRule type="expression" dxfId="5225" priority="5454" stopIfTrue="1">
      <formula>$AE305=""</formula>
    </cfRule>
    <cfRule type="expression" dxfId="5224" priority="5466">
      <formula>(COUNTIFS($E$13:$E$512,$E305,$AE$13:$AE$512,"◎") + COUNTIFS($E$13:$E$512,$E305,$AE$13:$AE$512,"○"))&gt;1</formula>
    </cfRule>
  </conditionalFormatting>
  <conditionalFormatting sqref="AF305">
    <cfRule type="expression" dxfId="5223" priority="5453" stopIfTrue="1">
      <formula>$AF305=""</formula>
    </cfRule>
    <cfRule type="expression" dxfId="5222" priority="5465">
      <formula>(COUNTIFS($E$13:$E$512,$E305,$AF$13:$AF$512,"◎") + COUNTIFS($E$13:$E$512,$E305,$AF$13:$AF$512,"○"))&gt;1</formula>
    </cfRule>
  </conditionalFormatting>
  <conditionalFormatting sqref="AG305">
    <cfRule type="expression" dxfId="5221" priority="5452" stopIfTrue="1">
      <formula>$AG305=""</formula>
    </cfRule>
    <cfRule type="expression" dxfId="5220" priority="5464">
      <formula>(COUNTIFS($E$13:$E$512,$E305,$AG$13:$AG$512,"◎") + COUNTIFS($E$13:$E$512,$E305,$AG$13:$AG$512,"○"))&gt;1</formula>
    </cfRule>
  </conditionalFormatting>
  <conditionalFormatting sqref="AH305">
    <cfRule type="expression" dxfId="5219" priority="5451" stopIfTrue="1">
      <formula>$AH305=""</formula>
    </cfRule>
    <cfRule type="expression" dxfId="5218" priority="5463">
      <formula>(COUNTIFS($E$13:$E$512,$E305,$AH$13:$AH$512,"◎") + COUNTIFS($E$13:$E$512,$E305,$AH$13:$AH$512,"○"))&gt;1</formula>
    </cfRule>
  </conditionalFormatting>
  <conditionalFormatting sqref="AI305">
    <cfRule type="expression" dxfId="5217" priority="5450" stopIfTrue="1">
      <formula>$AI305=""</formula>
    </cfRule>
    <cfRule type="expression" dxfId="5216" priority="5462">
      <formula>(COUNTIFS($E$13:$E$512,$E305,$AI$13:$AI$512,"◎") + COUNTIFS($E$13:$E$512,$E305,$AI$13:$AI$512,"○"))&gt;1</formula>
    </cfRule>
  </conditionalFormatting>
  <conditionalFormatting sqref="AJ305">
    <cfRule type="expression" dxfId="5215" priority="5449" stopIfTrue="1">
      <formula>$AJ305=""</formula>
    </cfRule>
    <cfRule type="expression" dxfId="5214" priority="5461">
      <formula>(COUNTIFS($E$13:$E$512,$E305,$AJ$13:$AJ$512,"◎") + COUNTIFS($E$13:$E$512,$E305,$AJ$13:$AJ$512,"○"))&gt;1</formula>
    </cfRule>
  </conditionalFormatting>
  <conditionalFormatting sqref="Y306">
    <cfRule type="expression" dxfId="5213" priority="5436" stopIfTrue="1">
      <formula>$Y306=""</formula>
    </cfRule>
    <cfRule type="expression" dxfId="5212" priority="5448">
      <formula>(COUNTIFS($E$13:$E$512,$E306,$Y$13:$Y$512,"◎") + COUNTIFS($E$13:$E$512,$E306,$Y$13:$Y$512,"○"))&gt;1</formula>
    </cfRule>
  </conditionalFormatting>
  <conditionalFormatting sqref="Z306">
    <cfRule type="expression" dxfId="5211" priority="5435" stopIfTrue="1">
      <formula>$Z306=""</formula>
    </cfRule>
    <cfRule type="expression" dxfId="5210" priority="5447">
      <formula>(COUNTIFS($E$13:$E$512,$E306,$Z$13:$Z$512,"◎") + COUNTIFS($E$13:$E$512,$E306,$Z$13:$Z$512,"○"))&gt;1</formula>
    </cfRule>
  </conditionalFormatting>
  <conditionalFormatting sqref="AA306">
    <cfRule type="expression" dxfId="5209" priority="5434" stopIfTrue="1">
      <formula>$AA306=""</formula>
    </cfRule>
    <cfRule type="expression" dxfId="5208" priority="5446">
      <formula>(COUNTIFS($E$13:$E$512,$E306,$AA$13:$AA$512,"◎") + COUNTIFS($E$13:$E$512,$E306,$AA$13:$AA$512,"○"))&gt;1</formula>
    </cfRule>
  </conditionalFormatting>
  <conditionalFormatting sqref="AB306">
    <cfRule type="expression" dxfId="5207" priority="5433" stopIfTrue="1">
      <formula>$AB306=""</formula>
    </cfRule>
    <cfRule type="expression" dxfId="5206" priority="5445">
      <formula>(COUNTIFS($E$13:$E$512,$E306,$AB$13:$AB$512,"◎") + COUNTIFS($E$13:$E$512,$E306,$AB$13:$AB$512,"○"))&gt;1</formula>
    </cfRule>
  </conditionalFormatting>
  <conditionalFormatting sqref="AC306">
    <cfRule type="expression" dxfId="5205" priority="5432" stopIfTrue="1">
      <formula>$AC306=""</formula>
    </cfRule>
    <cfRule type="expression" dxfId="5204" priority="5444">
      <formula>(COUNTIFS($E$13:$E$512,$E306,$AC$13:$AC$512,"◎") + COUNTIFS($E$13:$E$512,$E306,$AC$13:$AC$512,"○"))&gt;1</formula>
    </cfRule>
  </conditionalFormatting>
  <conditionalFormatting sqref="AD306">
    <cfRule type="expression" dxfId="5203" priority="5431" stopIfTrue="1">
      <formula>$AD306=""</formula>
    </cfRule>
    <cfRule type="expression" dxfId="5202" priority="5443">
      <formula>(COUNTIFS($E$13:$E$512,$E306,$AD$13:$AD$512,"◎") + COUNTIFS($E$13:$E$512,$E306,$AD$13:$AD$512,"○"))&gt;1</formula>
    </cfRule>
  </conditionalFormatting>
  <conditionalFormatting sqref="AE306">
    <cfRule type="expression" dxfId="5201" priority="5430" stopIfTrue="1">
      <formula>$AE306=""</formula>
    </cfRule>
    <cfRule type="expression" dxfId="5200" priority="5442">
      <formula>(COUNTIFS($E$13:$E$512,$E306,$AE$13:$AE$512,"◎") + COUNTIFS($E$13:$E$512,$E306,$AE$13:$AE$512,"○"))&gt;1</formula>
    </cfRule>
  </conditionalFormatting>
  <conditionalFormatting sqref="AF306">
    <cfRule type="expression" dxfId="5199" priority="5429" stopIfTrue="1">
      <formula>$AF306=""</formula>
    </cfRule>
    <cfRule type="expression" dxfId="5198" priority="5441">
      <formula>(COUNTIFS($E$13:$E$512,$E306,$AF$13:$AF$512,"◎") + COUNTIFS($E$13:$E$512,$E306,$AF$13:$AF$512,"○"))&gt;1</formula>
    </cfRule>
  </conditionalFormatting>
  <conditionalFormatting sqref="AG306">
    <cfRule type="expression" dxfId="5197" priority="5428" stopIfTrue="1">
      <formula>$AG306=""</formula>
    </cfRule>
    <cfRule type="expression" dxfId="5196" priority="5440">
      <formula>(COUNTIFS($E$13:$E$512,$E306,$AG$13:$AG$512,"◎") + COUNTIFS($E$13:$E$512,$E306,$AG$13:$AG$512,"○"))&gt;1</formula>
    </cfRule>
  </conditionalFormatting>
  <conditionalFormatting sqref="AH306">
    <cfRule type="expression" dxfId="5195" priority="5427" stopIfTrue="1">
      <formula>$AH306=""</formula>
    </cfRule>
    <cfRule type="expression" dxfId="5194" priority="5439">
      <formula>(COUNTIFS($E$13:$E$512,$E306,$AH$13:$AH$512,"◎") + COUNTIFS($E$13:$E$512,$E306,$AH$13:$AH$512,"○"))&gt;1</formula>
    </cfRule>
  </conditionalFormatting>
  <conditionalFormatting sqref="AI306">
    <cfRule type="expression" dxfId="5193" priority="5426" stopIfTrue="1">
      <formula>$AI306=""</formula>
    </cfRule>
    <cfRule type="expression" dxfId="5192" priority="5438">
      <formula>(COUNTIFS($E$13:$E$512,$E306,$AI$13:$AI$512,"◎") + COUNTIFS($E$13:$E$512,$E306,$AI$13:$AI$512,"○"))&gt;1</formula>
    </cfRule>
  </conditionalFormatting>
  <conditionalFormatting sqref="AJ306">
    <cfRule type="expression" dxfId="5191" priority="5425" stopIfTrue="1">
      <formula>$AJ306=""</formula>
    </cfRule>
    <cfRule type="expression" dxfId="5190" priority="5437">
      <formula>(COUNTIFS($E$13:$E$512,$E306,$AJ$13:$AJ$512,"◎") + COUNTIFS($E$13:$E$512,$E306,$AJ$13:$AJ$512,"○"))&gt;1</formula>
    </cfRule>
  </conditionalFormatting>
  <conditionalFormatting sqref="Y307">
    <cfRule type="expression" dxfId="5189" priority="5412" stopIfTrue="1">
      <formula>$Y307=""</formula>
    </cfRule>
    <cfRule type="expression" dxfId="5188" priority="5424">
      <formula>(COUNTIFS($E$13:$E$512,$E307,$Y$13:$Y$512,"◎") + COUNTIFS($E$13:$E$512,$E307,$Y$13:$Y$512,"○"))&gt;1</formula>
    </cfRule>
  </conditionalFormatting>
  <conditionalFormatting sqref="Z307">
    <cfRule type="expression" dxfId="5187" priority="5411" stopIfTrue="1">
      <formula>$Z307=""</formula>
    </cfRule>
    <cfRule type="expression" dxfId="5186" priority="5423">
      <formula>(COUNTIFS($E$13:$E$512,$E307,$Z$13:$Z$512,"◎") + COUNTIFS($E$13:$E$512,$E307,$Z$13:$Z$512,"○"))&gt;1</formula>
    </cfRule>
  </conditionalFormatting>
  <conditionalFormatting sqref="AA307">
    <cfRule type="expression" dxfId="5185" priority="5410" stopIfTrue="1">
      <formula>$AA307=""</formula>
    </cfRule>
    <cfRule type="expression" dxfId="5184" priority="5422">
      <formula>(COUNTIFS($E$13:$E$512,$E307,$AA$13:$AA$512,"◎") + COUNTIFS($E$13:$E$512,$E307,$AA$13:$AA$512,"○"))&gt;1</formula>
    </cfRule>
  </conditionalFormatting>
  <conditionalFormatting sqref="AB307">
    <cfRule type="expression" dxfId="5183" priority="5409" stopIfTrue="1">
      <formula>$AB307=""</formula>
    </cfRule>
    <cfRule type="expression" dxfId="5182" priority="5421">
      <formula>(COUNTIFS($E$13:$E$512,$E307,$AB$13:$AB$512,"◎") + COUNTIFS($E$13:$E$512,$E307,$AB$13:$AB$512,"○"))&gt;1</formula>
    </cfRule>
  </conditionalFormatting>
  <conditionalFormatting sqref="AC307">
    <cfRule type="expression" dxfId="5181" priority="5408" stopIfTrue="1">
      <formula>$AC307=""</formula>
    </cfRule>
    <cfRule type="expression" dxfId="5180" priority="5420">
      <formula>(COUNTIFS($E$13:$E$512,$E307,$AC$13:$AC$512,"◎") + COUNTIFS($E$13:$E$512,$E307,$AC$13:$AC$512,"○"))&gt;1</formula>
    </cfRule>
  </conditionalFormatting>
  <conditionalFormatting sqref="AD307">
    <cfRule type="expression" dxfId="5179" priority="5407" stopIfTrue="1">
      <formula>$AD307=""</formula>
    </cfRule>
    <cfRule type="expression" dxfId="5178" priority="5419">
      <formula>(COUNTIFS($E$13:$E$512,$E307,$AD$13:$AD$512,"◎") + COUNTIFS($E$13:$E$512,$E307,$AD$13:$AD$512,"○"))&gt;1</formula>
    </cfRule>
  </conditionalFormatting>
  <conditionalFormatting sqref="AE307">
    <cfRule type="expression" dxfId="5177" priority="5406" stopIfTrue="1">
      <formula>$AE307=""</formula>
    </cfRule>
    <cfRule type="expression" dxfId="5176" priority="5418">
      <formula>(COUNTIFS($E$13:$E$512,$E307,$AE$13:$AE$512,"◎") + COUNTIFS($E$13:$E$512,$E307,$AE$13:$AE$512,"○"))&gt;1</formula>
    </cfRule>
  </conditionalFormatting>
  <conditionalFormatting sqref="AF307">
    <cfRule type="expression" dxfId="5175" priority="5405" stopIfTrue="1">
      <formula>$AF307=""</formula>
    </cfRule>
    <cfRule type="expression" dxfId="5174" priority="5417">
      <formula>(COUNTIFS($E$13:$E$512,$E307,$AF$13:$AF$512,"◎") + COUNTIFS($E$13:$E$512,$E307,$AF$13:$AF$512,"○"))&gt;1</formula>
    </cfRule>
  </conditionalFormatting>
  <conditionalFormatting sqref="AG307">
    <cfRule type="expression" dxfId="5173" priority="5404" stopIfTrue="1">
      <formula>$AG307=""</formula>
    </cfRule>
    <cfRule type="expression" dxfId="5172" priority="5416">
      <formula>(COUNTIFS($E$13:$E$512,$E307,$AG$13:$AG$512,"◎") + COUNTIFS($E$13:$E$512,$E307,$AG$13:$AG$512,"○"))&gt;1</formula>
    </cfRule>
  </conditionalFormatting>
  <conditionalFormatting sqref="AH307">
    <cfRule type="expression" dxfId="5171" priority="5403" stopIfTrue="1">
      <formula>$AH307=""</formula>
    </cfRule>
    <cfRule type="expression" dxfId="5170" priority="5415">
      <formula>(COUNTIFS($E$13:$E$512,$E307,$AH$13:$AH$512,"◎") + COUNTIFS($E$13:$E$512,$E307,$AH$13:$AH$512,"○"))&gt;1</formula>
    </cfRule>
  </conditionalFormatting>
  <conditionalFormatting sqref="AI307">
    <cfRule type="expression" dxfId="5169" priority="5402" stopIfTrue="1">
      <formula>$AI307=""</formula>
    </cfRule>
    <cfRule type="expression" dxfId="5168" priority="5414">
      <formula>(COUNTIFS($E$13:$E$512,$E307,$AI$13:$AI$512,"◎") + COUNTIFS($E$13:$E$512,$E307,$AI$13:$AI$512,"○"))&gt;1</formula>
    </cfRule>
  </conditionalFormatting>
  <conditionalFormatting sqref="AJ307">
    <cfRule type="expression" dxfId="5167" priority="5401" stopIfTrue="1">
      <formula>$AJ307=""</formula>
    </cfRule>
    <cfRule type="expression" dxfId="5166" priority="5413">
      <formula>(COUNTIFS($E$13:$E$512,$E307,$AJ$13:$AJ$512,"◎") + COUNTIFS($E$13:$E$512,$E307,$AJ$13:$AJ$512,"○"))&gt;1</formula>
    </cfRule>
  </conditionalFormatting>
  <conditionalFormatting sqref="Y308">
    <cfRule type="expression" dxfId="5165" priority="5388" stopIfTrue="1">
      <formula>$Y308=""</formula>
    </cfRule>
    <cfRule type="expression" dxfId="5164" priority="5400">
      <formula>(COUNTIFS($E$13:$E$512,$E308,$Y$13:$Y$512,"◎") + COUNTIFS($E$13:$E$512,$E308,$Y$13:$Y$512,"○"))&gt;1</formula>
    </cfRule>
  </conditionalFormatting>
  <conditionalFormatting sqref="Z308">
    <cfRule type="expression" dxfId="5163" priority="5387" stopIfTrue="1">
      <formula>$Z308=""</formula>
    </cfRule>
    <cfRule type="expression" dxfId="5162" priority="5399">
      <formula>(COUNTIFS($E$13:$E$512,$E308,$Z$13:$Z$512,"◎") + COUNTIFS($E$13:$E$512,$E308,$Z$13:$Z$512,"○"))&gt;1</formula>
    </cfRule>
  </conditionalFormatting>
  <conditionalFormatting sqref="AA308">
    <cfRule type="expression" dxfId="5161" priority="5386" stopIfTrue="1">
      <formula>$AA308=""</formula>
    </cfRule>
    <cfRule type="expression" dxfId="5160" priority="5398">
      <formula>(COUNTIFS($E$13:$E$512,$E308,$AA$13:$AA$512,"◎") + COUNTIFS($E$13:$E$512,$E308,$AA$13:$AA$512,"○"))&gt;1</formula>
    </cfRule>
  </conditionalFormatting>
  <conditionalFormatting sqref="AB308">
    <cfRule type="expression" dxfId="5159" priority="5385" stopIfTrue="1">
      <formula>$AB308=""</formula>
    </cfRule>
    <cfRule type="expression" dxfId="5158" priority="5397">
      <formula>(COUNTIFS($E$13:$E$512,$E308,$AB$13:$AB$512,"◎") + COUNTIFS($E$13:$E$512,$E308,$AB$13:$AB$512,"○"))&gt;1</formula>
    </cfRule>
  </conditionalFormatting>
  <conditionalFormatting sqref="AC308">
    <cfRule type="expression" dxfId="5157" priority="5384" stopIfTrue="1">
      <formula>$AC308=""</formula>
    </cfRule>
    <cfRule type="expression" dxfId="5156" priority="5396">
      <formula>(COUNTIFS($E$13:$E$512,$E308,$AC$13:$AC$512,"◎") + COUNTIFS($E$13:$E$512,$E308,$AC$13:$AC$512,"○"))&gt;1</formula>
    </cfRule>
  </conditionalFormatting>
  <conditionalFormatting sqref="AD308">
    <cfRule type="expression" dxfId="5155" priority="5383" stopIfTrue="1">
      <formula>$AD308=""</formula>
    </cfRule>
    <cfRule type="expression" dxfId="5154" priority="5395">
      <formula>(COUNTIFS($E$13:$E$512,$E308,$AD$13:$AD$512,"◎") + COUNTIFS($E$13:$E$512,$E308,$AD$13:$AD$512,"○"))&gt;1</formula>
    </cfRule>
  </conditionalFormatting>
  <conditionalFormatting sqref="AE308">
    <cfRule type="expression" dxfId="5153" priority="5382" stopIfTrue="1">
      <formula>$AE308=""</formula>
    </cfRule>
    <cfRule type="expression" dxfId="5152" priority="5394">
      <formula>(COUNTIFS($E$13:$E$512,$E308,$AE$13:$AE$512,"◎") + COUNTIFS($E$13:$E$512,$E308,$AE$13:$AE$512,"○"))&gt;1</formula>
    </cfRule>
  </conditionalFormatting>
  <conditionalFormatting sqref="AF308">
    <cfRule type="expression" dxfId="5151" priority="5381" stopIfTrue="1">
      <formula>$AF308=""</formula>
    </cfRule>
    <cfRule type="expression" dxfId="5150" priority="5393">
      <formula>(COUNTIFS($E$13:$E$512,$E308,$AF$13:$AF$512,"◎") + COUNTIFS($E$13:$E$512,$E308,$AF$13:$AF$512,"○"))&gt;1</formula>
    </cfRule>
  </conditionalFormatting>
  <conditionalFormatting sqref="AG308">
    <cfRule type="expression" dxfId="5149" priority="5380" stopIfTrue="1">
      <formula>$AG308=""</formula>
    </cfRule>
    <cfRule type="expression" dxfId="5148" priority="5392">
      <formula>(COUNTIFS($E$13:$E$512,$E308,$AG$13:$AG$512,"◎") + COUNTIFS($E$13:$E$512,$E308,$AG$13:$AG$512,"○"))&gt;1</formula>
    </cfRule>
  </conditionalFormatting>
  <conditionalFormatting sqref="AH308">
    <cfRule type="expression" dxfId="5147" priority="5379" stopIfTrue="1">
      <formula>$AH308=""</formula>
    </cfRule>
    <cfRule type="expression" dxfId="5146" priority="5391">
      <formula>(COUNTIFS($E$13:$E$512,$E308,$AH$13:$AH$512,"◎") + COUNTIFS($E$13:$E$512,$E308,$AH$13:$AH$512,"○"))&gt;1</formula>
    </cfRule>
  </conditionalFormatting>
  <conditionalFormatting sqref="AI308">
    <cfRule type="expression" dxfId="5145" priority="5378" stopIfTrue="1">
      <formula>$AI308=""</formula>
    </cfRule>
    <cfRule type="expression" dxfId="5144" priority="5390">
      <formula>(COUNTIFS($E$13:$E$512,$E308,$AI$13:$AI$512,"◎") + COUNTIFS($E$13:$E$512,$E308,$AI$13:$AI$512,"○"))&gt;1</formula>
    </cfRule>
  </conditionalFormatting>
  <conditionalFormatting sqref="AJ308">
    <cfRule type="expression" dxfId="5143" priority="5377" stopIfTrue="1">
      <formula>$AJ308=""</formula>
    </cfRule>
    <cfRule type="expression" dxfId="5142" priority="5389">
      <formula>(COUNTIFS($E$13:$E$512,$E308,$AJ$13:$AJ$512,"◎") + COUNTIFS($E$13:$E$512,$E308,$AJ$13:$AJ$512,"○"))&gt;1</formula>
    </cfRule>
  </conditionalFormatting>
  <conditionalFormatting sqref="Y309">
    <cfRule type="expression" dxfId="5141" priority="5364" stopIfTrue="1">
      <formula>$Y309=""</formula>
    </cfRule>
    <cfRule type="expression" dxfId="5140" priority="5376">
      <formula>(COUNTIFS($E$13:$E$512,$E309,$Y$13:$Y$512,"◎") + COUNTIFS($E$13:$E$512,$E309,$Y$13:$Y$512,"○"))&gt;1</formula>
    </cfRule>
  </conditionalFormatting>
  <conditionalFormatting sqref="Z309">
    <cfRule type="expression" dxfId="5139" priority="5363" stopIfTrue="1">
      <formula>$Z309=""</formula>
    </cfRule>
    <cfRule type="expression" dxfId="5138" priority="5375">
      <formula>(COUNTIFS($E$13:$E$512,$E309,$Z$13:$Z$512,"◎") + COUNTIFS($E$13:$E$512,$E309,$Z$13:$Z$512,"○"))&gt;1</formula>
    </cfRule>
  </conditionalFormatting>
  <conditionalFormatting sqref="AA309">
    <cfRule type="expression" dxfId="5137" priority="5362" stopIfTrue="1">
      <formula>$AA309=""</formula>
    </cfRule>
    <cfRule type="expression" dxfId="5136" priority="5374">
      <formula>(COUNTIFS($E$13:$E$512,$E309,$AA$13:$AA$512,"◎") + COUNTIFS($E$13:$E$512,$E309,$AA$13:$AA$512,"○"))&gt;1</formula>
    </cfRule>
  </conditionalFormatting>
  <conditionalFormatting sqref="AB309">
    <cfRule type="expression" dxfId="5135" priority="5361" stopIfTrue="1">
      <formula>$AB309=""</formula>
    </cfRule>
    <cfRule type="expression" dxfId="5134" priority="5373">
      <formula>(COUNTIFS($E$13:$E$512,$E309,$AB$13:$AB$512,"◎") + COUNTIFS($E$13:$E$512,$E309,$AB$13:$AB$512,"○"))&gt;1</formula>
    </cfRule>
  </conditionalFormatting>
  <conditionalFormatting sqref="AC309">
    <cfRule type="expression" dxfId="5133" priority="5360" stopIfTrue="1">
      <formula>$AC309=""</formula>
    </cfRule>
    <cfRule type="expression" dxfId="5132" priority="5372">
      <formula>(COUNTIFS($E$13:$E$512,$E309,$AC$13:$AC$512,"◎") + COUNTIFS($E$13:$E$512,$E309,$AC$13:$AC$512,"○"))&gt;1</formula>
    </cfRule>
  </conditionalFormatting>
  <conditionalFormatting sqref="AD309">
    <cfRule type="expression" dxfId="5131" priority="5359" stopIfTrue="1">
      <formula>$AD309=""</formula>
    </cfRule>
    <cfRule type="expression" dxfId="5130" priority="5371">
      <formula>(COUNTIFS($E$13:$E$512,$E309,$AD$13:$AD$512,"◎") + COUNTIFS($E$13:$E$512,$E309,$AD$13:$AD$512,"○"))&gt;1</formula>
    </cfRule>
  </conditionalFormatting>
  <conditionalFormatting sqref="AE309">
    <cfRule type="expression" dxfId="5129" priority="5358" stopIfTrue="1">
      <formula>$AE309=""</formula>
    </cfRule>
    <cfRule type="expression" dxfId="5128" priority="5370">
      <formula>(COUNTIFS($E$13:$E$512,$E309,$AE$13:$AE$512,"◎") + COUNTIFS($E$13:$E$512,$E309,$AE$13:$AE$512,"○"))&gt;1</formula>
    </cfRule>
  </conditionalFormatting>
  <conditionalFormatting sqref="AF309">
    <cfRule type="expression" dxfId="5127" priority="5357" stopIfTrue="1">
      <formula>$AF309=""</formula>
    </cfRule>
    <cfRule type="expression" dxfId="5126" priority="5369">
      <formula>(COUNTIFS($E$13:$E$512,$E309,$AF$13:$AF$512,"◎") + COUNTIFS($E$13:$E$512,$E309,$AF$13:$AF$512,"○"))&gt;1</formula>
    </cfRule>
  </conditionalFormatting>
  <conditionalFormatting sqref="AG309">
    <cfRule type="expression" dxfId="5125" priority="5356" stopIfTrue="1">
      <formula>$AG309=""</formula>
    </cfRule>
    <cfRule type="expression" dxfId="5124" priority="5368">
      <formula>(COUNTIFS($E$13:$E$512,$E309,$AG$13:$AG$512,"◎") + COUNTIFS($E$13:$E$512,$E309,$AG$13:$AG$512,"○"))&gt;1</formula>
    </cfRule>
  </conditionalFormatting>
  <conditionalFormatting sqref="AH309">
    <cfRule type="expression" dxfId="5123" priority="5355" stopIfTrue="1">
      <formula>$AH309=""</formula>
    </cfRule>
    <cfRule type="expression" dxfId="5122" priority="5367">
      <formula>(COUNTIFS($E$13:$E$512,$E309,$AH$13:$AH$512,"◎") + COUNTIFS($E$13:$E$512,$E309,$AH$13:$AH$512,"○"))&gt;1</formula>
    </cfRule>
  </conditionalFormatting>
  <conditionalFormatting sqref="AI309">
    <cfRule type="expression" dxfId="5121" priority="5354" stopIfTrue="1">
      <formula>$AI309=""</formula>
    </cfRule>
    <cfRule type="expression" dxfId="5120" priority="5366">
      <formula>(COUNTIFS($E$13:$E$512,$E309,$AI$13:$AI$512,"◎") + COUNTIFS($E$13:$E$512,$E309,$AI$13:$AI$512,"○"))&gt;1</formula>
    </cfRule>
  </conditionalFormatting>
  <conditionalFormatting sqref="AJ309">
    <cfRule type="expression" dxfId="5119" priority="5353" stopIfTrue="1">
      <formula>$AJ309=""</formula>
    </cfRule>
    <cfRule type="expression" dxfId="5118" priority="5365">
      <formula>(COUNTIFS($E$13:$E$512,$E309,$AJ$13:$AJ$512,"◎") + COUNTIFS($E$13:$E$512,$E309,$AJ$13:$AJ$512,"○"))&gt;1</formula>
    </cfRule>
  </conditionalFormatting>
  <conditionalFormatting sqref="Y310">
    <cfRule type="expression" dxfId="5117" priority="5340" stopIfTrue="1">
      <formula>$Y310=""</formula>
    </cfRule>
    <cfRule type="expression" dxfId="5116" priority="5352">
      <formula>(COUNTIFS($E$13:$E$512,$E310,$Y$13:$Y$512,"◎") + COUNTIFS($E$13:$E$512,$E310,$Y$13:$Y$512,"○"))&gt;1</formula>
    </cfRule>
  </conditionalFormatting>
  <conditionalFormatting sqref="Z310">
    <cfRule type="expression" dxfId="5115" priority="5339" stopIfTrue="1">
      <formula>$Z310=""</formula>
    </cfRule>
    <cfRule type="expression" dxfId="5114" priority="5351">
      <formula>(COUNTIFS($E$13:$E$512,$E310,$Z$13:$Z$512,"◎") + COUNTIFS($E$13:$E$512,$E310,$Z$13:$Z$512,"○"))&gt;1</formula>
    </cfRule>
  </conditionalFormatting>
  <conditionalFormatting sqref="AA310">
    <cfRule type="expression" dxfId="5113" priority="5338" stopIfTrue="1">
      <formula>$AA310=""</formula>
    </cfRule>
    <cfRule type="expression" dxfId="5112" priority="5350">
      <formula>(COUNTIFS($E$13:$E$512,$E310,$AA$13:$AA$512,"◎") + COUNTIFS($E$13:$E$512,$E310,$AA$13:$AA$512,"○"))&gt;1</formula>
    </cfRule>
  </conditionalFormatting>
  <conditionalFormatting sqref="AB310">
    <cfRule type="expression" dxfId="5111" priority="5337" stopIfTrue="1">
      <formula>$AB310=""</formula>
    </cfRule>
    <cfRule type="expression" dxfId="5110" priority="5349">
      <formula>(COUNTIFS($E$13:$E$512,$E310,$AB$13:$AB$512,"◎") + COUNTIFS($E$13:$E$512,$E310,$AB$13:$AB$512,"○"))&gt;1</formula>
    </cfRule>
  </conditionalFormatting>
  <conditionalFormatting sqref="AC310">
    <cfRule type="expression" dxfId="5109" priority="5336" stopIfTrue="1">
      <formula>$AC310=""</formula>
    </cfRule>
    <cfRule type="expression" dxfId="5108" priority="5348">
      <formula>(COUNTIFS($E$13:$E$512,$E310,$AC$13:$AC$512,"◎") + COUNTIFS($E$13:$E$512,$E310,$AC$13:$AC$512,"○"))&gt;1</formula>
    </cfRule>
  </conditionalFormatting>
  <conditionalFormatting sqref="AD310">
    <cfRule type="expression" dxfId="5107" priority="5335" stopIfTrue="1">
      <formula>$AD310=""</formula>
    </cfRule>
    <cfRule type="expression" dxfId="5106" priority="5347">
      <formula>(COUNTIFS($E$13:$E$512,$E310,$AD$13:$AD$512,"◎") + COUNTIFS($E$13:$E$512,$E310,$AD$13:$AD$512,"○"))&gt;1</formula>
    </cfRule>
  </conditionalFormatting>
  <conditionalFormatting sqref="AE310">
    <cfRule type="expression" dxfId="5105" priority="5334" stopIfTrue="1">
      <formula>$AE310=""</formula>
    </cfRule>
    <cfRule type="expression" dxfId="5104" priority="5346">
      <formula>(COUNTIFS($E$13:$E$512,$E310,$AE$13:$AE$512,"◎") + COUNTIFS($E$13:$E$512,$E310,$AE$13:$AE$512,"○"))&gt;1</formula>
    </cfRule>
  </conditionalFormatting>
  <conditionalFormatting sqref="AF310">
    <cfRule type="expression" dxfId="5103" priority="5333" stopIfTrue="1">
      <formula>$AF310=""</formula>
    </cfRule>
    <cfRule type="expression" dxfId="5102" priority="5345">
      <formula>(COUNTIFS($E$13:$E$512,$E310,$AF$13:$AF$512,"◎") + COUNTIFS($E$13:$E$512,$E310,$AF$13:$AF$512,"○"))&gt;1</formula>
    </cfRule>
  </conditionalFormatting>
  <conditionalFormatting sqref="AG310">
    <cfRule type="expression" dxfId="5101" priority="5332" stopIfTrue="1">
      <formula>$AG310=""</formula>
    </cfRule>
    <cfRule type="expression" dxfId="5100" priority="5344">
      <formula>(COUNTIFS($E$13:$E$512,$E310,$AG$13:$AG$512,"◎") + COUNTIFS($E$13:$E$512,$E310,$AG$13:$AG$512,"○"))&gt;1</formula>
    </cfRule>
  </conditionalFormatting>
  <conditionalFormatting sqref="AH310">
    <cfRule type="expression" dxfId="5099" priority="5331" stopIfTrue="1">
      <formula>$AH310=""</formula>
    </cfRule>
    <cfRule type="expression" dxfId="5098" priority="5343">
      <formula>(COUNTIFS($E$13:$E$512,$E310,$AH$13:$AH$512,"◎") + COUNTIFS($E$13:$E$512,$E310,$AH$13:$AH$512,"○"))&gt;1</formula>
    </cfRule>
  </conditionalFormatting>
  <conditionalFormatting sqref="AI310">
    <cfRule type="expression" dxfId="5097" priority="5330" stopIfTrue="1">
      <formula>$AI310=""</formula>
    </cfRule>
    <cfRule type="expression" dxfId="5096" priority="5342">
      <formula>(COUNTIFS($E$13:$E$512,$E310,$AI$13:$AI$512,"◎") + COUNTIFS($E$13:$E$512,$E310,$AI$13:$AI$512,"○"))&gt;1</formula>
    </cfRule>
  </conditionalFormatting>
  <conditionalFormatting sqref="AJ310">
    <cfRule type="expression" dxfId="5095" priority="5329" stopIfTrue="1">
      <formula>$AJ310=""</formula>
    </cfRule>
    <cfRule type="expression" dxfId="5094" priority="5341">
      <formula>(COUNTIFS($E$13:$E$512,$E310,$AJ$13:$AJ$512,"◎") + COUNTIFS($E$13:$E$512,$E310,$AJ$13:$AJ$512,"○"))&gt;1</formula>
    </cfRule>
  </conditionalFormatting>
  <conditionalFormatting sqref="Y311">
    <cfRule type="expression" dxfId="5093" priority="5316" stopIfTrue="1">
      <formula>$Y311=""</formula>
    </cfRule>
    <cfRule type="expression" dxfId="5092" priority="5328">
      <formula>(COUNTIFS($E$13:$E$512,$E311,$Y$13:$Y$512,"◎") + COUNTIFS($E$13:$E$512,$E311,$Y$13:$Y$512,"○"))&gt;1</formula>
    </cfRule>
  </conditionalFormatting>
  <conditionalFormatting sqref="Z311">
    <cfRule type="expression" dxfId="5091" priority="5315" stopIfTrue="1">
      <formula>$Z311=""</formula>
    </cfRule>
    <cfRule type="expression" dxfId="5090" priority="5327">
      <formula>(COUNTIFS($E$13:$E$512,$E311,$Z$13:$Z$512,"◎") + COUNTIFS($E$13:$E$512,$E311,$Z$13:$Z$512,"○"))&gt;1</formula>
    </cfRule>
  </conditionalFormatting>
  <conditionalFormatting sqref="AA311">
    <cfRule type="expression" dxfId="5089" priority="5314" stopIfTrue="1">
      <formula>$AA311=""</formula>
    </cfRule>
    <cfRule type="expression" dxfId="5088" priority="5326">
      <formula>(COUNTIFS($E$13:$E$512,$E311,$AA$13:$AA$512,"◎") + COUNTIFS($E$13:$E$512,$E311,$AA$13:$AA$512,"○"))&gt;1</formula>
    </cfRule>
  </conditionalFormatting>
  <conditionalFormatting sqref="AB311">
    <cfRule type="expression" dxfId="5087" priority="5313" stopIfTrue="1">
      <formula>$AB311=""</formula>
    </cfRule>
    <cfRule type="expression" dxfId="5086" priority="5325">
      <formula>(COUNTIFS($E$13:$E$512,$E311,$AB$13:$AB$512,"◎") + COUNTIFS($E$13:$E$512,$E311,$AB$13:$AB$512,"○"))&gt;1</formula>
    </cfRule>
  </conditionalFormatting>
  <conditionalFormatting sqref="AC311">
    <cfRule type="expression" dxfId="5085" priority="5312" stopIfTrue="1">
      <formula>$AC311=""</formula>
    </cfRule>
    <cfRule type="expression" dxfId="5084" priority="5324">
      <formula>(COUNTIFS($E$13:$E$512,$E311,$AC$13:$AC$512,"◎") + COUNTIFS($E$13:$E$512,$E311,$AC$13:$AC$512,"○"))&gt;1</formula>
    </cfRule>
  </conditionalFormatting>
  <conditionalFormatting sqref="AD311">
    <cfRule type="expression" dxfId="5083" priority="5311" stopIfTrue="1">
      <formula>$AD311=""</formula>
    </cfRule>
    <cfRule type="expression" dxfId="5082" priority="5323">
      <formula>(COUNTIFS($E$13:$E$512,$E311,$AD$13:$AD$512,"◎") + COUNTIFS($E$13:$E$512,$E311,$AD$13:$AD$512,"○"))&gt;1</formula>
    </cfRule>
  </conditionalFormatting>
  <conditionalFormatting sqref="AE311">
    <cfRule type="expression" dxfId="5081" priority="5310" stopIfTrue="1">
      <formula>$AE311=""</formula>
    </cfRule>
    <cfRule type="expression" dxfId="5080" priority="5322">
      <formula>(COUNTIFS($E$13:$E$512,$E311,$AE$13:$AE$512,"◎") + COUNTIFS($E$13:$E$512,$E311,$AE$13:$AE$512,"○"))&gt;1</formula>
    </cfRule>
  </conditionalFormatting>
  <conditionalFormatting sqref="AF311">
    <cfRule type="expression" dxfId="5079" priority="5309" stopIfTrue="1">
      <formula>$AF311=""</formula>
    </cfRule>
    <cfRule type="expression" dxfId="5078" priority="5321">
      <formula>(COUNTIFS($E$13:$E$512,$E311,$AF$13:$AF$512,"◎") + COUNTIFS($E$13:$E$512,$E311,$AF$13:$AF$512,"○"))&gt;1</formula>
    </cfRule>
  </conditionalFormatting>
  <conditionalFormatting sqref="AG311">
    <cfRule type="expression" dxfId="5077" priority="5308" stopIfTrue="1">
      <formula>$AG311=""</formula>
    </cfRule>
    <cfRule type="expression" dxfId="5076" priority="5320">
      <formula>(COUNTIFS($E$13:$E$512,$E311,$AG$13:$AG$512,"◎") + COUNTIFS($E$13:$E$512,$E311,$AG$13:$AG$512,"○"))&gt;1</formula>
    </cfRule>
  </conditionalFormatting>
  <conditionalFormatting sqref="AH311">
    <cfRule type="expression" dxfId="5075" priority="5307" stopIfTrue="1">
      <formula>$AH311=""</formula>
    </cfRule>
    <cfRule type="expression" dxfId="5074" priority="5319">
      <formula>(COUNTIFS($E$13:$E$512,$E311,$AH$13:$AH$512,"◎") + COUNTIFS($E$13:$E$512,$E311,$AH$13:$AH$512,"○"))&gt;1</formula>
    </cfRule>
  </conditionalFormatting>
  <conditionalFormatting sqref="AI311">
    <cfRule type="expression" dxfId="5073" priority="5306" stopIfTrue="1">
      <formula>$AI311=""</formula>
    </cfRule>
    <cfRule type="expression" dxfId="5072" priority="5318">
      <formula>(COUNTIFS($E$13:$E$512,$E311,$AI$13:$AI$512,"◎") + COUNTIFS($E$13:$E$512,$E311,$AI$13:$AI$512,"○"))&gt;1</formula>
    </cfRule>
  </conditionalFormatting>
  <conditionalFormatting sqref="AJ311">
    <cfRule type="expression" dxfId="5071" priority="5305" stopIfTrue="1">
      <formula>$AJ311=""</formula>
    </cfRule>
    <cfRule type="expression" dxfId="5070" priority="5317">
      <formula>(COUNTIFS($E$13:$E$512,$E311,$AJ$13:$AJ$512,"◎") + COUNTIFS($E$13:$E$512,$E311,$AJ$13:$AJ$512,"○"))&gt;1</formula>
    </cfRule>
  </conditionalFormatting>
  <conditionalFormatting sqref="Y312">
    <cfRule type="expression" dxfId="5069" priority="5292" stopIfTrue="1">
      <formula>$Y312=""</formula>
    </cfRule>
    <cfRule type="expression" dxfId="5068" priority="5304">
      <formula>(COUNTIFS($E$13:$E$512,$E312,$Y$13:$Y$512,"◎") + COUNTIFS($E$13:$E$512,$E312,$Y$13:$Y$512,"○"))&gt;1</formula>
    </cfRule>
  </conditionalFormatting>
  <conditionalFormatting sqref="Z312">
    <cfRule type="expression" dxfId="5067" priority="5291" stopIfTrue="1">
      <formula>$Z312=""</formula>
    </cfRule>
    <cfRule type="expression" dxfId="5066" priority="5303">
      <formula>(COUNTIFS($E$13:$E$512,$E312,$Z$13:$Z$512,"◎") + COUNTIFS($E$13:$E$512,$E312,$Z$13:$Z$512,"○"))&gt;1</formula>
    </cfRule>
  </conditionalFormatting>
  <conditionalFormatting sqref="AA312">
    <cfRule type="expression" dxfId="5065" priority="5290" stopIfTrue="1">
      <formula>$AA312=""</formula>
    </cfRule>
    <cfRule type="expression" dxfId="5064" priority="5302">
      <formula>(COUNTIFS($E$13:$E$512,$E312,$AA$13:$AA$512,"◎") + COUNTIFS($E$13:$E$512,$E312,$AA$13:$AA$512,"○"))&gt;1</formula>
    </cfRule>
  </conditionalFormatting>
  <conditionalFormatting sqref="AB312">
    <cfRule type="expression" dxfId="5063" priority="5289" stopIfTrue="1">
      <formula>$AB312=""</formula>
    </cfRule>
    <cfRule type="expression" dxfId="5062" priority="5301">
      <formula>(COUNTIFS($E$13:$E$512,$E312,$AB$13:$AB$512,"◎") + COUNTIFS($E$13:$E$512,$E312,$AB$13:$AB$512,"○"))&gt;1</formula>
    </cfRule>
  </conditionalFormatting>
  <conditionalFormatting sqref="AC312">
    <cfRule type="expression" dxfId="5061" priority="5288" stopIfTrue="1">
      <formula>$AC312=""</formula>
    </cfRule>
    <cfRule type="expression" dxfId="5060" priority="5300">
      <formula>(COUNTIFS($E$13:$E$512,$E312,$AC$13:$AC$512,"◎") + COUNTIFS($E$13:$E$512,$E312,$AC$13:$AC$512,"○"))&gt;1</formula>
    </cfRule>
  </conditionalFormatting>
  <conditionalFormatting sqref="AD312">
    <cfRule type="expression" dxfId="5059" priority="5287" stopIfTrue="1">
      <formula>$AD312=""</formula>
    </cfRule>
    <cfRule type="expression" dxfId="5058" priority="5299">
      <formula>(COUNTIFS($E$13:$E$512,$E312,$AD$13:$AD$512,"◎") + COUNTIFS($E$13:$E$512,$E312,$AD$13:$AD$512,"○"))&gt;1</formula>
    </cfRule>
  </conditionalFormatting>
  <conditionalFormatting sqref="AE312">
    <cfRule type="expression" dxfId="5057" priority="5286" stopIfTrue="1">
      <formula>$AE312=""</formula>
    </cfRule>
    <cfRule type="expression" dxfId="5056" priority="5298">
      <formula>(COUNTIFS($E$13:$E$512,$E312,$AE$13:$AE$512,"◎") + COUNTIFS($E$13:$E$512,$E312,$AE$13:$AE$512,"○"))&gt;1</formula>
    </cfRule>
  </conditionalFormatting>
  <conditionalFormatting sqref="AF312">
    <cfRule type="expression" dxfId="5055" priority="5285" stopIfTrue="1">
      <formula>$AF312=""</formula>
    </cfRule>
    <cfRule type="expression" dxfId="5054" priority="5297">
      <formula>(COUNTIFS($E$13:$E$512,$E312,$AF$13:$AF$512,"◎") + COUNTIFS($E$13:$E$512,$E312,$AF$13:$AF$512,"○"))&gt;1</formula>
    </cfRule>
  </conditionalFormatting>
  <conditionalFormatting sqref="AG312">
    <cfRule type="expression" dxfId="5053" priority="5284" stopIfTrue="1">
      <formula>$AG312=""</formula>
    </cfRule>
    <cfRule type="expression" dxfId="5052" priority="5296">
      <formula>(COUNTIFS($E$13:$E$512,$E312,$AG$13:$AG$512,"◎") + COUNTIFS($E$13:$E$512,$E312,$AG$13:$AG$512,"○"))&gt;1</formula>
    </cfRule>
  </conditionalFormatting>
  <conditionalFormatting sqref="AH312">
    <cfRule type="expression" dxfId="5051" priority="5283" stopIfTrue="1">
      <formula>$AH312=""</formula>
    </cfRule>
    <cfRule type="expression" dxfId="5050" priority="5295">
      <formula>(COUNTIFS($E$13:$E$512,$E312,$AH$13:$AH$512,"◎") + COUNTIFS($E$13:$E$512,$E312,$AH$13:$AH$512,"○"))&gt;1</formula>
    </cfRule>
  </conditionalFormatting>
  <conditionalFormatting sqref="AI312">
    <cfRule type="expression" dxfId="5049" priority="5282" stopIfTrue="1">
      <formula>$AI312=""</formula>
    </cfRule>
    <cfRule type="expression" dxfId="5048" priority="5294">
      <formula>(COUNTIFS($E$13:$E$512,$E312,$AI$13:$AI$512,"◎") + COUNTIFS($E$13:$E$512,$E312,$AI$13:$AI$512,"○"))&gt;1</formula>
    </cfRule>
  </conditionalFormatting>
  <conditionalFormatting sqref="AJ312">
    <cfRule type="expression" dxfId="5047" priority="5281" stopIfTrue="1">
      <formula>$AJ312=""</formula>
    </cfRule>
    <cfRule type="expression" dxfId="5046" priority="5293">
      <formula>(COUNTIFS($E$13:$E$512,$E312,$AJ$13:$AJ$512,"◎") + COUNTIFS($E$13:$E$512,$E312,$AJ$13:$AJ$512,"○"))&gt;1</formula>
    </cfRule>
  </conditionalFormatting>
  <conditionalFormatting sqref="Y313">
    <cfRule type="expression" dxfId="5045" priority="5268" stopIfTrue="1">
      <formula>$Y313=""</formula>
    </cfRule>
    <cfRule type="expression" dxfId="5044" priority="5280">
      <formula>(COUNTIFS($E$13:$E$512,$E313,$Y$13:$Y$512,"◎") + COUNTIFS($E$13:$E$512,$E313,$Y$13:$Y$512,"○"))&gt;1</formula>
    </cfRule>
  </conditionalFormatting>
  <conditionalFormatting sqref="Z313">
    <cfRule type="expression" dxfId="5043" priority="5267" stopIfTrue="1">
      <formula>$Z313=""</formula>
    </cfRule>
    <cfRule type="expression" dxfId="5042" priority="5279">
      <formula>(COUNTIFS($E$13:$E$512,$E313,$Z$13:$Z$512,"◎") + COUNTIFS($E$13:$E$512,$E313,$Z$13:$Z$512,"○"))&gt;1</formula>
    </cfRule>
  </conditionalFormatting>
  <conditionalFormatting sqref="AA313">
    <cfRule type="expression" dxfId="5041" priority="5266" stopIfTrue="1">
      <formula>$AA313=""</formula>
    </cfRule>
    <cfRule type="expression" dxfId="5040" priority="5278">
      <formula>(COUNTIFS($E$13:$E$512,$E313,$AA$13:$AA$512,"◎") + COUNTIFS($E$13:$E$512,$E313,$AA$13:$AA$512,"○"))&gt;1</formula>
    </cfRule>
  </conditionalFormatting>
  <conditionalFormatting sqref="AB313">
    <cfRule type="expression" dxfId="5039" priority="5265" stopIfTrue="1">
      <formula>$AB313=""</formula>
    </cfRule>
    <cfRule type="expression" dxfId="5038" priority="5277">
      <formula>(COUNTIFS($E$13:$E$512,$E313,$AB$13:$AB$512,"◎") + COUNTIFS($E$13:$E$512,$E313,$AB$13:$AB$512,"○"))&gt;1</formula>
    </cfRule>
  </conditionalFormatting>
  <conditionalFormatting sqref="AC313">
    <cfRule type="expression" dxfId="5037" priority="5264" stopIfTrue="1">
      <formula>$AC313=""</formula>
    </cfRule>
    <cfRule type="expression" dxfId="5036" priority="5276">
      <formula>(COUNTIFS($E$13:$E$512,$E313,$AC$13:$AC$512,"◎") + COUNTIFS($E$13:$E$512,$E313,$AC$13:$AC$512,"○"))&gt;1</formula>
    </cfRule>
  </conditionalFormatting>
  <conditionalFormatting sqref="AD313">
    <cfRule type="expression" dxfId="5035" priority="5263" stopIfTrue="1">
      <formula>$AD313=""</formula>
    </cfRule>
    <cfRule type="expression" dxfId="5034" priority="5275">
      <formula>(COUNTIFS($E$13:$E$512,$E313,$AD$13:$AD$512,"◎") + COUNTIFS($E$13:$E$512,$E313,$AD$13:$AD$512,"○"))&gt;1</formula>
    </cfRule>
  </conditionalFormatting>
  <conditionalFormatting sqref="AE313">
    <cfRule type="expression" dxfId="5033" priority="5262" stopIfTrue="1">
      <formula>$AE313=""</formula>
    </cfRule>
    <cfRule type="expression" dxfId="5032" priority="5274">
      <formula>(COUNTIFS($E$13:$E$512,$E313,$AE$13:$AE$512,"◎") + COUNTIFS($E$13:$E$512,$E313,$AE$13:$AE$512,"○"))&gt;1</formula>
    </cfRule>
  </conditionalFormatting>
  <conditionalFormatting sqref="AF313">
    <cfRule type="expression" dxfId="5031" priority="5261" stopIfTrue="1">
      <formula>$AF313=""</formula>
    </cfRule>
    <cfRule type="expression" dxfId="5030" priority="5273">
      <formula>(COUNTIFS($E$13:$E$512,$E313,$AF$13:$AF$512,"◎") + COUNTIFS($E$13:$E$512,$E313,$AF$13:$AF$512,"○"))&gt;1</formula>
    </cfRule>
  </conditionalFormatting>
  <conditionalFormatting sqref="AG313">
    <cfRule type="expression" dxfId="5029" priority="5260" stopIfTrue="1">
      <formula>$AG313=""</formula>
    </cfRule>
    <cfRule type="expression" dxfId="5028" priority="5272">
      <formula>(COUNTIFS($E$13:$E$512,$E313,$AG$13:$AG$512,"◎") + COUNTIFS($E$13:$E$512,$E313,$AG$13:$AG$512,"○"))&gt;1</formula>
    </cfRule>
  </conditionalFormatting>
  <conditionalFormatting sqref="AH313">
    <cfRule type="expression" dxfId="5027" priority="5259" stopIfTrue="1">
      <formula>$AH313=""</formula>
    </cfRule>
    <cfRule type="expression" dxfId="5026" priority="5271">
      <formula>(COUNTIFS($E$13:$E$512,$E313,$AH$13:$AH$512,"◎") + COUNTIFS($E$13:$E$512,$E313,$AH$13:$AH$512,"○"))&gt;1</formula>
    </cfRule>
  </conditionalFormatting>
  <conditionalFormatting sqref="AI313">
    <cfRule type="expression" dxfId="5025" priority="5258" stopIfTrue="1">
      <formula>$AI313=""</formula>
    </cfRule>
    <cfRule type="expression" dxfId="5024" priority="5270">
      <formula>(COUNTIFS($E$13:$E$512,$E313,$AI$13:$AI$512,"◎") + COUNTIFS($E$13:$E$512,$E313,$AI$13:$AI$512,"○"))&gt;1</formula>
    </cfRule>
  </conditionalFormatting>
  <conditionalFormatting sqref="AJ313">
    <cfRule type="expression" dxfId="5023" priority="5257" stopIfTrue="1">
      <formula>$AJ313=""</formula>
    </cfRule>
    <cfRule type="expression" dxfId="5022" priority="5269">
      <formula>(COUNTIFS($E$13:$E$512,$E313,$AJ$13:$AJ$512,"◎") + COUNTIFS($E$13:$E$512,$E313,$AJ$13:$AJ$512,"○"))&gt;1</formula>
    </cfRule>
  </conditionalFormatting>
  <conditionalFormatting sqref="Y314">
    <cfRule type="expression" dxfId="5021" priority="5244" stopIfTrue="1">
      <formula>$Y314=""</formula>
    </cfRule>
    <cfRule type="expression" dxfId="5020" priority="5256">
      <formula>(COUNTIFS($E$13:$E$512,$E314,$Y$13:$Y$512,"◎") + COUNTIFS($E$13:$E$512,$E314,$Y$13:$Y$512,"○"))&gt;1</formula>
    </cfRule>
  </conditionalFormatting>
  <conditionalFormatting sqref="Z314">
    <cfRule type="expression" dxfId="5019" priority="5243" stopIfTrue="1">
      <formula>$Z314=""</formula>
    </cfRule>
    <cfRule type="expression" dxfId="5018" priority="5255">
      <formula>(COUNTIFS($E$13:$E$512,$E314,$Z$13:$Z$512,"◎") + COUNTIFS($E$13:$E$512,$E314,$Z$13:$Z$512,"○"))&gt;1</formula>
    </cfRule>
  </conditionalFormatting>
  <conditionalFormatting sqref="AA314">
    <cfRule type="expression" dxfId="5017" priority="5242" stopIfTrue="1">
      <formula>$AA314=""</formula>
    </cfRule>
    <cfRule type="expression" dxfId="5016" priority="5254">
      <formula>(COUNTIFS($E$13:$E$512,$E314,$AA$13:$AA$512,"◎") + COUNTIFS($E$13:$E$512,$E314,$AA$13:$AA$512,"○"))&gt;1</formula>
    </cfRule>
  </conditionalFormatting>
  <conditionalFormatting sqref="AB314">
    <cfRule type="expression" dxfId="5015" priority="5241" stopIfTrue="1">
      <formula>$AB314=""</formula>
    </cfRule>
    <cfRule type="expression" dxfId="5014" priority="5253">
      <formula>(COUNTIFS($E$13:$E$512,$E314,$AB$13:$AB$512,"◎") + COUNTIFS($E$13:$E$512,$E314,$AB$13:$AB$512,"○"))&gt;1</formula>
    </cfRule>
  </conditionalFormatting>
  <conditionalFormatting sqref="AC314">
    <cfRule type="expression" dxfId="5013" priority="5240" stopIfTrue="1">
      <formula>$AC314=""</formula>
    </cfRule>
    <cfRule type="expression" dxfId="5012" priority="5252">
      <formula>(COUNTIFS($E$13:$E$512,$E314,$AC$13:$AC$512,"◎") + COUNTIFS($E$13:$E$512,$E314,$AC$13:$AC$512,"○"))&gt;1</formula>
    </cfRule>
  </conditionalFormatting>
  <conditionalFormatting sqref="AD314">
    <cfRule type="expression" dxfId="5011" priority="5239" stopIfTrue="1">
      <formula>$AD314=""</formula>
    </cfRule>
    <cfRule type="expression" dxfId="5010" priority="5251">
      <formula>(COUNTIFS($E$13:$E$512,$E314,$AD$13:$AD$512,"◎") + COUNTIFS($E$13:$E$512,$E314,$AD$13:$AD$512,"○"))&gt;1</formula>
    </cfRule>
  </conditionalFormatting>
  <conditionalFormatting sqref="AE314">
    <cfRule type="expression" dxfId="5009" priority="5238" stopIfTrue="1">
      <formula>$AE314=""</formula>
    </cfRule>
    <cfRule type="expression" dxfId="5008" priority="5250">
      <formula>(COUNTIFS($E$13:$E$512,$E314,$AE$13:$AE$512,"◎") + COUNTIFS($E$13:$E$512,$E314,$AE$13:$AE$512,"○"))&gt;1</formula>
    </cfRule>
  </conditionalFormatting>
  <conditionalFormatting sqref="AF314">
    <cfRule type="expression" dxfId="5007" priority="5237" stopIfTrue="1">
      <formula>$AF314=""</formula>
    </cfRule>
    <cfRule type="expression" dxfId="5006" priority="5249">
      <formula>(COUNTIFS($E$13:$E$512,$E314,$AF$13:$AF$512,"◎") + COUNTIFS($E$13:$E$512,$E314,$AF$13:$AF$512,"○"))&gt;1</formula>
    </cfRule>
  </conditionalFormatting>
  <conditionalFormatting sqref="AG314">
    <cfRule type="expression" dxfId="5005" priority="5236" stopIfTrue="1">
      <formula>$AG314=""</formula>
    </cfRule>
    <cfRule type="expression" dxfId="5004" priority="5248">
      <formula>(COUNTIFS($E$13:$E$512,$E314,$AG$13:$AG$512,"◎") + COUNTIFS($E$13:$E$512,$E314,$AG$13:$AG$512,"○"))&gt;1</formula>
    </cfRule>
  </conditionalFormatting>
  <conditionalFormatting sqref="AH314">
    <cfRule type="expression" dxfId="5003" priority="5235" stopIfTrue="1">
      <formula>$AH314=""</formula>
    </cfRule>
    <cfRule type="expression" dxfId="5002" priority="5247">
      <formula>(COUNTIFS($E$13:$E$512,$E314,$AH$13:$AH$512,"◎") + COUNTIFS($E$13:$E$512,$E314,$AH$13:$AH$512,"○"))&gt;1</formula>
    </cfRule>
  </conditionalFormatting>
  <conditionalFormatting sqref="AI314">
    <cfRule type="expression" dxfId="5001" priority="5234" stopIfTrue="1">
      <formula>$AI314=""</formula>
    </cfRule>
    <cfRule type="expression" dxfId="5000" priority="5246">
      <formula>(COUNTIFS($E$13:$E$512,$E314,$AI$13:$AI$512,"◎") + COUNTIFS($E$13:$E$512,$E314,$AI$13:$AI$512,"○"))&gt;1</formula>
    </cfRule>
  </conditionalFormatting>
  <conditionalFormatting sqref="AJ314">
    <cfRule type="expression" dxfId="4999" priority="5233" stopIfTrue="1">
      <formula>$AJ314=""</formula>
    </cfRule>
    <cfRule type="expression" dxfId="4998" priority="5245">
      <formula>(COUNTIFS($E$13:$E$512,$E314,$AJ$13:$AJ$512,"◎") + COUNTIFS($E$13:$E$512,$E314,$AJ$13:$AJ$512,"○"))&gt;1</formula>
    </cfRule>
  </conditionalFormatting>
  <conditionalFormatting sqref="Y315">
    <cfRule type="expression" dxfId="4997" priority="5220" stopIfTrue="1">
      <formula>$Y315=""</formula>
    </cfRule>
    <cfRule type="expression" dxfId="4996" priority="5232">
      <formula>(COUNTIFS($E$13:$E$512,$E315,$Y$13:$Y$512,"◎") + COUNTIFS($E$13:$E$512,$E315,$Y$13:$Y$512,"○"))&gt;1</formula>
    </cfRule>
  </conditionalFormatting>
  <conditionalFormatting sqref="Z315">
    <cfRule type="expression" dxfId="4995" priority="5219" stopIfTrue="1">
      <formula>$Z315=""</formula>
    </cfRule>
    <cfRule type="expression" dxfId="4994" priority="5231">
      <formula>(COUNTIFS($E$13:$E$512,$E315,$Z$13:$Z$512,"◎") + COUNTIFS($E$13:$E$512,$E315,$Z$13:$Z$512,"○"))&gt;1</formula>
    </cfRule>
  </conditionalFormatting>
  <conditionalFormatting sqref="AA315">
    <cfRule type="expression" dxfId="4993" priority="5218" stopIfTrue="1">
      <formula>$AA315=""</formula>
    </cfRule>
    <cfRule type="expression" dxfId="4992" priority="5230">
      <formula>(COUNTIFS($E$13:$E$512,$E315,$AA$13:$AA$512,"◎") + COUNTIFS($E$13:$E$512,$E315,$AA$13:$AA$512,"○"))&gt;1</formula>
    </cfRule>
  </conditionalFormatting>
  <conditionalFormatting sqref="AB315">
    <cfRule type="expression" dxfId="4991" priority="5217" stopIfTrue="1">
      <formula>$AB315=""</formula>
    </cfRule>
    <cfRule type="expression" dxfId="4990" priority="5229">
      <formula>(COUNTIFS($E$13:$E$512,$E315,$AB$13:$AB$512,"◎") + COUNTIFS($E$13:$E$512,$E315,$AB$13:$AB$512,"○"))&gt;1</formula>
    </cfRule>
  </conditionalFormatting>
  <conditionalFormatting sqref="AC315">
    <cfRule type="expression" dxfId="4989" priority="5216" stopIfTrue="1">
      <formula>$AC315=""</formula>
    </cfRule>
    <cfRule type="expression" dxfId="4988" priority="5228">
      <formula>(COUNTIFS($E$13:$E$512,$E315,$AC$13:$AC$512,"◎") + COUNTIFS($E$13:$E$512,$E315,$AC$13:$AC$512,"○"))&gt;1</formula>
    </cfRule>
  </conditionalFormatting>
  <conditionalFormatting sqref="AD315">
    <cfRule type="expression" dxfId="4987" priority="5215" stopIfTrue="1">
      <formula>$AD315=""</formula>
    </cfRule>
    <cfRule type="expression" dxfId="4986" priority="5227">
      <formula>(COUNTIFS($E$13:$E$512,$E315,$AD$13:$AD$512,"◎") + COUNTIFS($E$13:$E$512,$E315,$AD$13:$AD$512,"○"))&gt;1</formula>
    </cfRule>
  </conditionalFormatting>
  <conditionalFormatting sqref="AE315">
    <cfRule type="expression" dxfId="4985" priority="5214" stopIfTrue="1">
      <formula>$AE315=""</formula>
    </cfRule>
    <cfRule type="expression" dxfId="4984" priority="5226">
      <formula>(COUNTIFS($E$13:$E$512,$E315,$AE$13:$AE$512,"◎") + COUNTIFS($E$13:$E$512,$E315,$AE$13:$AE$512,"○"))&gt;1</formula>
    </cfRule>
  </conditionalFormatting>
  <conditionalFormatting sqref="AF315">
    <cfRule type="expression" dxfId="4983" priority="5213" stopIfTrue="1">
      <formula>$AF315=""</formula>
    </cfRule>
    <cfRule type="expression" dxfId="4982" priority="5225">
      <formula>(COUNTIFS($E$13:$E$512,$E315,$AF$13:$AF$512,"◎") + COUNTIFS($E$13:$E$512,$E315,$AF$13:$AF$512,"○"))&gt;1</formula>
    </cfRule>
  </conditionalFormatting>
  <conditionalFormatting sqref="AG315">
    <cfRule type="expression" dxfId="4981" priority="5212" stopIfTrue="1">
      <formula>$AG315=""</formula>
    </cfRule>
    <cfRule type="expression" dxfId="4980" priority="5224">
      <formula>(COUNTIFS($E$13:$E$512,$E315,$AG$13:$AG$512,"◎") + COUNTIFS($E$13:$E$512,$E315,$AG$13:$AG$512,"○"))&gt;1</formula>
    </cfRule>
  </conditionalFormatting>
  <conditionalFormatting sqref="AH315">
    <cfRule type="expression" dxfId="4979" priority="5211" stopIfTrue="1">
      <formula>$AH315=""</formula>
    </cfRule>
    <cfRule type="expression" dxfId="4978" priority="5223">
      <formula>(COUNTIFS($E$13:$E$512,$E315,$AH$13:$AH$512,"◎") + COUNTIFS($E$13:$E$512,$E315,$AH$13:$AH$512,"○"))&gt;1</formula>
    </cfRule>
  </conditionalFormatting>
  <conditionalFormatting sqref="AI315">
    <cfRule type="expression" dxfId="4977" priority="5210" stopIfTrue="1">
      <formula>$AI315=""</formula>
    </cfRule>
    <cfRule type="expression" dxfId="4976" priority="5222">
      <formula>(COUNTIFS($E$13:$E$512,$E315,$AI$13:$AI$512,"◎") + COUNTIFS($E$13:$E$512,$E315,$AI$13:$AI$512,"○"))&gt;1</formula>
    </cfRule>
  </conditionalFormatting>
  <conditionalFormatting sqref="AJ315">
    <cfRule type="expression" dxfId="4975" priority="5209" stopIfTrue="1">
      <formula>$AJ315=""</formula>
    </cfRule>
    <cfRule type="expression" dxfId="4974" priority="5221">
      <formula>(COUNTIFS($E$13:$E$512,$E315,$AJ$13:$AJ$512,"◎") + COUNTIFS($E$13:$E$512,$E315,$AJ$13:$AJ$512,"○"))&gt;1</formula>
    </cfRule>
  </conditionalFormatting>
  <conditionalFormatting sqref="Y316">
    <cfRule type="expression" dxfId="4973" priority="5196" stopIfTrue="1">
      <formula>$Y316=""</formula>
    </cfRule>
    <cfRule type="expression" dxfId="4972" priority="5208">
      <formula>(COUNTIFS($E$13:$E$512,$E316,$Y$13:$Y$512,"◎") + COUNTIFS($E$13:$E$512,$E316,$Y$13:$Y$512,"○"))&gt;1</formula>
    </cfRule>
  </conditionalFormatting>
  <conditionalFormatting sqref="Z316">
    <cfRule type="expression" dxfId="4971" priority="5195" stopIfTrue="1">
      <formula>$Z316=""</formula>
    </cfRule>
    <cfRule type="expression" dxfId="4970" priority="5207">
      <formula>(COUNTIFS($E$13:$E$512,$E316,$Z$13:$Z$512,"◎") + COUNTIFS($E$13:$E$512,$E316,$Z$13:$Z$512,"○"))&gt;1</formula>
    </cfRule>
  </conditionalFormatting>
  <conditionalFormatting sqref="AA316">
    <cfRule type="expression" dxfId="4969" priority="5194" stopIfTrue="1">
      <formula>$AA316=""</formula>
    </cfRule>
    <cfRule type="expression" dxfId="4968" priority="5206">
      <formula>(COUNTIFS($E$13:$E$512,$E316,$AA$13:$AA$512,"◎") + COUNTIFS($E$13:$E$512,$E316,$AA$13:$AA$512,"○"))&gt;1</formula>
    </cfRule>
  </conditionalFormatting>
  <conditionalFormatting sqref="AB316">
    <cfRule type="expression" dxfId="4967" priority="5193" stopIfTrue="1">
      <formula>$AB316=""</formula>
    </cfRule>
    <cfRule type="expression" dxfId="4966" priority="5205">
      <formula>(COUNTIFS($E$13:$E$512,$E316,$AB$13:$AB$512,"◎") + COUNTIFS($E$13:$E$512,$E316,$AB$13:$AB$512,"○"))&gt;1</formula>
    </cfRule>
  </conditionalFormatting>
  <conditionalFormatting sqref="AC316">
    <cfRule type="expression" dxfId="4965" priority="5192" stopIfTrue="1">
      <formula>$AC316=""</formula>
    </cfRule>
    <cfRule type="expression" dxfId="4964" priority="5204">
      <formula>(COUNTIFS($E$13:$E$512,$E316,$AC$13:$AC$512,"◎") + COUNTIFS($E$13:$E$512,$E316,$AC$13:$AC$512,"○"))&gt;1</formula>
    </cfRule>
  </conditionalFormatting>
  <conditionalFormatting sqref="AD316">
    <cfRule type="expression" dxfId="4963" priority="5191" stopIfTrue="1">
      <formula>$AD316=""</formula>
    </cfRule>
    <cfRule type="expression" dxfId="4962" priority="5203">
      <formula>(COUNTIFS($E$13:$E$512,$E316,$AD$13:$AD$512,"◎") + COUNTIFS($E$13:$E$512,$E316,$AD$13:$AD$512,"○"))&gt;1</formula>
    </cfRule>
  </conditionalFormatting>
  <conditionalFormatting sqref="AE316">
    <cfRule type="expression" dxfId="4961" priority="5190" stopIfTrue="1">
      <formula>$AE316=""</formula>
    </cfRule>
    <cfRule type="expression" dxfId="4960" priority="5202">
      <formula>(COUNTIFS($E$13:$E$512,$E316,$AE$13:$AE$512,"◎") + COUNTIFS($E$13:$E$512,$E316,$AE$13:$AE$512,"○"))&gt;1</formula>
    </cfRule>
  </conditionalFormatting>
  <conditionalFormatting sqref="AF316">
    <cfRule type="expression" dxfId="4959" priority="5189" stopIfTrue="1">
      <formula>$AF316=""</formula>
    </cfRule>
    <cfRule type="expression" dxfId="4958" priority="5201">
      <formula>(COUNTIFS($E$13:$E$512,$E316,$AF$13:$AF$512,"◎") + COUNTIFS($E$13:$E$512,$E316,$AF$13:$AF$512,"○"))&gt;1</formula>
    </cfRule>
  </conditionalFormatting>
  <conditionalFormatting sqref="AG316">
    <cfRule type="expression" dxfId="4957" priority="5188" stopIfTrue="1">
      <formula>$AG316=""</formula>
    </cfRule>
    <cfRule type="expression" dxfId="4956" priority="5200">
      <formula>(COUNTIFS($E$13:$E$512,$E316,$AG$13:$AG$512,"◎") + COUNTIFS($E$13:$E$512,$E316,$AG$13:$AG$512,"○"))&gt;1</formula>
    </cfRule>
  </conditionalFormatting>
  <conditionalFormatting sqref="AH316">
    <cfRule type="expression" dxfId="4955" priority="5187" stopIfTrue="1">
      <formula>$AH316=""</formula>
    </cfRule>
    <cfRule type="expression" dxfId="4954" priority="5199">
      <formula>(COUNTIFS($E$13:$E$512,$E316,$AH$13:$AH$512,"◎") + COUNTIFS($E$13:$E$512,$E316,$AH$13:$AH$512,"○"))&gt;1</formula>
    </cfRule>
  </conditionalFormatting>
  <conditionalFormatting sqref="AI316">
    <cfRule type="expression" dxfId="4953" priority="5186" stopIfTrue="1">
      <formula>$AI316=""</formula>
    </cfRule>
    <cfRule type="expression" dxfId="4952" priority="5198">
      <formula>(COUNTIFS($E$13:$E$512,$E316,$AI$13:$AI$512,"◎") + COUNTIFS($E$13:$E$512,$E316,$AI$13:$AI$512,"○"))&gt;1</formula>
    </cfRule>
  </conditionalFormatting>
  <conditionalFormatting sqref="AJ316">
    <cfRule type="expression" dxfId="4951" priority="5185" stopIfTrue="1">
      <formula>$AJ316=""</formula>
    </cfRule>
    <cfRule type="expression" dxfId="4950" priority="5197">
      <formula>(COUNTIFS($E$13:$E$512,$E316,$AJ$13:$AJ$512,"◎") + COUNTIFS($E$13:$E$512,$E316,$AJ$13:$AJ$512,"○"))&gt;1</formula>
    </cfRule>
  </conditionalFormatting>
  <conditionalFormatting sqref="Y317">
    <cfRule type="expression" dxfId="4949" priority="5172" stopIfTrue="1">
      <formula>$Y317=""</formula>
    </cfRule>
    <cfRule type="expression" dxfId="4948" priority="5184">
      <formula>(COUNTIFS($E$13:$E$512,$E317,$Y$13:$Y$512,"◎") + COUNTIFS($E$13:$E$512,$E317,$Y$13:$Y$512,"○"))&gt;1</formula>
    </cfRule>
  </conditionalFormatting>
  <conditionalFormatting sqref="Z317">
    <cfRule type="expression" dxfId="4947" priority="5171" stopIfTrue="1">
      <formula>$Z317=""</formula>
    </cfRule>
    <cfRule type="expression" dxfId="4946" priority="5183">
      <formula>(COUNTIFS($E$13:$E$512,$E317,$Z$13:$Z$512,"◎") + COUNTIFS($E$13:$E$512,$E317,$Z$13:$Z$512,"○"))&gt;1</formula>
    </cfRule>
  </conditionalFormatting>
  <conditionalFormatting sqref="AA317">
    <cfRule type="expression" dxfId="4945" priority="5170" stopIfTrue="1">
      <formula>$AA317=""</formula>
    </cfRule>
    <cfRule type="expression" dxfId="4944" priority="5182">
      <formula>(COUNTIFS($E$13:$E$512,$E317,$AA$13:$AA$512,"◎") + COUNTIFS($E$13:$E$512,$E317,$AA$13:$AA$512,"○"))&gt;1</formula>
    </cfRule>
  </conditionalFormatting>
  <conditionalFormatting sqref="AB317">
    <cfRule type="expression" dxfId="4943" priority="5169" stopIfTrue="1">
      <formula>$AB317=""</formula>
    </cfRule>
    <cfRule type="expression" dxfId="4942" priority="5181">
      <formula>(COUNTIFS($E$13:$E$512,$E317,$AB$13:$AB$512,"◎") + COUNTIFS($E$13:$E$512,$E317,$AB$13:$AB$512,"○"))&gt;1</formula>
    </cfRule>
  </conditionalFormatting>
  <conditionalFormatting sqref="AC317">
    <cfRule type="expression" dxfId="4941" priority="5168" stopIfTrue="1">
      <formula>$AC317=""</formula>
    </cfRule>
    <cfRule type="expression" dxfId="4940" priority="5180">
      <formula>(COUNTIFS($E$13:$E$512,$E317,$AC$13:$AC$512,"◎") + COUNTIFS($E$13:$E$512,$E317,$AC$13:$AC$512,"○"))&gt;1</formula>
    </cfRule>
  </conditionalFormatting>
  <conditionalFormatting sqref="AD317">
    <cfRule type="expression" dxfId="4939" priority="5167" stopIfTrue="1">
      <formula>$AD317=""</formula>
    </cfRule>
    <cfRule type="expression" dxfId="4938" priority="5179">
      <formula>(COUNTIFS($E$13:$E$512,$E317,$AD$13:$AD$512,"◎") + COUNTIFS($E$13:$E$512,$E317,$AD$13:$AD$512,"○"))&gt;1</formula>
    </cfRule>
  </conditionalFormatting>
  <conditionalFormatting sqref="AE317">
    <cfRule type="expression" dxfId="4937" priority="5166" stopIfTrue="1">
      <formula>$AE317=""</formula>
    </cfRule>
    <cfRule type="expression" dxfId="4936" priority="5178">
      <formula>(COUNTIFS($E$13:$E$512,$E317,$AE$13:$AE$512,"◎") + COUNTIFS($E$13:$E$512,$E317,$AE$13:$AE$512,"○"))&gt;1</formula>
    </cfRule>
  </conditionalFormatting>
  <conditionalFormatting sqref="AF317">
    <cfRule type="expression" dxfId="4935" priority="5165" stopIfTrue="1">
      <formula>$AF317=""</formula>
    </cfRule>
    <cfRule type="expression" dxfId="4934" priority="5177">
      <formula>(COUNTIFS($E$13:$E$512,$E317,$AF$13:$AF$512,"◎") + COUNTIFS($E$13:$E$512,$E317,$AF$13:$AF$512,"○"))&gt;1</formula>
    </cfRule>
  </conditionalFormatting>
  <conditionalFormatting sqref="AG317">
    <cfRule type="expression" dxfId="4933" priority="5164" stopIfTrue="1">
      <formula>$AG317=""</formula>
    </cfRule>
    <cfRule type="expression" dxfId="4932" priority="5176">
      <formula>(COUNTIFS($E$13:$E$512,$E317,$AG$13:$AG$512,"◎") + COUNTIFS($E$13:$E$512,$E317,$AG$13:$AG$512,"○"))&gt;1</formula>
    </cfRule>
  </conditionalFormatting>
  <conditionalFormatting sqref="AH317">
    <cfRule type="expression" dxfId="4931" priority="5163" stopIfTrue="1">
      <formula>$AH317=""</formula>
    </cfRule>
    <cfRule type="expression" dxfId="4930" priority="5175">
      <formula>(COUNTIFS($E$13:$E$512,$E317,$AH$13:$AH$512,"◎") + COUNTIFS($E$13:$E$512,$E317,$AH$13:$AH$512,"○"))&gt;1</formula>
    </cfRule>
  </conditionalFormatting>
  <conditionalFormatting sqref="AI317">
    <cfRule type="expression" dxfId="4929" priority="5162" stopIfTrue="1">
      <formula>$AI317=""</formula>
    </cfRule>
    <cfRule type="expression" dxfId="4928" priority="5174">
      <formula>(COUNTIFS($E$13:$E$512,$E317,$AI$13:$AI$512,"◎") + COUNTIFS($E$13:$E$512,$E317,$AI$13:$AI$512,"○"))&gt;1</formula>
    </cfRule>
  </conditionalFormatting>
  <conditionalFormatting sqref="AJ317">
    <cfRule type="expression" dxfId="4927" priority="5161" stopIfTrue="1">
      <formula>$AJ317=""</formula>
    </cfRule>
    <cfRule type="expression" dxfId="4926" priority="5173">
      <formula>(COUNTIFS($E$13:$E$512,$E317,$AJ$13:$AJ$512,"◎") + COUNTIFS($E$13:$E$512,$E317,$AJ$13:$AJ$512,"○"))&gt;1</formula>
    </cfRule>
  </conditionalFormatting>
  <conditionalFormatting sqref="Y318">
    <cfRule type="expression" dxfId="4925" priority="5148" stopIfTrue="1">
      <formula>$Y318=""</formula>
    </cfRule>
    <cfRule type="expression" dxfId="4924" priority="5160">
      <formula>(COUNTIFS($E$13:$E$512,$E318,$Y$13:$Y$512,"◎") + COUNTIFS($E$13:$E$512,$E318,$Y$13:$Y$512,"○"))&gt;1</formula>
    </cfRule>
  </conditionalFormatting>
  <conditionalFormatting sqref="Z318">
    <cfRule type="expression" dxfId="4923" priority="5147" stopIfTrue="1">
      <formula>$Z318=""</formula>
    </cfRule>
    <cfRule type="expression" dxfId="4922" priority="5159">
      <formula>(COUNTIFS($E$13:$E$512,$E318,$Z$13:$Z$512,"◎") + COUNTIFS($E$13:$E$512,$E318,$Z$13:$Z$512,"○"))&gt;1</formula>
    </cfRule>
  </conditionalFormatting>
  <conditionalFormatting sqref="AA318">
    <cfRule type="expression" dxfId="4921" priority="5146" stopIfTrue="1">
      <formula>$AA318=""</formula>
    </cfRule>
    <cfRule type="expression" dxfId="4920" priority="5158">
      <formula>(COUNTIFS($E$13:$E$512,$E318,$AA$13:$AA$512,"◎") + COUNTIFS($E$13:$E$512,$E318,$AA$13:$AA$512,"○"))&gt;1</formula>
    </cfRule>
  </conditionalFormatting>
  <conditionalFormatting sqref="AB318">
    <cfRule type="expression" dxfId="4919" priority="5145" stopIfTrue="1">
      <formula>$AB318=""</formula>
    </cfRule>
    <cfRule type="expression" dxfId="4918" priority="5157">
      <formula>(COUNTIFS($E$13:$E$512,$E318,$AB$13:$AB$512,"◎") + COUNTIFS($E$13:$E$512,$E318,$AB$13:$AB$512,"○"))&gt;1</formula>
    </cfRule>
  </conditionalFormatting>
  <conditionalFormatting sqref="AC318">
    <cfRule type="expression" dxfId="4917" priority="5144" stopIfTrue="1">
      <formula>$AC318=""</formula>
    </cfRule>
    <cfRule type="expression" dxfId="4916" priority="5156">
      <formula>(COUNTIFS($E$13:$E$512,$E318,$AC$13:$AC$512,"◎") + COUNTIFS($E$13:$E$512,$E318,$AC$13:$AC$512,"○"))&gt;1</formula>
    </cfRule>
  </conditionalFormatting>
  <conditionalFormatting sqref="AD318">
    <cfRule type="expression" dxfId="4915" priority="5143" stopIfTrue="1">
      <formula>$AD318=""</formula>
    </cfRule>
    <cfRule type="expression" dxfId="4914" priority="5155">
      <formula>(COUNTIFS($E$13:$E$512,$E318,$AD$13:$AD$512,"◎") + COUNTIFS($E$13:$E$512,$E318,$AD$13:$AD$512,"○"))&gt;1</formula>
    </cfRule>
  </conditionalFormatting>
  <conditionalFormatting sqref="AE318">
    <cfRule type="expression" dxfId="4913" priority="5142" stopIfTrue="1">
      <formula>$AE318=""</formula>
    </cfRule>
    <cfRule type="expression" dxfId="4912" priority="5154">
      <formula>(COUNTIFS($E$13:$E$512,$E318,$AE$13:$AE$512,"◎") + COUNTIFS($E$13:$E$512,$E318,$AE$13:$AE$512,"○"))&gt;1</formula>
    </cfRule>
  </conditionalFormatting>
  <conditionalFormatting sqref="AF318">
    <cfRule type="expression" dxfId="4911" priority="5141" stopIfTrue="1">
      <formula>$AF318=""</formula>
    </cfRule>
    <cfRule type="expression" dxfId="4910" priority="5153">
      <formula>(COUNTIFS($E$13:$E$512,$E318,$AF$13:$AF$512,"◎") + COUNTIFS($E$13:$E$512,$E318,$AF$13:$AF$512,"○"))&gt;1</formula>
    </cfRule>
  </conditionalFormatting>
  <conditionalFormatting sqref="AG318">
    <cfRule type="expression" dxfId="4909" priority="5140" stopIfTrue="1">
      <formula>$AG318=""</formula>
    </cfRule>
    <cfRule type="expression" dxfId="4908" priority="5152">
      <formula>(COUNTIFS($E$13:$E$512,$E318,$AG$13:$AG$512,"◎") + COUNTIFS($E$13:$E$512,$E318,$AG$13:$AG$512,"○"))&gt;1</formula>
    </cfRule>
  </conditionalFormatting>
  <conditionalFormatting sqref="AH318">
    <cfRule type="expression" dxfId="4907" priority="5139" stopIfTrue="1">
      <formula>$AH318=""</formula>
    </cfRule>
    <cfRule type="expression" dxfId="4906" priority="5151">
      <formula>(COUNTIFS($E$13:$E$512,$E318,$AH$13:$AH$512,"◎") + COUNTIFS($E$13:$E$512,$E318,$AH$13:$AH$512,"○"))&gt;1</formula>
    </cfRule>
  </conditionalFormatting>
  <conditionalFormatting sqref="AI318">
    <cfRule type="expression" dxfId="4905" priority="5138" stopIfTrue="1">
      <formula>$AI318=""</formula>
    </cfRule>
    <cfRule type="expression" dxfId="4904" priority="5150">
      <formula>(COUNTIFS($E$13:$E$512,$E318,$AI$13:$AI$512,"◎") + COUNTIFS($E$13:$E$512,$E318,$AI$13:$AI$512,"○"))&gt;1</formula>
    </cfRule>
  </conditionalFormatting>
  <conditionalFormatting sqref="AJ318">
    <cfRule type="expression" dxfId="4903" priority="5137" stopIfTrue="1">
      <formula>$AJ318=""</formula>
    </cfRule>
    <cfRule type="expression" dxfId="4902" priority="5149">
      <formula>(COUNTIFS($E$13:$E$512,$E318,$AJ$13:$AJ$512,"◎") + COUNTIFS($E$13:$E$512,$E318,$AJ$13:$AJ$512,"○"))&gt;1</formula>
    </cfRule>
  </conditionalFormatting>
  <conditionalFormatting sqref="Y319">
    <cfRule type="expression" dxfId="4901" priority="5124" stopIfTrue="1">
      <formula>$Y319=""</formula>
    </cfRule>
    <cfRule type="expression" dxfId="4900" priority="5136">
      <formula>(COUNTIFS($E$13:$E$512,$E319,$Y$13:$Y$512,"◎") + COUNTIFS($E$13:$E$512,$E319,$Y$13:$Y$512,"○"))&gt;1</formula>
    </cfRule>
  </conditionalFormatting>
  <conditionalFormatting sqref="Z319">
    <cfRule type="expression" dxfId="4899" priority="5123" stopIfTrue="1">
      <formula>$Z319=""</formula>
    </cfRule>
    <cfRule type="expression" dxfId="4898" priority="5135">
      <formula>(COUNTIFS($E$13:$E$512,$E319,$Z$13:$Z$512,"◎") + COUNTIFS($E$13:$E$512,$E319,$Z$13:$Z$512,"○"))&gt;1</formula>
    </cfRule>
  </conditionalFormatting>
  <conditionalFormatting sqref="AA319">
    <cfRule type="expression" dxfId="4897" priority="5122" stopIfTrue="1">
      <formula>$AA319=""</formula>
    </cfRule>
    <cfRule type="expression" dxfId="4896" priority="5134">
      <formula>(COUNTIFS($E$13:$E$512,$E319,$AA$13:$AA$512,"◎") + COUNTIFS($E$13:$E$512,$E319,$AA$13:$AA$512,"○"))&gt;1</formula>
    </cfRule>
  </conditionalFormatting>
  <conditionalFormatting sqref="AB319">
    <cfRule type="expression" dxfId="4895" priority="5121" stopIfTrue="1">
      <formula>$AB319=""</formula>
    </cfRule>
    <cfRule type="expression" dxfId="4894" priority="5133">
      <formula>(COUNTIFS($E$13:$E$512,$E319,$AB$13:$AB$512,"◎") + COUNTIFS($E$13:$E$512,$E319,$AB$13:$AB$512,"○"))&gt;1</formula>
    </cfRule>
  </conditionalFormatting>
  <conditionalFormatting sqref="AC319">
    <cfRule type="expression" dxfId="4893" priority="5120" stopIfTrue="1">
      <formula>$AC319=""</formula>
    </cfRule>
    <cfRule type="expression" dxfId="4892" priority="5132">
      <formula>(COUNTIFS($E$13:$E$512,$E319,$AC$13:$AC$512,"◎") + COUNTIFS($E$13:$E$512,$E319,$AC$13:$AC$512,"○"))&gt;1</formula>
    </cfRule>
  </conditionalFormatting>
  <conditionalFormatting sqref="AD319">
    <cfRule type="expression" dxfId="4891" priority="5119" stopIfTrue="1">
      <formula>$AD319=""</formula>
    </cfRule>
    <cfRule type="expression" dxfId="4890" priority="5131">
      <formula>(COUNTIFS($E$13:$E$512,$E319,$AD$13:$AD$512,"◎") + COUNTIFS($E$13:$E$512,$E319,$AD$13:$AD$512,"○"))&gt;1</formula>
    </cfRule>
  </conditionalFormatting>
  <conditionalFormatting sqref="AE319">
    <cfRule type="expression" dxfId="4889" priority="5118" stopIfTrue="1">
      <formula>$AE319=""</formula>
    </cfRule>
    <cfRule type="expression" dxfId="4888" priority="5130">
      <formula>(COUNTIFS($E$13:$E$512,$E319,$AE$13:$AE$512,"◎") + COUNTIFS($E$13:$E$512,$E319,$AE$13:$AE$512,"○"))&gt;1</formula>
    </cfRule>
  </conditionalFormatting>
  <conditionalFormatting sqref="AF319">
    <cfRule type="expression" dxfId="4887" priority="5117" stopIfTrue="1">
      <formula>$AF319=""</formula>
    </cfRule>
    <cfRule type="expression" dxfId="4886" priority="5129">
      <formula>(COUNTIFS($E$13:$E$512,$E319,$AF$13:$AF$512,"◎") + COUNTIFS($E$13:$E$512,$E319,$AF$13:$AF$512,"○"))&gt;1</formula>
    </cfRule>
  </conditionalFormatting>
  <conditionalFormatting sqref="AG319">
    <cfRule type="expression" dxfId="4885" priority="5116" stopIfTrue="1">
      <formula>$AG319=""</formula>
    </cfRule>
    <cfRule type="expression" dxfId="4884" priority="5128">
      <formula>(COUNTIFS($E$13:$E$512,$E319,$AG$13:$AG$512,"◎") + COUNTIFS($E$13:$E$512,$E319,$AG$13:$AG$512,"○"))&gt;1</formula>
    </cfRule>
  </conditionalFormatting>
  <conditionalFormatting sqref="AH319">
    <cfRule type="expression" dxfId="4883" priority="5115" stopIfTrue="1">
      <formula>$AH319=""</formula>
    </cfRule>
    <cfRule type="expression" dxfId="4882" priority="5127">
      <formula>(COUNTIFS($E$13:$E$512,$E319,$AH$13:$AH$512,"◎") + COUNTIFS($E$13:$E$512,$E319,$AH$13:$AH$512,"○"))&gt;1</formula>
    </cfRule>
  </conditionalFormatting>
  <conditionalFormatting sqref="AI319">
    <cfRule type="expression" dxfId="4881" priority="5114" stopIfTrue="1">
      <formula>$AI319=""</formula>
    </cfRule>
    <cfRule type="expression" dxfId="4880" priority="5126">
      <formula>(COUNTIFS($E$13:$E$512,$E319,$AI$13:$AI$512,"◎") + COUNTIFS($E$13:$E$512,$E319,$AI$13:$AI$512,"○"))&gt;1</formula>
    </cfRule>
  </conditionalFormatting>
  <conditionalFormatting sqref="AJ319">
    <cfRule type="expression" dxfId="4879" priority="5113" stopIfTrue="1">
      <formula>$AJ319=""</formula>
    </cfRule>
    <cfRule type="expression" dxfId="4878" priority="5125">
      <formula>(COUNTIFS($E$13:$E$512,$E319,$AJ$13:$AJ$512,"◎") + COUNTIFS($E$13:$E$512,$E319,$AJ$13:$AJ$512,"○"))&gt;1</formula>
    </cfRule>
  </conditionalFormatting>
  <conditionalFormatting sqref="Y320">
    <cfRule type="expression" dxfId="4877" priority="5100" stopIfTrue="1">
      <formula>$Y320=""</formula>
    </cfRule>
    <cfRule type="expression" dxfId="4876" priority="5112">
      <formula>(COUNTIFS($E$13:$E$512,$E320,$Y$13:$Y$512,"◎") + COUNTIFS($E$13:$E$512,$E320,$Y$13:$Y$512,"○"))&gt;1</formula>
    </cfRule>
  </conditionalFormatting>
  <conditionalFormatting sqref="Z320">
    <cfRule type="expression" dxfId="4875" priority="5099" stopIfTrue="1">
      <formula>$Z320=""</formula>
    </cfRule>
    <cfRule type="expression" dxfId="4874" priority="5111">
      <formula>(COUNTIFS($E$13:$E$512,$E320,$Z$13:$Z$512,"◎") + COUNTIFS($E$13:$E$512,$E320,$Z$13:$Z$512,"○"))&gt;1</formula>
    </cfRule>
  </conditionalFormatting>
  <conditionalFormatting sqref="AA320">
    <cfRule type="expression" dxfId="4873" priority="5098" stopIfTrue="1">
      <formula>$AA320=""</formula>
    </cfRule>
    <cfRule type="expression" dxfId="4872" priority="5110">
      <formula>(COUNTIFS($E$13:$E$512,$E320,$AA$13:$AA$512,"◎") + COUNTIFS($E$13:$E$512,$E320,$AA$13:$AA$512,"○"))&gt;1</formula>
    </cfRule>
  </conditionalFormatting>
  <conditionalFormatting sqref="AB320">
    <cfRule type="expression" dxfId="4871" priority="5097" stopIfTrue="1">
      <formula>$AB320=""</formula>
    </cfRule>
    <cfRule type="expression" dxfId="4870" priority="5109">
      <formula>(COUNTIFS($E$13:$E$512,$E320,$AB$13:$AB$512,"◎") + COUNTIFS($E$13:$E$512,$E320,$AB$13:$AB$512,"○"))&gt;1</formula>
    </cfRule>
  </conditionalFormatting>
  <conditionalFormatting sqref="AC320">
    <cfRule type="expression" dxfId="4869" priority="5096" stopIfTrue="1">
      <formula>$AC320=""</formula>
    </cfRule>
    <cfRule type="expression" dxfId="4868" priority="5108">
      <formula>(COUNTIFS($E$13:$E$512,$E320,$AC$13:$AC$512,"◎") + COUNTIFS($E$13:$E$512,$E320,$AC$13:$AC$512,"○"))&gt;1</formula>
    </cfRule>
  </conditionalFormatting>
  <conditionalFormatting sqref="AD320">
    <cfRule type="expression" dxfId="4867" priority="5095" stopIfTrue="1">
      <formula>$AD320=""</formula>
    </cfRule>
    <cfRule type="expression" dxfId="4866" priority="5107">
      <formula>(COUNTIFS($E$13:$E$512,$E320,$AD$13:$AD$512,"◎") + COUNTIFS($E$13:$E$512,$E320,$AD$13:$AD$512,"○"))&gt;1</formula>
    </cfRule>
  </conditionalFormatting>
  <conditionalFormatting sqref="AE320">
    <cfRule type="expression" dxfId="4865" priority="5094" stopIfTrue="1">
      <formula>$AE320=""</formula>
    </cfRule>
    <cfRule type="expression" dxfId="4864" priority="5106">
      <formula>(COUNTIFS($E$13:$E$512,$E320,$AE$13:$AE$512,"◎") + COUNTIFS($E$13:$E$512,$E320,$AE$13:$AE$512,"○"))&gt;1</formula>
    </cfRule>
  </conditionalFormatting>
  <conditionalFormatting sqref="AF320">
    <cfRule type="expression" dxfId="4863" priority="5093" stopIfTrue="1">
      <formula>$AF320=""</formula>
    </cfRule>
    <cfRule type="expression" dxfId="4862" priority="5105">
      <formula>(COUNTIFS($E$13:$E$512,$E320,$AF$13:$AF$512,"◎") + COUNTIFS($E$13:$E$512,$E320,$AF$13:$AF$512,"○"))&gt;1</formula>
    </cfRule>
  </conditionalFormatting>
  <conditionalFormatting sqref="AG320">
    <cfRule type="expression" dxfId="4861" priority="5092" stopIfTrue="1">
      <formula>$AG320=""</formula>
    </cfRule>
    <cfRule type="expression" dxfId="4860" priority="5104">
      <formula>(COUNTIFS($E$13:$E$512,$E320,$AG$13:$AG$512,"◎") + COUNTIFS($E$13:$E$512,$E320,$AG$13:$AG$512,"○"))&gt;1</formula>
    </cfRule>
  </conditionalFormatting>
  <conditionalFormatting sqref="AH320">
    <cfRule type="expression" dxfId="4859" priority="5091" stopIfTrue="1">
      <formula>$AH320=""</formula>
    </cfRule>
    <cfRule type="expression" dxfId="4858" priority="5103">
      <formula>(COUNTIFS($E$13:$E$512,$E320,$AH$13:$AH$512,"◎") + COUNTIFS($E$13:$E$512,$E320,$AH$13:$AH$512,"○"))&gt;1</formula>
    </cfRule>
  </conditionalFormatting>
  <conditionalFormatting sqref="AI320">
    <cfRule type="expression" dxfId="4857" priority="5090" stopIfTrue="1">
      <formula>$AI320=""</formula>
    </cfRule>
    <cfRule type="expression" dxfId="4856" priority="5102">
      <formula>(COUNTIFS($E$13:$E$512,$E320,$AI$13:$AI$512,"◎") + COUNTIFS($E$13:$E$512,$E320,$AI$13:$AI$512,"○"))&gt;1</formula>
    </cfRule>
  </conditionalFormatting>
  <conditionalFormatting sqref="AJ320">
    <cfRule type="expression" dxfId="4855" priority="5089" stopIfTrue="1">
      <formula>$AJ320=""</formula>
    </cfRule>
    <cfRule type="expression" dxfId="4854" priority="5101">
      <formula>(COUNTIFS($E$13:$E$512,$E320,$AJ$13:$AJ$512,"◎") + COUNTIFS($E$13:$E$512,$E320,$AJ$13:$AJ$512,"○"))&gt;1</formula>
    </cfRule>
  </conditionalFormatting>
  <conditionalFormatting sqref="Y321">
    <cfRule type="expression" dxfId="4853" priority="5076" stopIfTrue="1">
      <formula>$Y321=""</formula>
    </cfRule>
    <cfRule type="expression" dxfId="4852" priority="5088">
      <formula>(COUNTIFS($E$13:$E$512,$E321,$Y$13:$Y$512,"◎") + COUNTIFS($E$13:$E$512,$E321,$Y$13:$Y$512,"○"))&gt;1</formula>
    </cfRule>
  </conditionalFormatting>
  <conditionalFormatting sqref="Z321">
    <cfRule type="expression" dxfId="4851" priority="5075" stopIfTrue="1">
      <formula>$Z321=""</formula>
    </cfRule>
    <cfRule type="expression" dxfId="4850" priority="5087">
      <formula>(COUNTIFS($E$13:$E$512,$E321,$Z$13:$Z$512,"◎") + COUNTIFS($E$13:$E$512,$E321,$Z$13:$Z$512,"○"))&gt;1</formula>
    </cfRule>
  </conditionalFormatting>
  <conditionalFormatting sqref="AA321">
    <cfRule type="expression" dxfId="4849" priority="5074" stopIfTrue="1">
      <formula>$AA321=""</formula>
    </cfRule>
    <cfRule type="expression" dxfId="4848" priority="5086">
      <formula>(COUNTIFS($E$13:$E$512,$E321,$AA$13:$AA$512,"◎") + COUNTIFS($E$13:$E$512,$E321,$AA$13:$AA$512,"○"))&gt;1</formula>
    </cfRule>
  </conditionalFormatting>
  <conditionalFormatting sqref="AB321">
    <cfRule type="expression" dxfId="4847" priority="5073" stopIfTrue="1">
      <formula>$AB321=""</formula>
    </cfRule>
    <cfRule type="expression" dxfId="4846" priority="5085">
      <formula>(COUNTIFS($E$13:$E$512,$E321,$AB$13:$AB$512,"◎") + COUNTIFS($E$13:$E$512,$E321,$AB$13:$AB$512,"○"))&gt;1</formula>
    </cfRule>
  </conditionalFormatting>
  <conditionalFormatting sqref="AC321">
    <cfRule type="expression" dxfId="4845" priority="5072" stopIfTrue="1">
      <formula>$AC321=""</formula>
    </cfRule>
    <cfRule type="expression" dxfId="4844" priority="5084">
      <formula>(COUNTIFS($E$13:$E$512,$E321,$AC$13:$AC$512,"◎") + COUNTIFS($E$13:$E$512,$E321,$AC$13:$AC$512,"○"))&gt;1</formula>
    </cfRule>
  </conditionalFormatting>
  <conditionalFormatting sqref="AD321">
    <cfRule type="expression" dxfId="4843" priority="5071" stopIfTrue="1">
      <formula>$AD321=""</formula>
    </cfRule>
    <cfRule type="expression" dxfId="4842" priority="5083">
      <formula>(COUNTIFS($E$13:$E$512,$E321,$AD$13:$AD$512,"◎") + COUNTIFS($E$13:$E$512,$E321,$AD$13:$AD$512,"○"))&gt;1</formula>
    </cfRule>
  </conditionalFormatting>
  <conditionalFormatting sqref="AE321">
    <cfRule type="expression" dxfId="4841" priority="5070" stopIfTrue="1">
      <formula>$AE321=""</formula>
    </cfRule>
    <cfRule type="expression" dxfId="4840" priority="5082">
      <formula>(COUNTIFS($E$13:$E$512,$E321,$AE$13:$AE$512,"◎") + COUNTIFS($E$13:$E$512,$E321,$AE$13:$AE$512,"○"))&gt;1</formula>
    </cfRule>
  </conditionalFormatting>
  <conditionalFormatting sqref="AF321">
    <cfRule type="expression" dxfId="4839" priority="5069" stopIfTrue="1">
      <formula>$AF321=""</formula>
    </cfRule>
    <cfRule type="expression" dxfId="4838" priority="5081">
      <formula>(COUNTIFS($E$13:$E$512,$E321,$AF$13:$AF$512,"◎") + COUNTIFS($E$13:$E$512,$E321,$AF$13:$AF$512,"○"))&gt;1</formula>
    </cfRule>
  </conditionalFormatting>
  <conditionalFormatting sqref="AG321">
    <cfRule type="expression" dxfId="4837" priority="5068" stopIfTrue="1">
      <formula>$AG321=""</formula>
    </cfRule>
    <cfRule type="expression" dxfId="4836" priority="5080">
      <formula>(COUNTIFS($E$13:$E$512,$E321,$AG$13:$AG$512,"◎") + COUNTIFS($E$13:$E$512,$E321,$AG$13:$AG$512,"○"))&gt;1</formula>
    </cfRule>
  </conditionalFormatting>
  <conditionalFormatting sqref="AH321">
    <cfRule type="expression" dxfId="4835" priority="5067" stopIfTrue="1">
      <formula>$AH321=""</formula>
    </cfRule>
    <cfRule type="expression" dxfId="4834" priority="5079">
      <formula>(COUNTIFS($E$13:$E$512,$E321,$AH$13:$AH$512,"◎") + COUNTIFS($E$13:$E$512,$E321,$AH$13:$AH$512,"○"))&gt;1</formula>
    </cfRule>
  </conditionalFormatting>
  <conditionalFormatting sqref="AI321">
    <cfRule type="expression" dxfId="4833" priority="5066" stopIfTrue="1">
      <formula>$AI321=""</formula>
    </cfRule>
    <cfRule type="expression" dxfId="4832" priority="5078">
      <formula>(COUNTIFS($E$13:$E$512,$E321,$AI$13:$AI$512,"◎") + COUNTIFS($E$13:$E$512,$E321,$AI$13:$AI$512,"○"))&gt;1</formula>
    </cfRule>
  </conditionalFormatting>
  <conditionalFormatting sqref="AJ321">
    <cfRule type="expression" dxfId="4831" priority="5065" stopIfTrue="1">
      <formula>$AJ321=""</formula>
    </cfRule>
    <cfRule type="expression" dxfId="4830" priority="5077">
      <formula>(COUNTIFS($E$13:$E$512,$E321,$AJ$13:$AJ$512,"◎") + COUNTIFS($E$13:$E$512,$E321,$AJ$13:$AJ$512,"○"))&gt;1</formula>
    </cfRule>
  </conditionalFormatting>
  <conditionalFormatting sqref="Y322">
    <cfRule type="expression" dxfId="4829" priority="5052" stopIfTrue="1">
      <formula>$Y322=""</formula>
    </cfRule>
    <cfRule type="expression" dxfId="4828" priority="5064">
      <formula>(COUNTIFS($E$13:$E$512,$E322,$Y$13:$Y$512,"◎") + COUNTIFS($E$13:$E$512,$E322,$Y$13:$Y$512,"○"))&gt;1</formula>
    </cfRule>
  </conditionalFormatting>
  <conditionalFormatting sqref="Z322">
    <cfRule type="expression" dxfId="4827" priority="5051" stopIfTrue="1">
      <formula>$Z322=""</formula>
    </cfRule>
    <cfRule type="expression" dxfId="4826" priority="5063">
      <formula>(COUNTIFS($E$13:$E$512,$E322,$Z$13:$Z$512,"◎") + COUNTIFS($E$13:$E$512,$E322,$Z$13:$Z$512,"○"))&gt;1</formula>
    </cfRule>
  </conditionalFormatting>
  <conditionalFormatting sqref="AA322">
    <cfRule type="expression" dxfId="4825" priority="5050" stopIfTrue="1">
      <formula>$AA322=""</formula>
    </cfRule>
    <cfRule type="expression" dxfId="4824" priority="5062">
      <formula>(COUNTIFS($E$13:$E$512,$E322,$AA$13:$AA$512,"◎") + COUNTIFS($E$13:$E$512,$E322,$AA$13:$AA$512,"○"))&gt;1</formula>
    </cfRule>
  </conditionalFormatting>
  <conditionalFormatting sqref="AB322">
    <cfRule type="expression" dxfId="4823" priority="5049" stopIfTrue="1">
      <formula>$AB322=""</formula>
    </cfRule>
    <cfRule type="expression" dxfId="4822" priority="5061">
      <formula>(COUNTIFS($E$13:$E$512,$E322,$AB$13:$AB$512,"◎") + COUNTIFS($E$13:$E$512,$E322,$AB$13:$AB$512,"○"))&gt;1</formula>
    </cfRule>
  </conditionalFormatting>
  <conditionalFormatting sqref="AC322">
    <cfRule type="expression" dxfId="4821" priority="5048" stopIfTrue="1">
      <formula>$AC322=""</formula>
    </cfRule>
    <cfRule type="expression" dxfId="4820" priority="5060">
      <formula>(COUNTIFS($E$13:$E$512,$E322,$AC$13:$AC$512,"◎") + COUNTIFS($E$13:$E$512,$E322,$AC$13:$AC$512,"○"))&gt;1</formula>
    </cfRule>
  </conditionalFormatting>
  <conditionalFormatting sqref="AD322">
    <cfRule type="expression" dxfId="4819" priority="5047" stopIfTrue="1">
      <formula>$AD322=""</formula>
    </cfRule>
    <cfRule type="expression" dxfId="4818" priority="5059">
      <formula>(COUNTIFS($E$13:$E$512,$E322,$AD$13:$AD$512,"◎") + COUNTIFS($E$13:$E$512,$E322,$AD$13:$AD$512,"○"))&gt;1</formula>
    </cfRule>
  </conditionalFormatting>
  <conditionalFormatting sqref="AE322">
    <cfRule type="expression" dxfId="4817" priority="5046" stopIfTrue="1">
      <formula>$AE322=""</formula>
    </cfRule>
    <cfRule type="expression" dxfId="4816" priority="5058">
      <formula>(COUNTIFS($E$13:$E$512,$E322,$AE$13:$AE$512,"◎") + COUNTIFS($E$13:$E$512,$E322,$AE$13:$AE$512,"○"))&gt;1</formula>
    </cfRule>
  </conditionalFormatting>
  <conditionalFormatting sqref="AF322">
    <cfRule type="expression" dxfId="4815" priority="5045" stopIfTrue="1">
      <formula>$AF322=""</formula>
    </cfRule>
    <cfRule type="expression" dxfId="4814" priority="5057">
      <formula>(COUNTIFS($E$13:$E$512,$E322,$AF$13:$AF$512,"◎") + COUNTIFS($E$13:$E$512,$E322,$AF$13:$AF$512,"○"))&gt;1</formula>
    </cfRule>
  </conditionalFormatting>
  <conditionalFormatting sqref="AG322">
    <cfRule type="expression" dxfId="4813" priority="5044" stopIfTrue="1">
      <formula>$AG322=""</formula>
    </cfRule>
    <cfRule type="expression" dxfId="4812" priority="5056">
      <formula>(COUNTIFS($E$13:$E$512,$E322,$AG$13:$AG$512,"◎") + COUNTIFS($E$13:$E$512,$E322,$AG$13:$AG$512,"○"))&gt;1</formula>
    </cfRule>
  </conditionalFormatting>
  <conditionalFormatting sqref="AH322">
    <cfRule type="expression" dxfId="4811" priority="5043" stopIfTrue="1">
      <formula>$AH322=""</formula>
    </cfRule>
    <cfRule type="expression" dxfId="4810" priority="5055">
      <formula>(COUNTIFS($E$13:$E$512,$E322,$AH$13:$AH$512,"◎") + COUNTIFS($E$13:$E$512,$E322,$AH$13:$AH$512,"○"))&gt;1</formula>
    </cfRule>
  </conditionalFormatting>
  <conditionalFormatting sqref="AI322">
    <cfRule type="expression" dxfId="4809" priority="5042" stopIfTrue="1">
      <formula>$AI322=""</formula>
    </cfRule>
    <cfRule type="expression" dxfId="4808" priority="5054">
      <formula>(COUNTIFS($E$13:$E$512,$E322,$AI$13:$AI$512,"◎") + COUNTIFS($E$13:$E$512,$E322,$AI$13:$AI$512,"○"))&gt;1</formula>
    </cfRule>
  </conditionalFormatting>
  <conditionalFormatting sqref="AJ322">
    <cfRule type="expression" dxfId="4807" priority="5041" stopIfTrue="1">
      <formula>$AJ322=""</formula>
    </cfRule>
    <cfRule type="expression" dxfId="4806" priority="5053">
      <formula>(COUNTIFS($E$13:$E$512,$E322,$AJ$13:$AJ$512,"◎") + COUNTIFS($E$13:$E$512,$E322,$AJ$13:$AJ$512,"○"))&gt;1</formula>
    </cfRule>
  </conditionalFormatting>
  <conditionalFormatting sqref="Y323">
    <cfRule type="expression" dxfId="4805" priority="5028" stopIfTrue="1">
      <formula>$Y323=""</formula>
    </cfRule>
    <cfRule type="expression" dxfId="4804" priority="5040">
      <formula>(COUNTIFS($E$13:$E$512,$E323,$Y$13:$Y$512,"◎") + COUNTIFS($E$13:$E$512,$E323,$Y$13:$Y$512,"○"))&gt;1</formula>
    </cfRule>
  </conditionalFormatting>
  <conditionalFormatting sqref="Z323">
    <cfRule type="expression" dxfId="4803" priority="5027" stopIfTrue="1">
      <formula>$Z323=""</formula>
    </cfRule>
    <cfRule type="expression" dxfId="4802" priority="5039">
      <formula>(COUNTIFS($E$13:$E$512,$E323,$Z$13:$Z$512,"◎") + COUNTIFS($E$13:$E$512,$E323,$Z$13:$Z$512,"○"))&gt;1</formula>
    </cfRule>
  </conditionalFormatting>
  <conditionalFormatting sqref="AA323">
    <cfRule type="expression" dxfId="4801" priority="5026" stopIfTrue="1">
      <formula>$AA323=""</formula>
    </cfRule>
    <cfRule type="expression" dxfId="4800" priority="5038">
      <formula>(COUNTIFS($E$13:$E$512,$E323,$AA$13:$AA$512,"◎") + COUNTIFS($E$13:$E$512,$E323,$AA$13:$AA$512,"○"))&gt;1</formula>
    </cfRule>
  </conditionalFormatting>
  <conditionalFormatting sqref="AB323">
    <cfRule type="expression" dxfId="4799" priority="5025" stopIfTrue="1">
      <formula>$AB323=""</formula>
    </cfRule>
    <cfRule type="expression" dxfId="4798" priority="5037">
      <formula>(COUNTIFS($E$13:$E$512,$E323,$AB$13:$AB$512,"◎") + COUNTIFS($E$13:$E$512,$E323,$AB$13:$AB$512,"○"))&gt;1</formula>
    </cfRule>
  </conditionalFormatting>
  <conditionalFormatting sqref="AC323">
    <cfRule type="expression" dxfId="4797" priority="5024" stopIfTrue="1">
      <formula>$AC323=""</formula>
    </cfRule>
    <cfRule type="expression" dxfId="4796" priority="5036">
      <formula>(COUNTIFS($E$13:$E$512,$E323,$AC$13:$AC$512,"◎") + COUNTIFS($E$13:$E$512,$E323,$AC$13:$AC$512,"○"))&gt;1</formula>
    </cfRule>
  </conditionalFormatting>
  <conditionalFormatting sqref="AD323">
    <cfRule type="expression" dxfId="4795" priority="5023" stopIfTrue="1">
      <formula>$AD323=""</formula>
    </cfRule>
    <cfRule type="expression" dxfId="4794" priority="5035">
      <formula>(COUNTIFS($E$13:$E$512,$E323,$AD$13:$AD$512,"◎") + COUNTIFS($E$13:$E$512,$E323,$AD$13:$AD$512,"○"))&gt;1</formula>
    </cfRule>
  </conditionalFormatting>
  <conditionalFormatting sqref="AE323">
    <cfRule type="expression" dxfId="4793" priority="5022" stopIfTrue="1">
      <formula>$AE323=""</formula>
    </cfRule>
    <cfRule type="expression" dxfId="4792" priority="5034">
      <formula>(COUNTIFS($E$13:$E$512,$E323,$AE$13:$AE$512,"◎") + COUNTIFS($E$13:$E$512,$E323,$AE$13:$AE$512,"○"))&gt;1</formula>
    </cfRule>
  </conditionalFormatting>
  <conditionalFormatting sqref="AF323">
    <cfRule type="expression" dxfId="4791" priority="5021" stopIfTrue="1">
      <formula>$AF323=""</formula>
    </cfRule>
    <cfRule type="expression" dxfId="4790" priority="5033">
      <formula>(COUNTIFS($E$13:$E$512,$E323,$AF$13:$AF$512,"◎") + COUNTIFS($E$13:$E$512,$E323,$AF$13:$AF$512,"○"))&gt;1</formula>
    </cfRule>
  </conditionalFormatting>
  <conditionalFormatting sqref="AG323">
    <cfRule type="expression" dxfId="4789" priority="5020" stopIfTrue="1">
      <formula>$AG323=""</formula>
    </cfRule>
    <cfRule type="expression" dxfId="4788" priority="5032">
      <formula>(COUNTIFS($E$13:$E$512,$E323,$AG$13:$AG$512,"◎") + COUNTIFS($E$13:$E$512,$E323,$AG$13:$AG$512,"○"))&gt;1</formula>
    </cfRule>
  </conditionalFormatting>
  <conditionalFormatting sqref="AH323">
    <cfRule type="expression" dxfId="4787" priority="5019" stopIfTrue="1">
      <formula>$AH323=""</formula>
    </cfRule>
    <cfRule type="expression" dxfId="4786" priority="5031">
      <formula>(COUNTIFS($E$13:$E$512,$E323,$AH$13:$AH$512,"◎") + COUNTIFS($E$13:$E$512,$E323,$AH$13:$AH$512,"○"))&gt;1</formula>
    </cfRule>
  </conditionalFormatting>
  <conditionalFormatting sqref="AI323">
    <cfRule type="expression" dxfId="4785" priority="5018" stopIfTrue="1">
      <formula>$AI323=""</formula>
    </cfRule>
    <cfRule type="expression" dxfId="4784" priority="5030">
      <formula>(COUNTIFS($E$13:$E$512,$E323,$AI$13:$AI$512,"◎") + COUNTIFS($E$13:$E$512,$E323,$AI$13:$AI$512,"○"))&gt;1</formula>
    </cfRule>
  </conditionalFormatting>
  <conditionalFormatting sqref="AJ323">
    <cfRule type="expression" dxfId="4783" priority="5017" stopIfTrue="1">
      <formula>$AJ323=""</formula>
    </cfRule>
    <cfRule type="expression" dxfId="4782" priority="5029">
      <formula>(COUNTIFS($E$13:$E$512,$E323,$AJ$13:$AJ$512,"◎") + COUNTIFS($E$13:$E$512,$E323,$AJ$13:$AJ$512,"○"))&gt;1</formula>
    </cfRule>
  </conditionalFormatting>
  <conditionalFormatting sqref="Y324">
    <cfRule type="expression" dxfId="4781" priority="5004" stopIfTrue="1">
      <formula>$Y324=""</formula>
    </cfRule>
    <cfRule type="expression" dxfId="4780" priority="5016">
      <formula>(COUNTIFS($E$13:$E$512,$E324,$Y$13:$Y$512,"◎") + COUNTIFS($E$13:$E$512,$E324,$Y$13:$Y$512,"○"))&gt;1</formula>
    </cfRule>
  </conditionalFormatting>
  <conditionalFormatting sqref="Z324">
    <cfRule type="expression" dxfId="4779" priority="5003" stopIfTrue="1">
      <formula>$Z324=""</formula>
    </cfRule>
    <cfRule type="expression" dxfId="4778" priority="5015">
      <formula>(COUNTIFS($E$13:$E$512,$E324,$Z$13:$Z$512,"◎") + COUNTIFS($E$13:$E$512,$E324,$Z$13:$Z$512,"○"))&gt;1</formula>
    </cfRule>
  </conditionalFormatting>
  <conditionalFormatting sqref="AA324">
    <cfRule type="expression" dxfId="4777" priority="5002" stopIfTrue="1">
      <formula>$AA324=""</formula>
    </cfRule>
    <cfRule type="expression" dxfId="4776" priority="5014">
      <formula>(COUNTIFS($E$13:$E$512,$E324,$AA$13:$AA$512,"◎") + COUNTIFS($E$13:$E$512,$E324,$AA$13:$AA$512,"○"))&gt;1</formula>
    </cfRule>
  </conditionalFormatting>
  <conditionalFormatting sqref="AB324">
    <cfRule type="expression" dxfId="4775" priority="5001" stopIfTrue="1">
      <formula>$AB324=""</formula>
    </cfRule>
    <cfRule type="expression" dxfId="4774" priority="5013">
      <formula>(COUNTIFS($E$13:$E$512,$E324,$AB$13:$AB$512,"◎") + COUNTIFS($E$13:$E$512,$E324,$AB$13:$AB$512,"○"))&gt;1</formula>
    </cfRule>
  </conditionalFormatting>
  <conditionalFormatting sqref="AC324">
    <cfRule type="expression" dxfId="4773" priority="5000" stopIfTrue="1">
      <formula>$AC324=""</formula>
    </cfRule>
    <cfRule type="expression" dxfId="4772" priority="5012">
      <formula>(COUNTIFS($E$13:$E$512,$E324,$AC$13:$AC$512,"◎") + COUNTIFS($E$13:$E$512,$E324,$AC$13:$AC$512,"○"))&gt;1</formula>
    </cfRule>
  </conditionalFormatting>
  <conditionalFormatting sqref="AD324">
    <cfRule type="expression" dxfId="4771" priority="4999" stopIfTrue="1">
      <formula>$AD324=""</formula>
    </cfRule>
    <cfRule type="expression" dxfId="4770" priority="5011">
      <formula>(COUNTIFS($E$13:$E$512,$E324,$AD$13:$AD$512,"◎") + COUNTIFS($E$13:$E$512,$E324,$AD$13:$AD$512,"○"))&gt;1</formula>
    </cfRule>
  </conditionalFormatting>
  <conditionalFormatting sqref="AE324">
    <cfRule type="expression" dxfId="4769" priority="4998" stopIfTrue="1">
      <formula>$AE324=""</formula>
    </cfRule>
    <cfRule type="expression" dxfId="4768" priority="5010">
      <formula>(COUNTIFS($E$13:$E$512,$E324,$AE$13:$AE$512,"◎") + COUNTIFS($E$13:$E$512,$E324,$AE$13:$AE$512,"○"))&gt;1</formula>
    </cfRule>
  </conditionalFormatting>
  <conditionalFormatting sqref="AF324">
    <cfRule type="expression" dxfId="4767" priority="4997" stopIfTrue="1">
      <formula>$AF324=""</formula>
    </cfRule>
    <cfRule type="expression" dxfId="4766" priority="5009">
      <formula>(COUNTIFS($E$13:$E$512,$E324,$AF$13:$AF$512,"◎") + COUNTIFS($E$13:$E$512,$E324,$AF$13:$AF$512,"○"))&gt;1</formula>
    </cfRule>
  </conditionalFormatting>
  <conditionalFormatting sqref="AG324">
    <cfRule type="expression" dxfId="4765" priority="4996" stopIfTrue="1">
      <formula>$AG324=""</formula>
    </cfRule>
    <cfRule type="expression" dxfId="4764" priority="5008">
      <formula>(COUNTIFS($E$13:$E$512,$E324,$AG$13:$AG$512,"◎") + COUNTIFS($E$13:$E$512,$E324,$AG$13:$AG$512,"○"))&gt;1</formula>
    </cfRule>
  </conditionalFormatting>
  <conditionalFormatting sqref="AH324">
    <cfRule type="expression" dxfId="4763" priority="4995" stopIfTrue="1">
      <formula>$AH324=""</formula>
    </cfRule>
    <cfRule type="expression" dxfId="4762" priority="5007">
      <formula>(COUNTIFS($E$13:$E$512,$E324,$AH$13:$AH$512,"◎") + COUNTIFS($E$13:$E$512,$E324,$AH$13:$AH$512,"○"))&gt;1</formula>
    </cfRule>
  </conditionalFormatting>
  <conditionalFormatting sqref="AI324">
    <cfRule type="expression" dxfId="4761" priority="4994" stopIfTrue="1">
      <formula>$AI324=""</formula>
    </cfRule>
    <cfRule type="expression" dxfId="4760" priority="5006">
      <formula>(COUNTIFS($E$13:$E$512,$E324,$AI$13:$AI$512,"◎") + COUNTIFS($E$13:$E$512,$E324,$AI$13:$AI$512,"○"))&gt;1</formula>
    </cfRule>
  </conditionalFormatting>
  <conditionalFormatting sqref="AJ324">
    <cfRule type="expression" dxfId="4759" priority="4993" stopIfTrue="1">
      <formula>$AJ324=""</formula>
    </cfRule>
    <cfRule type="expression" dxfId="4758" priority="5005">
      <formula>(COUNTIFS($E$13:$E$512,$E324,$AJ$13:$AJ$512,"◎") + COUNTIFS($E$13:$E$512,$E324,$AJ$13:$AJ$512,"○"))&gt;1</formula>
    </cfRule>
  </conditionalFormatting>
  <conditionalFormatting sqref="Y325">
    <cfRule type="expression" dxfId="4757" priority="4980" stopIfTrue="1">
      <formula>$Y325=""</formula>
    </cfRule>
    <cfRule type="expression" dxfId="4756" priority="4992">
      <formula>(COUNTIFS($E$13:$E$512,$E325,$Y$13:$Y$512,"◎") + COUNTIFS($E$13:$E$512,$E325,$Y$13:$Y$512,"○"))&gt;1</formula>
    </cfRule>
  </conditionalFormatting>
  <conditionalFormatting sqref="Z325">
    <cfRule type="expression" dxfId="4755" priority="4979" stopIfTrue="1">
      <formula>$Z325=""</formula>
    </cfRule>
    <cfRule type="expression" dxfId="4754" priority="4991">
      <formula>(COUNTIFS($E$13:$E$512,$E325,$Z$13:$Z$512,"◎") + COUNTIFS($E$13:$E$512,$E325,$Z$13:$Z$512,"○"))&gt;1</formula>
    </cfRule>
  </conditionalFormatting>
  <conditionalFormatting sqref="AA325">
    <cfRule type="expression" dxfId="4753" priority="4978" stopIfTrue="1">
      <formula>$AA325=""</formula>
    </cfRule>
    <cfRule type="expression" dxfId="4752" priority="4990">
      <formula>(COUNTIFS($E$13:$E$512,$E325,$AA$13:$AA$512,"◎") + COUNTIFS($E$13:$E$512,$E325,$AA$13:$AA$512,"○"))&gt;1</formula>
    </cfRule>
  </conditionalFormatting>
  <conditionalFormatting sqref="AB325">
    <cfRule type="expression" dxfId="4751" priority="4977" stopIfTrue="1">
      <formula>$AB325=""</formula>
    </cfRule>
    <cfRule type="expression" dxfId="4750" priority="4989">
      <formula>(COUNTIFS($E$13:$E$512,$E325,$AB$13:$AB$512,"◎") + COUNTIFS($E$13:$E$512,$E325,$AB$13:$AB$512,"○"))&gt;1</formula>
    </cfRule>
  </conditionalFormatting>
  <conditionalFormatting sqref="AC325">
    <cfRule type="expression" dxfId="4749" priority="4976" stopIfTrue="1">
      <formula>$AC325=""</formula>
    </cfRule>
    <cfRule type="expression" dxfId="4748" priority="4988">
      <formula>(COUNTIFS($E$13:$E$512,$E325,$AC$13:$AC$512,"◎") + COUNTIFS($E$13:$E$512,$E325,$AC$13:$AC$512,"○"))&gt;1</formula>
    </cfRule>
  </conditionalFormatting>
  <conditionalFormatting sqref="AD325">
    <cfRule type="expression" dxfId="4747" priority="4975" stopIfTrue="1">
      <formula>$AD325=""</formula>
    </cfRule>
    <cfRule type="expression" dxfId="4746" priority="4987">
      <formula>(COUNTIFS($E$13:$E$512,$E325,$AD$13:$AD$512,"◎") + COUNTIFS($E$13:$E$512,$E325,$AD$13:$AD$512,"○"))&gt;1</formula>
    </cfRule>
  </conditionalFormatting>
  <conditionalFormatting sqref="AE325">
    <cfRule type="expression" dxfId="4745" priority="4974" stopIfTrue="1">
      <formula>$AE325=""</formula>
    </cfRule>
    <cfRule type="expression" dxfId="4744" priority="4986">
      <formula>(COUNTIFS($E$13:$E$512,$E325,$AE$13:$AE$512,"◎") + COUNTIFS($E$13:$E$512,$E325,$AE$13:$AE$512,"○"))&gt;1</formula>
    </cfRule>
  </conditionalFormatting>
  <conditionalFormatting sqref="AF325">
    <cfRule type="expression" dxfId="4743" priority="4973" stopIfTrue="1">
      <formula>$AF325=""</formula>
    </cfRule>
    <cfRule type="expression" dxfId="4742" priority="4985">
      <formula>(COUNTIFS($E$13:$E$512,$E325,$AF$13:$AF$512,"◎") + COUNTIFS($E$13:$E$512,$E325,$AF$13:$AF$512,"○"))&gt;1</formula>
    </cfRule>
  </conditionalFormatting>
  <conditionalFormatting sqref="AG325">
    <cfRule type="expression" dxfId="4741" priority="4972" stopIfTrue="1">
      <formula>$AG325=""</formula>
    </cfRule>
    <cfRule type="expression" dxfId="4740" priority="4984">
      <formula>(COUNTIFS($E$13:$E$512,$E325,$AG$13:$AG$512,"◎") + COUNTIFS($E$13:$E$512,$E325,$AG$13:$AG$512,"○"))&gt;1</formula>
    </cfRule>
  </conditionalFormatting>
  <conditionalFormatting sqref="AH325">
    <cfRule type="expression" dxfId="4739" priority="4971" stopIfTrue="1">
      <formula>$AH325=""</formula>
    </cfRule>
    <cfRule type="expression" dxfId="4738" priority="4983">
      <formula>(COUNTIFS($E$13:$E$512,$E325,$AH$13:$AH$512,"◎") + COUNTIFS($E$13:$E$512,$E325,$AH$13:$AH$512,"○"))&gt;1</formula>
    </cfRule>
  </conditionalFormatting>
  <conditionalFormatting sqref="AI325">
    <cfRule type="expression" dxfId="4737" priority="4970" stopIfTrue="1">
      <formula>$AI325=""</formula>
    </cfRule>
    <cfRule type="expression" dxfId="4736" priority="4982">
      <formula>(COUNTIFS($E$13:$E$512,$E325,$AI$13:$AI$512,"◎") + COUNTIFS($E$13:$E$512,$E325,$AI$13:$AI$512,"○"))&gt;1</formula>
    </cfRule>
  </conditionalFormatting>
  <conditionalFormatting sqref="AJ325">
    <cfRule type="expression" dxfId="4735" priority="4969" stopIfTrue="1">
      <formula>$AJ325=""</formula>
    </cfRule>
    <cfRule type="expression" dxfId="4734" priority="4981">
      <formula>(COUNTIFS($E$13:$E$512,$E325,$AJ$13:$AJ$512,"◎") + COUNTIFS($E$13:$E$512,$E325,$AJ$13:$AJ$512,"○"))&gt;1</formula>
    </cfRule>
  </conditionalFormatting>
  <conditionalFormatting sqref="Y326">
    <cfRule type="expression" dxfId="4733" priority="4956" stopIfTrue="1">
      <formula>$Y326=""</formula>
    </cfRule>
    <cfRule type="expression" dxfId="4732" priority="4968">
      <formula>(COUNTIFS($E$13:$E$512,$E326,$Y$13:$Y$512,"◎") + COUNTIFS($E$13:$E$512,$E326,$Y$13:$Y$512,"○"))&gt;1</formula>
    </cfRule>
  </conditionalFormatting>
  <conditionalFormatting sqref="Z326">
    <cfRule type="expression" dxfId="4731" priority="4955" stopIfTrue="1">
      <formula>$Z326=""</formula>
    </cfRule>
    <cfRule type="expression" dxfId="4730" priority="4967">
      <formula>(COUNTIFS($E$13:$E$512,$E326,$Z$13:$Z$512,"◎") + COUNTIFS($E$13:$E$512,$E326,$Z$13:$Z$512,"○"))&gt;1</formula>
    </cfRule>
  </conditionalFormatting>
  <conditionalFormatting sqref="AA326">
    <cfRule type="expression" dxfId="4729" priority="4954" stopIfTrue="1">
      <formula>$AA326=""</formula>
    </cfRule>
    <cfRule type="expression" dxfId="4728" priority="4966">
      <formula>(COUNTIFS($E$13:$E$512,$E326,$AA$13:$AA$512,"◎") + COUNTIFS($E$13:$E$512,$E326,$AA$13:$AA$512,"○"))&gt;1</formula>
    </cfRule>
  </conditionalFormatting>
  <conditionalFormatting sqref="AB326">
    <cfRule type="expression" dxfId="4727" priority="4953" stopIfTrue="1">
      <formula>$AB326=""</formula>
    </cfRule>
    <cfRule type="expression" dxfId="4726" priority="4965">
      <formula>(COUNTIFS($E$13:$E$512,$E326,$AB$13:$AB$512,"◎") + COUNTIFS($E$13:$E$512,$E326,$AB$13:$AB$512,"○"))&gt;1</formula>
    </cfRule>
  </conditionalFormatting>
  <conditionalFormatting sqref="AC326">
    <cfRule type="expression" dxfId="4725" priority="4952" stopIfTrue="1">
      <formula>$AC326=""</formula>
    </cfRule>
    <cfRule type="expression" dxfId="4724" priority="4964">
      <formula>(COUNTIFS($E$13:$E$512,$E326,$AC$13:$AC$512,"◎") + COUNTIFS($E$13:$E$512,$E326,$AC$13:$AC$512,"○"))&gt;1</formula>
    </cfRule>
  </conditionalFormatting>
  <conditionalFormatting sqref="AD326">
    <cfRule type="expression" dxfId="4723" priority="4951" stopIfTrue="1">
      <formula>$AD326=""</formula>
    </cfRule>
    <cfRule type="expression" dxfId="4722" priority="4963">
      <formula>(COUNTIFS($E$13:$E$512,$E326,$AD$13:$AD$512,"◎") + COUNTIFS($E$13:$E$512,$E326,$AD$13:$AD$512,"○"))&gt;1</formula>
    </cfRule>
  </conditionalFormatting>
  <conditionalFormatting sqref="AE326">
    <cfRule type="expression" dxfId="4721" priority="4950" stopIfTrue="1">
      <formula>$AE326=""</formula>
    </cfRule>
    <cfRule type="expression" dxfId="4720" priority="4962">
      <formula>(COUNTIFS($E$13:$E$512,$E326,$AE$13:$AE$512,"◎") + COUNTIFS($E$13:$E$512,$E326,$AE$13:$AE$512,"○"))&gt;1</formula>
    </cfRule>
  </conditionalFormatting>
  <conditionalFormatting sqref="AF326">
    <cfRule type="expression" dxfId="4719" priority="4949" stopIfTrue="1">
      <formula>$AF326=""</formula>
    </cfRule>
    <cfRule type="expression" dxfId="4718" priority="4961">
      <formula>(COUNTIFS($E$13:$E$512,$E326,$AF$13:$AF$512,"◎") + COUNTIFS($E$13:$E$512,$E326,$AF$13:$AF$512,"○"))&gt;1</formula>
    </cfRule>
  </conditionalFormatting>
  <conditionalFormatting sqref="AG326">
    <cfRule type="expression" dxfId="4717" priority="4948" stopIfTrue="1">
      <formula>$AG326=""</formula>
    </cfRule>
    <cfRule type="expression" dxfId="4716" priority="4960">
      <formula>(COUNTIFS($E$13:$E$512,$E326,$AG$13:$AG$512,"◎") + COUNTIFS($E$13:$E$512,$E326,$AG$13:$AG$512,"○"))&gt;1</formula>
    </cfRule>
  </conditionalFormatting>
  <conditionalFormatting sqref="AH326">
    <cfRule type="expression" dxfId="4715" priority="4947" stopIfTrue="1">
      <formula>$AH326=""</formula>
    </cfRule>
    <cfRule type="expression" dxfId="4714" priority="4959">
      <formula>(COUNTIFS($E$13:$E$512,$E326,$AH$13:$AH$512,"◎") + COUNTIFS($E$13:$E$512,$E326,$AH$13:$AH$512,"○"))&gt;1</formula>
    </cfRule>
  </conditionalFormatting>
  <conditionalFormatting sqref="AI326">
    <cfRule type="expression" dxfId="4713" priority="4946" stopIfTrue="1">
      <formula>$AI326=""</formula>
    </cfRule>
    <cfRule type="expression" dxfId="4712" priority="4958">
      <formula>(COUNTIFS($E$13:$E$512,$E326,$AI$13:$AI$512,"◎") + COUNTIFS($E$13:$E$512,$E326,$AI$13:$AI$512,"○"))&gt;1</formula>
    </cfRule>
  </conditionalFormatting>
  <conditionalFormatting sqref="AJ326">
    <cfRule type="expression" dxfId="4711" priority="4945" stopIfTrue="1">
      <formula>$AJ326=""</formula>
    </cfRule>
    <cfRule type="expression" dxfId="4710" priority="4957">
      <formula>(COUNTIFS($E$13:$E$512,$E326,$AJ$13:$AJ$512,"◎") + COUNTIFS($E$13:$E$512,$E326,$AJ$13:$AJ$512,"○"))&gt;1</formula>
    </cfRule>
  </conditionalFormatting>
  <conditionalFormatting sqref="Y327">
    <cfRule type="expression" dxfId="4709" priority="4932" stopIfTrue="1">
      <formula>$Y327=""</formula>
    </cfRule>
    <cfRule type="expression" dxfId="4708" priority="4944">
      <formula>(COUNTIFS($E$13:$E$512,$E327,$Y$13:$Y$512,"◎") + COUNTIFS($E$13:$E$512,$E327,$Y$13:$Y$512,"○"))&gt;1</formula>
    </cfRule>
  </conditionalFormatting>
  <conditionalFormatting sqref="Z327">
    <cfRule type="expression" dxfId="4707" priority="4931" stopIfTrue="1">
      <formula>$Z327=""</formula>
    </cfRule>
    <cfRule type="expression" dxfId="4706" priority="4943">
      <formula>(COUNTIFS($E$13:$E$512,$E327,$Z$13:$Z$512,"◎") + COUNTIFS($E$13:$E$512,$E327,$Z$13:$Z$512,"○"))&gt;1</formula>
    </cfRule>
  </conditionalFormatting>
  <conditionalFormatting sqref="AA327">
    <cfRule type="expression" dxfId="4705" priority="4930" stopIfTrue="1">
      <formula>$AA327=""</formula>
    </cfRule>
    <cfRule type="expression" dxfId="4704" priority="4942">
      <formula>(COUNTIFS($E$13:$E$512,$E327,$AA$13:$AA$512,"◎") + COUNTIFS($E$13:$E$512,$E327,$AA$13:$AA$512,"○"))&gt;1</formula>
    </cfRule>
  </conditionalFormatting>
  <conditionalFormatting sqref="AB327">
    <cfRule type="expression" dxfId="4703" priority="4929" stopIfTrue="1">
      <formula>$AB327=""</formula>
    </cfRule>
    <cfRule type="expression" dxfId="4702" priority="4941">
      <formula>(COUNTIFS($E$13:$E$512,$E327,$AB$13:$AB$512,"◎") + COUNTIFS($E$13:$E$512,$E327,$AB$13:$AB$512,"○"))&gt;1</formula>
    </cfRule>
  </conditionalFormatting>
  <conditionalFormatting sqref="AC327">
    <cfRule type="expression" dxfId="4701" priority="4928" stopIfTrue="1">
      <formula>$AC327=""</formula>
    </cfRule>
    <cfRule type="expression" dxfId="4700" priority="4940">
      <formula>(COUNTIFS($E$13:$E$512,$E327,$AC$13:$AC$512,"◎") + COUNTIFS($E$13:$E$512,$E327,$AC$13:$AC$512,"○"))&gt;1</formula>
    </cfRule>
  </conditionalFormatting>
  <conditionalFormatting sqref="AD327">
    <cfRule type="expression" dxfId="4699" priority="4927" stopIfTrue="1">
      <formula>$AD327=""</formula>
    </cfRule>
    <cfRule type="expression" dxfId="4698" priority="4939">
      <formula>(COUNTIFS($E$13:$E$512,$E327,$AD$13:$AD$512,"◎") + COUNTIFS($E$13:$E$512,$E327,$AD$13:$AD$512,"○"))&gt;1</formula>
    </cfRule>
  </conditionalFormatting>
  <conditionalFormatting sqref="AE327">
    <cfRule type="expression" dxfId="4697" priority="4926" stopIfTrue="1">
      <formula>$AE327=""</formula>
    </cfRule>
    <cfRule type="expression" dxfId="4696" priority="4938">
      <formula>(COUNTIFS($E$13:$E$512,$E327,$AE$13:$AE$512,"◎") + COUNTIFS($E$13:$E$512,$E327,$AE$13:$AE$512,"○"))&gt;1</formula>
    </cfRule>
  </conditionalFormatting>
  <conditionalFormatting sqref="AF327">
    <cfRule type="expression" dxfId="4695" priority="4925" stopIfTrue="1">
      <formula>$AF327=""</formula>
    </cfRule>
    <cfRule type="expression" dxfId="4694" priority="4937">
      <formula>(COUNTIFS($E$13:$E$512,$E327,$AF$13:$AF$512,"◎") + COUNTIFS($E$13:$E$512,$E327,$AF$13:$AF$512,"○"))&gt;1</formula>
    </cfRule>
  </conditionalFormatting>
  <conditionalFormatting sqref="AG327">
    <cfRule type="expression" dxfId="4693" priority="4924" stopIfTrue="1">
      <formula>$AG327=""</formula>
    </cfRule>
    <cfRule type="expression" dxfId="4692" priority="4936">
      <formula>(COUNTIFS($E$13:$E$512,$E327,$AG$13:$AG$512,"◎") + COUNTIFS($E$13:$E$512,$E327,$AG$13:$AG$512,"○"))&gt;1</formula>
    </cfRule>
  </conditionalFormatting>
  <conditionalFormatting sqref="AH327">
    <cfRule type="expression" dxfId="4691" priority="4923" stopIfTrue="1">
      <formula>$AH327=""</formula>
    </cfRule>
    <cfRule type="expression" dxfId="4690" priority="4935">
      <formula>(COUNTIFS($E$13:$E$512,$E327,$AH$13:$AH$512,"◎") + COUNTIFS($E$13:$E$512,$E327,$AH$13:$AH$512,"○"))&gt;1</formula>
    </cfRule>
  </conditionalFormatting>
  <conditionalFormatting sqref="AI327">
    <cfRule type="expression" dxfId="4689" priority="4922" stopIfTrue="1">
      <formula>$AI327=""</formula>
    </cfRule>
    <cfRule type="expression" dxfId="4688" priority="4934">
      <formula>(COUNTIFS($E$13:$E$512,$E327,$AI$13:$AI$512,"◎") + COUNTIFS($E$13:$E$512,$E327,$AI$13:$AI$512,"○"))&gt;1</formula>
    </cfRule>
  </conditionalFormatting>
  <conditionalFormatting sqref="AJ327">
    <cfRule type="expression" dxfId="4687" priority="4921" stopIfTrue="1">
      <formula>$AJ327=""</formula>
    </cfRule>
    <cfRule type="expression" dxfId="4686" priority="4933">
      <formula>(COUNTIFS($E$13:$E$512,$E327,$AJ$13:$AJ$512,"◎") + COUNTIFS($E$13:$E$512,$E327,$AJ$13:$AJ$512,"○"))&gt;1</formula>
    </cfRule>
  </conditionalFormatting>
  <conditionalFormatting sqref="Y328">
    <cfRule type="expression" dxfId="4685" priority="4908" stopIfTrue="1">
      <formula>$Y328=""</formula>
    </cfRule>
    <cfRule type="expression" dxfId="4684" priority="4920">
      <formula>(COUNTIFS($E$13:$E$512,$E328,$Y$13:$Y$512,"◎") + COUNTIFS($E$13:$E$512,$E328,$Y$13:$Y$512,"○"))&gt;1</formula>
    </cfRule>
  </conditionalFormatting>
  <conditionalFormatting sqref="Z328">
    <cfRule type="expression" dxfId="4683" priority="4907" stopIfTrue="1">
      <formula>$Z328=""</formula>
    </cfRule>
    <cfRule type="expression" dxfId="4682" priority="4919">
      <formula>(COUNTIFS($E$13:$E$512,$E328,$Z$13:$Z$512,"◎") + COUNTIFS($E$13:$E$512,$E328,$Z$13:$Z$512,"○"))&gt;1</formula>
    </cfRule>
  </conditionalFormatting>
  <conditionalFormatting sqref="AA328">
    <cfRule type="expression" dxfId="4681" priority="4906" stopIfTrue="1">
      <formula>$AA328=""</formula>
    </cfRule>
    <cfRule type="expression" dxfId="4680" priority="4918">
      <formula>(COUNTIFS($E$13:$E$512,$E328,$AA$13:$AA$512,"◎") + COUNTIFS($E$13:$E$512,$E328,$AA$13:$AA$512,"○"))&gt;1</formula>
    </cfRule>
  </conditionalFormatting>
  <conditionalFormatting sqref="AB328">
    <cfRule type="expression" dxfId="4679" priority="4905" stopIfTrue="1">
      <formula>$AB328=""</formula>
    </cfRule>
    <cfRule type="expression" dxfId="4678" priority="4917">
      <formula>(COUNTIFS($E$13:$E$512,$E328,$AB$13:$AB$512,"◎") + COUNTIFS($E$13:$E$512,$E328,$AB$13:$AB$512,"○"))&gt;1</formula>
    </cfRule>
  </conditionalFormatting>
  <conditionalFormatting sqref="AC328">
    <cfRule type="expression" dxfId="4677" priority="4904" stopIfTrue="1">
      <formula>$AC328=""</formula>
    </cfRule>
    <cfRule type="expression" dxfId="4676" priority="4916">
      <formula>(COUNTIFS($E$13:$E$512,$E328,$AC$13:$AC$512,"◎") + COUNTIFS($E$13:$E$512,$E328,$AC$13:$AC$512,"○"))&gt;1</formula>
    </cfRule>
  </conditionalFormatting>
  <conditionalFormatting sqref="AD328">
    <cfRule type="expression" dxfId="4675" priority="4903" stopIfTrue="1">
      <formula>$AD328=""</formula>
    </cfRule>
    <cfRule type="expression" dxfId="4674" priority="4915">
      <formula>(COUNTIFS($E$13:$E$512,$E328,$AD$13:$AD$512,"◎") + COUNTIFS($E$13:$E$512,$E328,$AD$13:$AD$512,"○"))&gt;1</formula>
    </cfRule>
  </conditionalFormatting>
  <conditionalFormatting sqref="AE328">
    <cfRule type="expression" dxfId="4673" priority="4902" stopIfTrue="1">
      <formula>$AE328=""</formula>
    </cfRule>
    <cfRule type="expression" dxfId="4672" priority="4914">
      <formula>(COUNTIFS($E$13:$E$512,$E328,$AE$13:$AE$512,"◎") + COUNTIFS($E$13:$E$512,$E328,$AE$13:$AE$512,"○"))&gt;1</formula>
    </cfRule>
  </conditionalFormatting>
  <conditionalFormatting sqref="AF328">
    <cfRule type="expression" dxfId="4671" priority="4901" stopIfTrue="1">
      <formula>$AF328=""</formula>
    </cfRule>
    <cfRule type="expression" dxfId="4670" priority="4913">
      <formula>(COUNTIFS($E$13:$E$512,$E328,$AF$13:$AF$512,"◎") + COUNTIFS($E$13:$E$512,$E328,$AF$13:$AF$512,"○"))&gt;1</formula>
    </cfRule>
  </conditionalFormatting>
  <conditionalFormatting sqref="AG328">
    <cfRule type="expression" dxfId="4669" priority="4900" stopIfTrue="1">
      <formula>$AG328=""</formula>
    </cfRule>
    <cfRule type="expression" dxfId="4668" priority="4912">
      <formula>(COUNTIFS($E$13:$E$512,$E328,$AG$13:$AG$512,"◎") + COUNTIFS($E$13:$E$512,$E328,$AG$13:$AG$512,"○"))&gt;1</formula>
    </cfRule>
  </conditionalFormatting>
  <conditionalFormatting sqref="AH328">
    <cfRule type="expression" dxfId="4667" priority="4899" stopIfTrue="1">
      <formula>$AH328=""</formula>
    </cfRule>
    <cfRule type="expression" dxfId="4666" priority="4911">
      <formula>(COUNTIFS($E$13:$E$512,$E328,$AH$13:$AH$512,"◎") + COUNTIFS($E$13:$E$512,$E328,$AH$13:$AH$512,"○"))&gt;1</formula>
    </cfRule>
  </conditionalFormatting>
  <conditionalFormatting sqref="AI328">
    <cfRule type="expression" dxfId="4665" priority="4898" stopIfTrue="1">
      <formula>$AI328=""</formula>
    </cfRule>
    <cfRule type="expression" dxfId="4664" priority="4910">
      <formula>(COUNTIFS($E$13:$E$512,$E328,$AI$13:$AI$512,"◎") + COUNTIFS($E$13:$E$512,$E328,$AI$13:$AI$512,"○"))&gt;1</formula>
    </cfRule>
  </conditionalFormatting>
  <conditionalFormatting sqref="AJ328">
    <cfRule type="expression" dxfId="4663" priority="4897" stopIfTrue="1">
      <formula>$AJ328=""</formula>
    </cfRule>
    <cfRule type="expression" dxfId="4662" priority="4909">
      <formula>(COUNTIFS($E$13:$E$512,$E328,$AJ$13:$AJ$512,"◎") + COUNTIFS($E$13:$E$512,$E328,$AJ$13:$AJ$512,"○"))&gt;1</formula>
    </cfRule>
  </conditionalFormatting>
  <conditionalFormatting sqref="Y329">
    <cfRule type="expression" dxfId="4661" priority="4884" stopIfTrue="1">
      <formula>$Y329=""</formula>
    </cfRule>
    <cfRule type="expression" dxfId="4660" priority="4896">
      <formula>(COUNTIFS($E$13:$E$512,$E329,$Y$13:$Y$512,"◎") + COUNTIFS($E$13:$E$512,$E329,$Y$13:$Y$512,"○"))&gt;1</formula>
    </cfRule>
  </conditionalFormatting>
  <conditionalFormatting sqref="Z329">
    <cfRule type="expression" dxfId="4659" priority="4883" stopIfTrue="1">
      <formula>$Z329=""</formula>
    </cfRule>
    <cfRule type="expression" dxfId="4658" priority="4895">
      <formula>(COUNTIFS($E$13:$E$512,$E329,$Z$13:$Z$512,"◎") + COUNTIFS($E$13:$E$512,$E329,$Z$13:$Z$512,"○"))&gt;1</formula>
    </cfRule>
  </conditionalFormatting>
  <conditionalFormatting sqref="AA329">
    <cfRule type="expression" dxfId="4657" priority="4882" stopIfTrue="1">
      <formula>$AA329=""</formula>
    </cfRule>
    <cfRule type="expression" dxfId="4656" priority="4894">
      <formula>(COUNTIFS($E$13:$E$512,$E329,$AA$13:$AA$512,"◎") + COUNTIFS($E$13:$E$512,$E329,$AA$13:$AA$512,"○"))&gt;1</formula>
    </cfRule>
  </conditionalFormatting>
  <conditionalFormatting sqref="AB329">
    <cfRule type="expression" dxfId="4655" priority="4881" stopIfTrue="1">
      <formula>$AB329=""</formula>
    </cfRule>
    <cfRule type="expression" dxfId="4654" priority="4893">
      <formula>(COUNTIFS($E$13:$E$512,$E329,$AB$13:$AB$512,"◎") + COUNTIFS($E$13:$E$512,$E329,$AB$13:$AB$512,"○"))&gt;1</formula>
    </cfRule>
  </conditionalFormatting>
  <conditionalFormatting sqref="AC329">
    <cfRule type="expression" dxfId="4653" priority="4880" stopIfTrue="1">
      <formula>$AC329=""</formula>
    </cfRule>
    <cfRule type="expression" dxfId="4652" priority="4892">
      <formula>(COUNTIFS($E$13:$E$512,$E329,$AC$13:$AC$512,"◎") + COUNTIFS($E$13:$E$512,$E329,$AC$13:$AC$512,"○"))&gt;1</formula>
    </cfRule>
  </conditionalFormatting>
  <conditionalFormatting sqref="AD329">
    <cfRule type="expression" dxfId="4651" priority="4879" stopIfTrue="1">
      <formula>$AD329=""</formula>
    </cfRule>
    <cfRule type="expression" dxfId="4650" priority="4891">
      <formula>(COUNTIFS($E$13:$E$512,$E329,$AD$13:$AD$512,"◎") + COUNTIFS($E$13:$E$512,$E329,$AD$13:$AD$512,"○"))&gt;1</formula>
    </cfRule>
  </conditionalFormatting>
  <conditionalFormatting sqref="AE329">
    <cfRule type="expression" dxfId="4649" priority="4878" stopIfTrue="1">
      <formula>$AE329=""</formula>
    </cfRule>
    <cfRule type="expression" dxfId="4648" priority="4890">
      <formula>(COUNTIFS($E$13:$E$512,$E329,$AE$13:$AE$512,"◎") + COUNTIFS($E$13:$E$512,$E329,$AE$13:$AE$512,"○"))&gt;1</formula>
    </cfRule>
  </conditionalFormatting>
  <conditionalFormatting sqref="AF329">
    <cfRule type="expression" dxfId="4647" priority="4877" stopIfTrue="1">
      <formula>$AF329=""</formula>
    </cfRule>
    <cfRule type="expression" dxfId="4646" priority="4889">
      <formula>(COUNTIFS($E$13:$E$512,$E329,$AF$13:$AF$512,"◎") + COUNTIFS($E$13:$E$512,$E329,$AF$13:$AF$512,"○"))&gt;1</formula>
    </cfRule>
  </conditionalFormatting>
  <conditionalFormatting sqref="AG329">
    <cfRule type="expression" dxfId="4645" priority="4876" stopIfTrue="1">
      <formula>$AG329=""</formula>
    </cfRule>
    <cfRule type="expression" dxfId="4644" priority="4888">
      <formula>(COUNTIFS($E$13:$E$512,$E329,$AG$13:$AG$512,"◎") + COUNTIFS($E$13:$E$512,$E329,$AG$13:$AG$512,"○"))&gt;1</formula>
    </cfRule>
  </conditionalFormatting>
  <conditionalFormatting sqref="AH329">
    <cfRule type="expression" dxfId="4643" priority="4875" stopIfTrue="1">
      <formula>$AH329=""</formula>
    </cfRule>
    <cfRule type="expression" dxfId="4642" priority="4887">
      <formula>(COUNTIFS($E$13:$E$512,$E329,$AH$13:$AH$512,"◎") + COUNTIFS($E$13:$E$512,$E329,$AH$13:$AH$512,"○"))&gt;1</formula>
    </cfRule>
  </conditionalFormatting>
  <conditionalFormatting sqref="AI329">
    <cfRule type="expression" dxfId="4641" priority="4874" stopIfTrue="1">
      <formula>$AI329=""</formula>
    </cfRule>
    <cfRule type="expression" dxfId="4640" priority="4886">
      <formula>(COUNTIFS($E$13:$E$512,$E329,$AI$13:$AI$512,"◎") + COUNTIFS($E$13:$E$512,$E329,$AI$13:$AI$512,"○"))&gt;1</formula>
    </cfRule>
  </conditionalFormatting>
  <conditionalFormatting sqref="AJ329">
    <cfRule type="expression" dxfId="4639" priority="4873" stopIfTrue="1">
      <formula>$AJ329=""</formula>
    </cfRule>
    <cfRule type="expression" dxfId="4638" priority="4885">
      <formula>(COUNTIFS($E$13:$E$512,$E329,$AJ$13:$AJ$512,"◎") + COUNTIFS($E$13:$E$512,$E329,$AJ$13:$AJ$512,"○"))&gt;1</formula>
    </cfRule>
  </conditionalFormatting>
  <conditionalFormatting sqref="Y330">
    <cfRule type="expression" dxfId="4637" priority="4860" stopIfTrue="1">
      <formula>$Y330=""</formula>
    </cfRule>
    <cfRule type="expression" dxfId="4636" priority="4872">
      <formula>(COUNTIFS($E$13:$E$512,$E330,$Y$13:$Y$512,"◎") + COUNTIFS($E$13:$E$512,$E330,$Y$13:$Y$512,"○"))&gt;1</formula>
    </cfRule>
  </conditionalFormatting>
  <conditionalFormatting sqref="Z330">
    <cfRule type="expression" dxfId="4635" priority="4859" stopIfTrue="1">
      <formula>$Z330=""</formula>
    </cfRule>
    <cfRule type="expression" dxfId="4634" priority="4871">
      <formula>(COUNTIFS($E$13:$E$512,$E330,$Z$13:$Z$512,"◎") + COUNTIFS($E$13:$E$512,$E330,$Z$13:$Z$512,"○"))&gt;1</formula>
    </cfRule>
  </conditionalFormatting>
  <conditionalFormatting sqref="AA330">
    <cfRule type="expression" dxfId="4633" priority="4858" stopIfTrue="1">
      <formula>$AA330=""</formula>
    </cfRule>
    <cfRule type="expression" dxfId="4632" priority="4870">
      <formula>(COUNTIFS($E$13:$E$512,$E330,$AA$13:$AA$512,"◎") + COUNTIFS($E$13:$E$512,$E330,$AA$13:$AA$512,"○"))&gt;1</formula>
    </cfRule>
  </conditionalFormatting>
  <conditionalFormatting sqref="AB330">
    <cfRule type="expression" dxfId="4631" priority="4857" stopIfTrue="1">
      <formula>$AB330=""</formula>
    </cfRule>
    <cfRule type="expression" dxfId="4630" priority="4869">
      <formula>(COUNTIFS($E$13:$E$512,$E330,$AB$13:$AB$512,"◎") + COUNTIFS($E$13:$E$512,$E330,$AB$13:$AB$512,"○"))&gt;1</formula>
    </cfRule>
  </conditionalFormatting>
  <conditionalFormatting sqref="AC330">
    <cfRule type="expression" dxfId="4629" priority="4856" stopIfTrue="1">
      <formula>$AC330=""</formula>
    </cfRule>
    <cfRule type="expression" dxfId="4628" priority="4868">
      <formula>(COUNTIFS($E$13:$E$512,$E330,$AC$13:$AC$512,"◎") + COUNTIFS($E$13:$E$512,$E330,$AC$13:$AC$512,"○"))&gt;1</formula>
    </cfRule>
  </conditionalFormatting>
  <conditionalFormatting sqref="AD330">
    <cfRule type="expression" dxfId="4627" priority="4855" stopIfTrue="1">
      <formula>$AD330=""</formula>
    </cfRule>
    <cfRule type="expression" dxfId="4626" priority="4867">
      <formula>(COUNTIFS($E$13:$E$512,$E330,$AD$13:$AD$512,"◎") + COUNTIFS($E$13:$E$512,$E330,$AD$13:$AD$512,"○"))&gt;1</formula>
    </cfRule>
  </conditionalFormatting>
  <conditionalFormatting sqref="AE330">
    <cfRule type="expression" dxfId="4625" priority="4854" stopIfTrue="1">
      <formula>$AE330=""</formula>
    </cfRule>
    <cfRule type="expression" dxfId="4624" priority="4866">
      <formula>(COUNTIFS($E$13:$E$512,$E330,$AE$13:$AE$512,"◎") + COUNTIFS($E$13:$E$512,$E330,$AE$13:$AE$512,"○"))&gt;1</formula>
    </cfRule>
  </conditionalFormatting>
  <conditionalFormatting sqref="AF330">
    <cfRule type="expression" dxfId="4623" priority="4853" stopIfTrue="1">
      <formula>$AF330=""</formula>
    </cfRule>
    <cfRule type="expression" dxfId="4622" priority="4865">
      <formula>(COUNTIFS($E$13:$E$512,$E330,$AF$13:$AF$512,"◎") + COUNTIFS($E$13:$E$512,$E330,$AF$13:$AF$512,"○"))&gt;1</formula>
    </cfRule>
  </conditionalFormatting>
  <conditionalFormatting sqref="AG330">
    <cfRule type="expression" dxfId="4621" priority="4852" stopIfTrue="1">
      <formula>$AG330=""</formula>
    </cfRule>
    <cfRule type="expression" dxfId="4620" priority="4864">
      <formula>(COUNTIFS($E$13:$E$512,$E330,$AG$13:$AG$512,"◎") + COUNTIFS($E$13:$E$512,$E330,$AG$13:$AG$512,"○"))&gt;1</formula>
    </cfRule>
  </conditionalFormatting>
  <conditionalFormatting sqref="AH330">
    <cfRule type="expression" dxfId="4619" priority="4851" stopIfTrue="1">
      <formula>$AH330=""</formula>
    </cfRule>
    <cfRule type="expression" dxfId="4618" priority="4863">
      <formula>(COUNTIFS($E$13:$E$512,$E330,$AH$13:$AH$512,"◎") + COUNTIFS($E$13:$E$512,$E330,$AH$13:$AH$512,"○"))&gt;1</formula>
    </cfRule>
  </conditionalFormatting>
  <conditionalFormatting sqref="AI330">
    <cfRule type="expression" dxfId="4617" priority="4850" stopIfTrue="1">
      <formula>$AI330=""</formula>
    </cfRule>
    <cfRule type="expression" dxfId="4616" priority="4862">
      <formula>(COUNTIFS($E$13:$E$512,$E330,$AI$13:$AI$512,"◎") + COUNTIFS($E$13:$E$512,$E330,$AI$13:$AI$512,"○"))&gt;1</formula>
    </cfRule>
  </conditionalFormatting>
  <conditionalFormatting sqref="AJ330">
    <cfRule type="expression" dxfId="4615" priority="4849" stopIfTrue="1">
      <formula>$AJ330=""</formula>
    </cfRule>
    <cfRule type="expression" dxfId="4614" priority="4861">
      <formula>(COUNTIFS($E$13:$E$512,$E330,$AJ$13:$AJ$512,"◎") + COUNTIFS($E$13:$E$512,$E330,$AJ$13:$AJ$512,"○"))&gt;1</formula>
    </cfRule>
  </conditionalFormatting>
  <conditionalFormatting sqref="Y331">
    <cfRule type="expression" dxfId="4613" priority="4836" stopIfTrue="1">
      <formula>$Y331=""</formula>
    </cfRule>
    <cfRule type="expression" dxfId="4612" priority="4848">
      <formula>(COUNTIFS($E$13:$E$512,$E331,$Y$13:$Y$512,"◎") + COUNTIFS($E$13:$E$512,$E331,$Y$13:$Y$512,"○"))&gt;1</formula>
    </cfRule>
  </conditionalFormatting>
  <conditionalFormatting sqref="Z331">
    <cfRule type="expression" dxfId="4611" priority="4835" stopIfTrue="1">
      <formula>$Z331=""</formula>
    </cfRule>
    <cfRule type="expression" dxfId="4610" priority="4847">
      <formula>(COUNTIFS($E$13:$E$512,$E331,$Z$13:$Z$512,"◎") + COUNTIFS($E$13:$E$512,$E331,$Z$13:$Z$512,"○"))&gt;1</formula>
    </cfRule>
  </conditionalFormatting>
  <conditionalFormatting sqref="AA331">
    <cfRule type="expression" dxfId="4609" priority="4834" stopIfTrue="1">
      <formula>$AA331=""</formula>
    </cfRule>
    <cfRule type="expression" dxfId="4608" priority="4846">
      <formula>(COUNTIFS($E$13:$E$512,$E331,$AA$13:$AA$512,"◎") + COUNTIFS($E$13:$E$512,$E331,$AA$13:$AA$512,"○"))&gt;1</formula>
    </cfRule>
  </conditionalFormatting>
  <conditionalFormatting sqref="AB331">
    <cfRule type="expression" dxfId="4607" priority="4833" stopIfTrue="1">
      <formula>$AB331=""</formula>
    </cfRule>
    <cfRule type="expression" dxfId="4606" priority="4845">
      <formula>(COUNTIFS($E$13:$E$512,$E331,$AB$13:$AB$512,"◎") + COUNTIFS($E$13:$E$512,$E331,$AB$13:$AB$512,"○"))&gt;1</formula>
    </cfRule>
  </conditionalFormatting>
  <conditionalFormatting sqref="AC331">
    <cfRule type="expression" dxfId="4605" priority="4832" stopIfTrue="1">
      <formula>$AC331=""</formula>
    </cfRule>
    <cfRule type="expression" dxfId="4604" priority="4844">
      <formula>(COUNTIFS($E$13:$E$512,$E331,$AC$13:$AC$512,"◎") + COUNTIFS($E$13:$E$512,$E331,$AC$13:$AC$512,"○"))&gt;1</formula>
    </cfRule>
  </conditionalFormatting>
  <conditionalFormatting sqref="AD331">
    <cfRule type="expression" dxfId="4603" priority="4831" stopIfTrue="1">
      <formula>$AD331=""</formula>
    </cfRule>
    <cfRule type="expression" dxfId="4602" priority="4843">
      <formula>(COUNTIFS($E$13:$E$512,$E331,$AD$13:$AD$512,"◎") + COUNTIFS($E$13:$E$512,$E331,$AD$13:$AD$512,"○"))&gt;1</formula>
    </cfRule>
  </conditionalFormatting>
  <conditionalFormatting sqref="AE331">
    <cfRule type="expression" dxfId="4601" priority="4830" stopIfTrue="1">
      <formula>$AE331=""</formula>
    </cfRule>
    <cfRule type="expression" dxfId="4600" priority="4842">
      <formula>(COUNTIFS($E$13:$E$512,$E331,$AE$13:$AE$512,"◎") + COUNTIFS($E$13:$E$512,$E331,$AE$13:$AE$512,"○"))&gt;1</formula>
    </cfRule>
  </conditionalFormatting>
  <conditionalFormatting sqref="AF331">
    <cfRule type="expression" dxfId="4599" priority="4829" stopIfTrue="1">
      <formula>$AF331=""</formula>
    </cfRule>
    <cfRule type="expression" dxfId="4598" priority="4841">
      <formula>(COUNTIFS($E$13:$E$512,$E331,$AF$13:$AF$512,"◎") + COUNTIFS($E$13:$E$512,$E331,$AF$13:$AF$512,"○"))&gt;1</formula>
    </cfRule>
  </conditionalFormatting>
  <conditionalFormatting sqref="AG331">
    <cfRule type="expression" dxfId="4597" priority="4828" stopIfTrue="1">
      <formula>$AG331=""</formula>
    </cfRule>
    <cfRule type="expression" dxfId="4596" priority="4840">
      <formula>(COUNTIFS($E$13:$E$512,$E331,$AG$13:$AG$512,"◎") + COUNTIFS($E$13:$E$512,$E331,$AG$13:$AG$512,"○"))&gt;1</formula>
    </cfRule>
  </conditionalFormatting>
  <conditionalFormatting sqref="AH331">
    <cfRule type="expression" dxfId="4595" priority="4827" stopIfTrue="1">
      <formula>$AH331=""</formula>
    </cfRule>
    <cfRule type="expression" dxfId="4594" priority="4839">
      <formula>(COUNTIFS($E$13:$E$512,$E331,$AH$13:$AH$512,"◎") + COUNTIFS($E$13:$E$512,$E331,$AH$13:$AH$512,"○"))&gt;1</formula>
    </cfRule>
  </conditionalFormatting>
  <conditionalFormatting sqref="AI331">
    <cfRule type="expression" dxfId="4593" priority="4826" stopIfTrue="1">
      <formula>$AI331=""</formula>
    </cfRule>
    <cfRule type="expression" dxfId="4592" priority="4838">
      <formula>(COUNTIFS($E$13:$E$512,$E331,$AI$13:$AI$512,"◎") + COUNTIFS($E$13:$E$512,$E331,$AI$13:$AI$512,"○"))&gt;1</formula>
    </cfRule>
  </conditionalFormatting>
  <conditionalFormatting sqref="AJ331">
    <cfRule type="expression" dxfId="4591" priority="4825" stopIfTrue="1">
      <formula>$AJ331=""</formula>
    </cfRule>
    <cfRule type="expression" dxfId="4590" priority="4837">
      <formula>(COUNTIFS($E$13:$E$512,$E331,$AJ$13:$AJ$512,"◎") + COUNTIFS($E$13:$E$512,$E331,$AJ$13:$AJ$512,"○"))&gt;1</formula>
    </cfRule>
  </conditionalFormatting>
  <conditionalFormatting sqref="Y332">
    <cfRule type="expression" dxfId="4589" priority="4812" stopIfTrue="1">
      <formula>$Y332=""</formula>
    </cfRule>
    <cfRule type="expression" dxfId="4588" priority="4824">
      <formula>(COUNTIFS($E$13:$E$512,$E332,$Y$13:$Y$512,"◎") + COUNTIFS($E$13:$E$512,$E332,$Y$13:$Y$512,"○"))&gt;1</formula>
    </cfRule>
  </conditionalFormatting>
  <conditionalFormatting sqref="Z332">
    <cfRule type="expression" dxfId="4587" priority="4811" stopIfTrue="1">
      <formula>$Z332=""</formula>
    </cfRule>
    <cfRule type="expression" dxfId="4586" priority="4823">
      <formula>(COUNTIFS($E$13:$E$512,$E332,$Z$13:$Z$512,"◎") + COUNTIFS($E$13:$E$512,$E332,$Z$13:$Z$512,"○"))&gt;1</formula>
    </cfRule>
  </conditionalFormatting>
  <conditionalFormatting sqref="AA332">
    <cfRule type="expression" dxfId="4585" priority="4810" stopIfTrue="1">
      <formula>$AA332=""</formula>
    </cfRule>
    <cfRule type="expression" dxfId="4584" priority="4822">
      <formula>(COUNTIFS($E$13:$E$512,$E332,$AA$13:$AA$512,"◎") + COUNTIFS($E$13:$E$512,$E332,$AA$13:$AA$512,"○"))&gt;1</formula>
    </cfRule>
  </conditionalFormatting>
  <conditionalFormatting sqref="AB332">
    <cfRule type="expression" dxfId="4583" priority="4809" stopIfTrue="1">
      <formula>$AB332=""</formula>
    </cfRule>
    <cfRule type="expression" dxfId="4582" priority="4821">
      <formula>(COUNTIFS($E$13:$E$512,$E332,$AB$13:$AB$512,"◎") + COUNTIFS($E$13:$E$512,$E332,$AB$13:$AB$512,"○"))&gt;1</formula>
    </cfRule>
  </conditionalFormatting>
  <conditionalFormatting sqref="AC332">
    <cfRule type="expression" dxfId="4581" priority="4808" stopIfTrue="1">
      <formula>$AC332=""</formula>
    </cfRule>
    <cfRule type="expression" dxfId="4580" priority="4820">
      <formula>(COUNTIFS($E$13:$E$512,$E332,$AC$13:$AC$512,"◎") + COUNTIFS($E$13:$E$512,$E332,$AC$13:$AC$512,"○"))&gt;1</formula>
    </cfRule>
  </conditionalFormatting>
  <conditionalFormatting sqref="AD332">
    <cfRule type="expression" dxfId="4579" priority="4807" stopIfTrue="1">
      <formula>$AD332=""</formula>
    </cfRule>
    <cfRule type="expression" dxfId="4578" priority="4819">
      <formula>(COUNTIFS($E$13:$E$512,$E332,$AD$13:$AD$512,"◎") + COUNTIFS($E$13:$E$512,$E332,$AD$13:$AD$512,"○"))&gt;1</formula>
    </cfRule>
  </conditionalFormatting>
  <conditionalFormatting sqref="AE332">
    <cfRule type="expression" dxfId="4577" priority="4806" stopIfTrue="1">
      <formula>$AE332=""</formula>
    </cfRule>
    <cfRule type="expression" dxfId="4576" priority="4818">
      <formula>(COUNTIFS($E$13:$E$512,$E332,$AE$13:$AE$512,"◎") + COUNTIFS($E$13:$E$512,$E332,$AE$13:$AE$512,"○"))&gt;1</formula>
    </cfRule>
  </conditionalFormatting>
  <conditionalFormatting sqref="AF332">
    <cfRule type="expression" dxfId="4575" priority="4805" stopIfTrue="1">
      <formula>$AF332=""</formula>
    </cfRule>
    <cfRule type="expression" dxfId="4574" priority="4817">
      <formula>(COUNTIFS($E$13:$E$512,$E332,$AF$13:$AF$512,"◎") + COUNTIFS($E$13:$E$512,$E332,$AF$13:$AF$512,"○"))&gt;1</formula>
    </cfRule>
  </conditionalFormatting>
  <conditionalFormatting sqref="AG332">
    <cfRule type="expression" dxfId="4573" priority="4804" stopIfTrue="1">
      <formula>$AG332=""</formula>
    </cfRule>
    <cfRule type="expression" dxfId="4572" priority="4816">
      <formula>(COUNTIFS($E$13:$E$512,$E332,$AG$13:$AG$512,"◎") + COUNTIFS($E$13:$E$512,$E332,$AG$13:$AG$512,"○"))&gt;1</formula>
    </cfRule>
  </conditionalFormatting>
  <conditionalFormatting sqref="AH332">
    <cfRule type="expression" dxfId="4571" priority="4803" stopIfTrue="1">
      <formula>$AH332=""</formula>
    </cfRule>
    <cfRule type="expression" dxfId="4570" priority="4815">
      <formula>(COUNTIFS($E$13:$E$512,$E332,$AH$13:$AH$512,"◎") + COUNTIFS($E$13:$E$512,$E332,$AH$13:$AH$512,"○"))&gt;1</formula>
    </cfRule>
  </conditionalFormatting>
  <conditionalFormatting sqref="AI332">
    <cfRule type="expression" dxfId="4569" priority="4802" stopIfTrue="1">
      <formula>$AI332=""</formula>
    </cfRule>
    <cfRule type="expression" dxfId="4568" priority="4814">
      <formula>(COUNTIFS($E$13:$E$512,$E332,$AI$13:$AI$512,"◎") + COUNTIFS($E$13:$E$512,$E332,$AI$13:$AI$512,"○"))&gt;1</formula>
    </cfRule>
  </conditionalFormatting>
  <conditionalFormatting sqref="AJ332">
    <cfRule type="expression" dxfId="4567" priority="4801" stopIfTrue="1">
      <formula>$AJ332=""</formula>
    </cfRule>
    <cfRule type="expression" dxfId="4566" priority="4813">
      <formula>(COUNTIFS($E$13:$E$512,$E332,$AJ$13:$AJ$512,"◎") + COUNTIFS($E$13:$E$512,$E332,$AJ$13:$AJ$512,"○"))&gt;1</formula>
    </cfRule>
  </conditionalFormatting>
  <conditionalFormatting sqref="Y333">
    <cfRule type="expression" dxfId="4565" priority="4788" stopIfTrue="1">
      <formula>$Y333=""</formula>
    </cfRule>
    <cfRule type="expression" dxfId="4564" priority="4800">
      <formula>(COUNTIFS($E$13:$E$512,$E333,$Y$13:$Y$512,"◎") + COUNTIFS($E$13:$E$512,$E333,$Y$13:$Y$512,"○"))&gt;1</formula>
    </cfRule>
  </conditionalFormatting>
  <conditionalFormatting sqref="Z333">
    <cfRule type="expression" dxfId="4563" priority="4787" stopIfTrue="1">
      <formula>$Z333=""</formula>
    </cfRule>
    <cfRule type="expression" dxfId="4562" priority="4799">
      <formula>(COUNTIFS($E$13:$E$512,$E333,$Z$13:$Z$512,"◎") + COUNTIFS($E$13:$E$512,$E333,$Z$13:$Z$512,"○"))&gt;1</formula>
    </cfRule>
  </conditionalFormatting>
  <conditionalFormatting sqref="AA333">
    <cfRule type="expression" dxfId="4561" priority="4786" stopIfTrue="1">
      <formula>$AA333=""</formula>
    </cfRule>
    <cfRule type="expression" dxfId="4560" priority="4798">
      <formula>(COUNTIFS($E$13:$E$512,$E333,$AA$13:$AA$512,"◎") + COUNTIFS($E$13:$E$512,$E333,$AA$13:$AA$512,"○"))&gt;1</formula>
    </cfRule>
  </conditionalFormatting>
  <conditionalFormatting sqref="AB333">
    <cfRule type="expression" dxfId="4559" priority="4785" stopIfTrue="1">
      <formula>$AB333=""</formula>
    </cfRule>
    <cfRule type="expression" dxfId="4558" priority="4797">
      <formula>(COUNTIFS($E$13:$E$512,$E333,$AB$13:$AB$512,"◎") + COUNTIFS($E$13:$E$512,$E333,$AB$13:$AB$512,"○"))&gt;1</formula>
    </cfRule>
  </conditionalFormatting>
  <conditionalFormatting sqref="AC333">
    <cfRule type="expression" dxfId="4557" priority="4784" stopIfTrue="1">
      <formula>$AC333=""</formula>
    </cfRule>
    <cfRule type="expression" dxfId="4556" priority="4796">
      <formula>(COUNTIFS($E$13:$E$512,$E333,$AC$13:$AC$512,"◎") + COUNTIFS($E$13:$E$512,$E333,$AC$13:$AC$512,"○"))&gt;1</formula>
    </cfRule>
  </conditionalFormatting>
  <conditionalFormatting sqref="AD333">
    <cfRule type="expression" dxfId="4555" priority="4783" stopIfTrue="1">
      <formula>$AD333=""</formula>
    </cfRule>
    <cfRule type="expression" dxfId="4554" priority="4795">
      <formula>(COUNTIFS($E$13:$E$512,$E333,$AD$13:$AD$512,"◎") + COUNTIFS($E$13:$E$512,$E333,$AD$13:$AD$512,"○"))&gt;1</formula>
    </cfRule>
  </conditionalFormatting>
  <conditionalFormatting sqref="AE333">
    <cfRule type="expression" dxfId="4553" priority="4782" stopIfTrue="1">
      <formula>$AE333=""</formula>
    </cfRule>
    <cfRule type="expression" dxfId="4552" priority="4794">
      <formula>(COUNTIFS($E$13:$E$512,$E333,$AE$13:$AE$512,"◎") + COUNTIFS($E$13:$E$512,$E333,$AE$13:$AE$512,"○"))&gt;1</formula>
    </cfRule>
  </conditionalFormatting>
  <conditionalFormatting sqref="AF333">
    <cfRule type="expression" dxfId="4551" priority="4781" stopIfTrue="1">
      <formula>$AF333=""</formula>
    </cfRule>
    <cfRule type="expression" dxfId="4550" priority="4793">
      <formula>(COUNTIFS($E$13:$E$512,$E333,$AF$13:$AF$512,"◎") + COUNTIFS($E$13:$E$512,$E333,$AF$13:$AF$512,"○"))&gt;1</formula>
    </cfRule>
  </conditionalFormatting>
  <conditionalFormatting sqref="AG333">
    <cfRule type="expression" dxfId="4549" priority="4780" stopIfTrue="1">
      <formula>$AG333=""</formula>
    </cfRule>
    <cfRule type="expression" dxfId="4548" priority="4792">
      <formula>(COUNTIFS($E$13:$E$512,$E333,$AG$13:$AG$512,"◎") + COUNTIFS($E$13:$E$512,$E333,$AG$13:$AG$512,"○"))&gt;1</formula>
    </cfRule>
  </conditionalFormatting>
  <conditionalFormatting sqref="AH333">
    <cfRule type="expression" dxfId="4547" priority="4779" stopIfTrue="1">
      <formula>$AH333=""</formula>
    </cfRule>
    <cfRule type="expression" dxfId="4546" priority="4791">
      <formula>(COUNTIFS($E$13:$E$512,$E333,$AH$13:$AH$512,"◎") + COUNTIFS($E$13:$E$512,$E333,$AH$13:$AH$512,"○"))&gt;1</formula>
    </cfRule>
  </conditionalFormatting>
  <conditionalFormatting sqref="AI333">
    <cfRule type="expression" dxfId="4545" priority="4778" stopIfTrue="1">
      <formula>$AI333=""</formula>
    </cfRule>
    <cfRule type="expression" dxfId="4544" priority="4790">
      <formula>(COUNTIFS($E$13:$E$512,$E333,$AI$13:$AI$512,"◎") + COUNTIFS($E$13:$E$512,$E333,$AI$13:$AI$512,"○"))&gt;1</formula>
    </cfRule>
  </conditionalFormatting>
  <conditionalFormatting sqref="AJ333">
    <cfRule type="expression" dxfId="4543" priority="4777" stopIfTrue="1">
      <formula>$AJ333=""</formula>
    </cfRule>
    <cfRule type="expression" dxfId="4542" priority="4789">
      <formula>(COUNTIFS($E$13:$E$512,$E333,$AJ$13:$AJ$512,"◎") + COUNTIFS($E$13:$E$512,$E333,$AJ$13:$AJ$512,"○"))&gt;1</formula>
    </cfRule>
  </conditionalFormatting>
  <conditionalFormatting sqref="Y334">
    <cfRule type="expression" dxfId="4541" priority="4764" stopIfTrue="1">
      <formula>$Y334=""</formula>
    </cfRule>
    <cfRule type="expression" dxfId="4540" priority="4776">
      <formula>(COUNTIFS($E$13:$E$512,$E334,$Y$13:$Y$512,"◎") + COUNTIFS($E$13:$E$512,$E334,$Y$13:$Y$512,"○"))&gt;1</formula>
    </cfRule>
  </conditionalFormatting>
  <conditionalFormatting sqref="Z334">
    <cfRule type="expression" dxfId="4539" priority="4763" stopIfTrue="1">
      <formula>$Z334=""</formula>
    </cfRule>
    <cfRule type="expression" dxfId="4538" priority="4775">
      <formula>(COUNTIFS($E$13:$E$512,$E334,$Z$13:$Z$512,"◎") + COUNTIFS($E$13:$E$512,$E334,$Z$13:$Z$512,"○"))&gt;1</formula>
    </cfRule>
  </conditionalFormatting>
  <conditionalFormatting sqref="AA334">
    <cfRule type="expression" dxfId="4537" priority="4762" stopIfTrue="1">
      <formula>$AA334=""</formula>
    </cfRule>
    <cfRule type="expression" dxfId="4536" priority="4774">
      <formula>(COUNTIFS($E$13:$E$512,$E334,$AA$13:$AA$512,"◎") + COUNTIFS($E$13:$E$512,$E334,$AA$13:$AA$512,"○"))&gt;1</formula>
    </cfRule>
  </conditionalFormatting>
  <conditionalFormatting sqref="AB334">
    <cfRule type="expression" dxfId="4535" priority="4761" stopIfTrue="1">
      <formula>$AB334=""</formula>
    </cfRule>
    <cfRule type="expression" dxfId="4534" priority="4773">
      <formula>(COUNTIFS($E$13:$E$512,$E334,$AB$13:$AB$512,"◎") + COUNTIFS($E$13:$E$512,$E334,$AB$13:$AB$512,"○"))&gt;1</formula>
    </cfRule>
  </conditionalFormatting>
  <conditionalFormatting sqref="AC334">
    <cfRule type="expression" dxfId="4533" priority="4760" stopIfTrue="1">
      <formula>$AC334=""</formula>
    </cfRule>
    <cfRule type="expression" dxfId="4532" priority="4772">
      <formula>(COUNTIFS($E$13:$E$512,$E334,$AC$13:$AC$512,"◎") + COUNTIFS($E$13:$E$512,$E334,$AC$13:$AC$512,"○"))&gt;1</formula>
    </cfRule>
  </conditionalFormatting>
  <conditionalFormatting sqref="AD334">
    <cfRule type="expression" dxfId="4531" priority="4759" stopIfTrue="1">
      <formula>$AD334=""</formula>
    </cfRule>
    <cfRule type="expression" dxfId="4530" priority="4771">
      <formula>(COUNTIFS($E$13:$E$512,$E334,$AD$13:$AD$512,"◎") + COUNTIFS($E$13:$E$512,$E334,$AD$13:$AD$512,"○"))&gt;1</formula>
    </cfRule>
  </conditionalFormatting>
  <conditionalFormatting sqref="AE334">
    <cfRule type="expression" dxfId="4529" priority="4758" stopIfTrue="1">
      <formula>$AE334=""</formula>
    </cfRule>
    <cfRule type="expression" dxfId="4528" priority="4770">
      <formula>(COUNTIFS($E$13:$E$512,$E334,$AE$13:$AE$512,"◎") + COUNTIFS($E$13:$E$512,$E334,$AE$13:$AE$512,"○"))&gt;1</formula>
    </cfRule>
  </conditionalFormatting>
  <conditionalFormatting sqref="AF334">
    <cfRule type="expression" dxfId="4527" priority="4757" stopIfTrue="1">
      <formula>$AF334=""</formula>
    </cfRule>
    <cfRule type="expression" dxfId="4526" priority="4769">
      <formula>(COUNTIFS($E$13:$E$512,$E334,$AF$13:$AF$512,"◎") + COUNTIFS($E$13:$E$512,$E334,$AF$13:$AF$512,"○"))&gt;1</formula>
    </cfRule>
  </conditionalFormatting>
  <conditionalFormatting sqref="AG334">
    <cfRule type="expression" dxfId="4525" priority="4756" stopIfTrue="1">
      <formula>$AG334=""</formula>
    </cfRule>
    <cfRule type="expression" dxfId="4524" priority="4768">
      <formula>(COUNTIFS($E$13:$E$512,$E334,$AG$13:$AG$512,"◎") + COUNTIFS($E$13:$E$512,$E334,$AG$13:$AG$512,"○"))&gt;1</formula>
    </cfRule>
  </conditionalFormatting>
  <conditionalFormatting sqref="AH334">
    <cfRule type="expression" dxfId="4523" priority="4755" stopIfTrue="1">
      <formula>$AH334=""</formula>
    </cfRule>
    <cfRule type="expression" dxfId="4522" priority="4767">
      <formula>(COUNTIFS($E$13:$E$512,$E334,$AH$13:$AH$512,"◎") + COUNTIFS($E$13:$E$512,$E334,$AH$13:$AH$512,"○"))&gt;1</formula>
    </cfRule>
  </conditionalFormatting>
  <conditionalFormatting sqref="AI334">
    <cfRule type="expression" dxfId="4521" priority="4754" stopIfTrue="1">
      <formula>$AI334=""</formula>
    </cfRule>
    <cfRule type="expression" dxfId="4520" priority="4766">
      <formula>(COUNTIFS($E$13:$E$512,$E334,$AI$13:$AI$512,"◎") + COUNTIFS($E$13:$E$512,$E334,$AI$13:$AI$512,"○"))&gt;1</formula>
    </cfRule>
  </conditionalFormatting>
  <conditionalFormatting sqref="AJ334">
    <cfRule type="expression" dxfId="4519" priority="4753" stopIfTrue="1">
      <formula>$AJ334=""</formula>
    </cfRule>
    <cfRule type="expression" dxfId="4518" priority="4765">
      <formula>(COUNTIFS($E$13:$E$512,$E334,$AJ$13:$AJ$512,"◎") + COUNTIFS($E$13:$E$512,$E334,$AJ$13:$AJ$512,"○"))&gt;1</formula>
    </cfRule>
  </conditionalFormatting>
  <conditionalFormatting sqref="Y335">
    <cfRule type="expression" dxfId="4517" priority="4740" stopIfTrue="1">
      <formula>$Y335=""</formula>
    </cfRule>
    <cfRule type="expression" dxfId="4516" priority="4752">
      <formula>(COUNTIFS($E$13:$E$512,$E335,$Y$13:$Y$512,"◎") + COUNTIFS($E$13:$E$512,$E335,$Y$13:$Y$512,"○"))&gt;1</formula>
    </cfRule>
  </conditionalFormatting>
  <conditionalFormatting sqref="Z335">
    <cfRule type="expression" dxfId="4515" priority="4739" stopIfTrue="1">
      <formula>$Z335=""</formula>
    </cfRule>
    <cfRule type="expression" dxfId="4514" priority="4751">
      <formula>(COUNTIFS($E$13:$E$512,$E335,$Z$13:$Z$512,"◎") + COUNTIFS($E$13:$E$512,$E335,$Z$13:$Z$512,"○"))&gt;1</formula>
    </cfRule>
  </conditionalFormatting>
  <conditionalFormatting sqref="AA335">
    <cfRule type="expression" dxfId="4513" priority="4738" stopIfTrue="1">
      <formula>$AA335=""</formula>
    </cfRule>
    <cfRule type="expression" dxfId="4512" priority="4750">
      <formula>(COUNTIFS($E$13:$E$512,$E335,$AA$13:$AA$512,"◎") + COUNTIFS($E$13:$E$512,$E335,$AA$13:$AA$512,"○"))&gt;1</formula>
    </cfRule>
  </conditionalFormatting>
  <conditionalFormatting sqref="AB335">
    <cfRule type="expression" dxfId="4511" priority="4737" stopIfTrue="1">
      <formula>$AB335=""</formula>
    </cfRule>
    <cfRule type="expression" dxfId="4510" priority="4749">
      <formula>(COUNTIFS($E$13:$E$512,$E335,$AB$13:$AB$512,"◎") + COUNTIFS($E$13:$E$512,$E335,$AB$13:$AB$512,"○"))&gt;1</formula>
    </cfRule>
  </conditionalFormatting>
  <conditionalFormatting sqref="AC335">
    <cfRule type="expression" dxfId="4509" priority="4736" stopIfTrue="1">
      <formula>$AC335=""</formula>
    </cfRule>
    <cfRule type="expression" dxfId="4508" priority="4748">
      <formula>(COUNTIFS($E$13:$E$512,$E335,$AC$13:$AC$512,"◎") + COUNTIFS($E$13:$E$512,$E335,$AC$13:$AC$512,"○"))&gt;1</formula>
    </cfRule>
  </conditionalFormatting>
  <conditionalFormatting sqref="AD335">
    <cfRule type="expression" dxfId="4507" priority="4735" stopIfTrue="1">
      <formula>$AD335=""</formula>
    </cfRule>
    <cfRule type="expression" dxfId="4506" priority="4747">
      <formula>(COUNTIFS($E$13:$E$512,$E335,$AD$13:$AD$512,"◎") + COUNTIFS($E$13:$E$512,$E335,$AD$13:$AD$512,"○"))&gt;1</formula>
    </cfRule>
  </conditionalFormatting>
  <conditionalFormatting sqref="AE335">
    <cfRule type="expression" dxfId="4505" priority="4734" stopIfTrue="1">
      <formula>$AE335=""</formula>
    </cfRule>
    <cfRule type="expression" dxfId="4504" priority="4746">
      <formula>(COUNTIFS($E$13:$E$512,$E335,$AE$13:$AE$512,"◎") + COUNTIFS($E$13:$E$512,$E335,$AE$13:$AE$512,"○"))&gt;1</formula>
    </cfRule>
  </conditionalFormatting>
  <conditionalFormatting sqref="AF335">
    <cfRule type="expression" dxfId="4503" priority="4733" stopIfTrue="1">
      <formula>$AF335=""</formula>
    </cfRule>
    <cfRule type="expression" dxfId="4502" priority="4745">
      <formula>(COUNTIFS($E$13:$E$512,$E335,$AF$13:$AF$512,"◎") + COUNTIFS($E$13:$E$512,$E335,$AF$13:$AF$512,"○"))&gt;1</formula>
    </cfRule>
  </conditionalFormatting>
  <conditionalFormatting sqref="AG335">
    <cfRule type="expression" dxfId="4501" priority="4732" stopIfTrue="1">
      <formula>$AG335=""</formula>
    </cfRule>
    <cfRule type="expression" dxfId="4500" priority="4744">
      <formula>(COUNTIFS($E$13:$E$512,$E335,$AG$13:$AG$512,"◎") + COUNTIFS($E$13:$E$512,$E335,$AG$13:$AG$512,"○"))&gt;1</formula>
    </cfRule>
  </conditionalFormatting>
  <conditionalFormatting sqref="AH335">
    <cfRule type="expression" dxfId="4499" priority="4731" stopIfTrue="1">
      <formula>$AH335=""</formula>
    </cfRule>
    <cfRule type="expression" dxfId="4498" priority="4743">
      <formula>(COUNTIFS($E$13:$E$512,$E335,$AH$13:$AH$512,"◎") + COUNTIFS($E$13:$E$512,$E335,$AH$13:$AH$512,"○"))&gt;1</formula>
    </cfRule>
  </conditionalFormatting>
  <conditionalFormatting sqref="AI335">
    <cfRule type="expression" dxfId="4497" priority="4730" stopIfTrue="1">
      <formula>$AI335=""</formula>
    </cfRule>
    <cfRule type="expression" dxfId="4496" priority="4742">
      <formula>(COUNTIFS($E$13:$E$512,$E335,$AI$13:$AI$512,"◎") + COUNTIFS($E$13:$E$512,$E335,$AI$13:$AI$512,"○"))&gt;1</formula>
    </cfRule>
  </conditionalFormatting>
  <conditionalFormatting sqref="AJ335">
    <cfRule type="expression" dxfId="4495" priority="4729" stopIfTrue="1">
      <formula>$AJ335=""</formula>
    </cfRule>
    <cfRule type="expression" dxfId="4494" priority="4741">
      <formula>(COUNTIFS($E$13:$E$512,$E335,$AJ$13:$AJ$512,"◎") + COUNTIFS($E$13:$E$512,$E335,$AJ$13:$AJ$512,"○"))&gt;1</formula>
    </cfRule>
  </conditionalFormatting>
  <conditionalFormatting sqref="Y336">
    <cfRule type="expression" dxfId="4493" priority="4716" stopIfTrue="1">
      <formula>$Y336=""</formula>
    </cfRule>
    <cfRule type="expression" dxfId="4492" priority="4728">
      <formula>(COUNTIFS($E$13:$E$512,$E336,$Y$13:$Y$512,"◎") + COUNTIFS($E$13:$E$512,$E336,$Y$13:$Y$512,"○"))&gt;1</formula>
    </cfRule>
  </conditionalFormatting>
  <conditionalFormatting sqref="Z336">
    <cfRule type="expression" dxfId="4491" priority="4715" stopIfTrue="1">
      <formula>$Z336=""</formula>
    </cfRule>
    <cfRule type="expression" dxfId="4490" priority="4727">
      <formula>(COUNTIFS($E$13:$E$512,$E336,$Z$13:$Z$512,"◎") + COUNTIFS($E$13:$E$512,$E336,$Z$13:$Z$512,"○"))&gt;1</formula>
    </cfRule>
  </conditionalFormatting>
  <conditionalFormatting sqref="AA336">
    <cfRule type="expression" dxfId="4489" priority="4714" stopIfTrue="1">
      <formula>$AA336=""</formula>
    </cfRule>
    <cfRule type="expression" dxfId="4488" priority="4726">
      <formula>(COUNTIFS($E$13:$E$512,$E336,$AA$13:$AA$512,"◎") + COUNTIFS($E$13:$E$512,$E336,$AA$13:$AA$512,"○"))&gt;1</formula>
    </cfRule>
  </conditionalFormatting>
  <conditionalFormatting sqref="AB336">
    <cfRule type="expression" dxfId="4487" priority="4713" stopIfTrue="1">
      <formula>$AB336=""</formula>
    </cfRule>
    <cfRule type="expression" dxfId="4486" priority="4725">
      <formula>(COUNTIFS($E$13:$E$512,$E336,$AB$13:$AB$512,"◎") + COUNTIFS($E$13:$E$512,$E336,$AB$13:$AB$512,"○"))&gt;1</formula>
    </cfRule>
  </conditionalFormatting>
  <conditionalFormatting sqref="AC336">
    <cfRule type="expression" dxfId="4485" priority="4712" stopIfTrue="1">
      <formula>$AC336=""</formula>
    </cfRule>
    <cfRule type="expression" dxfId="4484" priority="4724">
      <formula>(COUNTIFS($E$13:$E$512,$E336,$AC$13:$AC$512,"◎") + COUNTIFS($E$13:$E$512,$E336,$AC$13:$AC$512,"○"))&gt;1</formula>
    </cfRule>
  </conditionalFormatting>
  <conditionalFormatting sqref="AD336">
    <cfRule type="expression" dxfId="4483" priority="4711" stopIfTrue="1">
      <formula>$AD336=""</formula>
    </cfRule>
    <cfRule type="expression" dxfId="4482" priority="4723">
      <formula>(COUNTIFS($E$13:$E$512,$E336,$AD$13:$AD$512,"◎") + COUNTIFS($E$13:$E$512,$E336,$AD$13:$AD$512,"○"))&gt;1</formula>
    </cfRule>
  </conditionalFormatting>
  <conditionalFormatting sqref="AE336">
    <cfRule type="expression" dxfId="4481" priority="4710" stopIfTrue="1">
      <formula>$AE336=""</formula>
    </cfRule>
    <cfRule type="expression" dxfId="4480" priority="4722">
      <formula>(COUNTIFS($E$13:$E$512,$E336,$AE$13:$AE$512,"◎") + COUNTIFS($E$13:$E$512,$E336,$AE$13:$AE$512,"○"))&gt;1</formula>
    </cfRule>
  </conditionalFormatting>
  <conditionalFormatting sqref="AF336">
    <cfRule type="expression" dxfId="4479" priority="4709" stopIfTrue="1">
      <formula>$AF336=""</formula>
    </cfRule>
    <cfRule type="expression" dxfId="4478" priority="4721">
      <formula>(COUNTIFS($E$13:$E$512,$E336,$AF$13:$AF$512,"◎") + COUNTIFS($E$13:$E$512,$E336,$AF$13:$AF$512,"○"))&gt;1</formula>
    </cfRule>
  </conditionalFormatting>
  <conditionalFormatting sqref="AG336">
    <cfRule type="expression" dxfId="4477" priority="4708" stopIfTrue="1">
      <formula>$AG336=""</formula>
    </cfRule>
    <cfRule type="expression" dxfId="4476" priority="4720">
      <formula>(COUNTIFS($E$13:$E$512,$E336,$AG$13:$AG$512,"◎") + COUNTIFS($E$13:$E$512,$E336,$AG$13:$AG$512,"○"))&gt;1</formula>
    </cfRule>
  </conditionalFormatting>
  <conditionalFormatting sqref="AH336">
    <cfRule type="expression" dxfId="4475" priority="4707" stopIfTrue="1">
      <formula>$AH336=""</formula>
    </cfRule>
    <cfRule type="expression" dxfId="4474" priority="4719">
      <formula>(COUNTIFS($E$13:$E$512,$E336,$AH$13:$AH$512,"◎") + COUNTIFS($E$13:$E$512,$E336,$AH$13:$AH$512,"○"))&gt;1</formula>
    </cfRule>
  </conditionalFormatting>
  <conditionalFormatting sqref="AI336">
    <cfRule type="expression" dxfId="4473" priority="4706" stopIfTrue="1">
      <formula>$AI336=""</formula>
    </cfRule>
    <cfRule type="expression" dxfId="4472" priority="4718">
      <formula>(COUNTIFS($E$13:$E$512,$E336,$AI$13:$AI$512,"◎") + COUNTIFS($E$13:$E$512,$E336,$AI$13:$AI$512,"○"))&gt;1</formula>
    </cfRule>
  </conditionalFormatting>
  <conditionalFormatting sqref="AJ336">
    <cfRule type="expression" dxfId="4471" priority="4705" stopIfTrue="1">
      <formula>$AJ336=""</formula>
    </cfRule>
    <cfRule type="expression" dxfId="4470" priority="4717">
      <formula>(COUNTIFS($E$13:$E$512,$E336,$AJ$13:$AJ$512,"◎") + COUNTIFS($E$13:$E$512,$E336,$AJ$13:$AJ$512,"○"))&gt;1</formula>
    </cfRule>
  </conditionalFormatting>
  <conditionalFormatting sqref="Y337">
    <cfRule type="expression" dxfId="4469" priority="4692" stopIfTrue="1">
      <formula>$Y337=""</formula>
    </cfRule>
    <cfRule type="expression" dxfId="4468" priority="4704">
      <formula>(COUNTIFS($E$13:$E$512,$E337,$Y$13:$Y$512,"◎") + COUNTIFS($E$13:$E$512,$E337,$Y$13:$Y$512,"○"))&gt;1</formula>
    </cfRule>
  </conditionalFormatting>
  <conditionalFormatting sqref="Z337">
    <cfRule type="expression" dxfId="4467" priority="4691" stopIfTrue="1">
      <formula>$Z337=""</formula>
    </cfRule>
    <cfRule type="expression" dxfId="4466" priority="4703">
      <formula>(COUNTIFS($E$13:$E$512,$E337,$Z$13:$Z$512,"◎") + COUNTIFS($E$13:$E$512,$E337,$Z$13:$Z$512,"○"))&gt;1</formula>
    </cfRule>
  </conditionalFormatting>
  <conditionalFormatting sqref="AA337">
    <cfRule type="expression" dxfId="4465" priority="4690" stopIfTrue="1">
      <formula>$AA337=""</formula>
    </cfRule>
    <cfRule type="expression" dxfId="4464" priority="4702">
      <formula>(COUNTIFS($E$13:$E$512,$E337,$AA$13:$AA$512,"◎") + COUNTIFS($E$13:$E$512,$E337,$AA$13:$AA$512,"○"))&gt;1</formula>
    </cfRule>
  </conditionalFormatting>
  <conditionalFormatting sqref="AB337">
    <cfRule type="expression" dxfId="4463" priority="4689" stopIfTrue="1">
      <formula>$AB337=""</formula>
    </cfRule>
    <cfRule type="expression" dxfId="4462" priority="4701">
      <formula>(COUNTIFS($E$13:$E$512,$E337,$AB$13:$AB$512,"◎") + COUNTIFS($E$13:$E$512,$E337,$AB$13:$AB$512,"○"))&gt;1</formula>
    </cfRule>
  </conditionalFormatting>
  <conditionalFormatting sqref="AC337">
    <cfRule type="expression" dxfId="4461" priority="4688" stopIfTrue="1">
      <formula>$AC337=""</formula>
    </cfRule>
    <cfRule type="expression" dxfId="4460" priority="4700">
      <formula>(COUNTIFS($E$13:$E$512,$E337,$AC$13:$AC$512,"◎") + COUNTIFS($E$13:$E$512,$E337,$AC$13:$AC$512,"○"))&gt;1</formula>
    </cfRule>
  </conditionalFormatting>
  <conditionalFormatting sqref="AD337">
    <cfRule type="expression" dxfId="4459" priority="4687" stopIfTrue="1">
      <formula>$AD337=""</formula>
    </cfRule>
    <cfRule type="expression" dxfId="4458" priority="4699">
      <formula>(COUNTIFS($E$13:$E$512,$E337,$AD$13:$AD$512,"◎") + COUNTIFS($E$13:$E$512,$E337,$AD$13:$AD$512,"○"))&gt;1</formula>
    </cfRule>
  </conditionalFormatting>
  <conditionalFormatting sqref="AE337">
    <cfRule type="expression" dxfId="4457" priority="4686" stopIfTrue="1">
      <formula>$AE337=""</formula>
    </cfRule>
    <cfRule type="expression" dxfId="4456" priority="4698">
      <formula>(COUNTIFS($E$13:$E$512,$E337,$AE$13:$AE$512,"◎") + COUNTIFS($E$13:$E$512,$E337,$AE$13:$AE$512,"○"))&gt;1</formula>
    </cfRule>
  </conditionalFormatting>
  <conditionalFormatting sqref="AF337">
    <cfRule type="expression" dxfId="4455" priority="4685" stopIfTrue="1">
      <formula>$AF337=""</formula>
    </cfRule>
    <cfRule type="expression" dxfId="4454" priority="4697">
      <formula>(COUNTIFS($E$13:$E$512,$E337,$AF$13:$AF$512,"◎") + COUNTIFS($E$13:$E$512,$E337,$AF$13:$AF$512,"○"))&gt;1</formula>
    </cfRule>
  </conditionalFormatting>
  <conditionalFormatting sqref="AG337">
    <cfRule type="expression" dxfId="4453" priority="4684" stopIfTrue="1">
      <formula>$AG337=""</formula>
    </cfRule>
    <cfRule type="expression" dxfId="4452" priority="4696">
      <formula>(COUNTIFS($E$13:$E$512,$E337,$AG$13:$AG$512,"◎") + COUNTIFS($E$13:$E$512,$E337,$AG$13:$AG$512,"○"))&gt;1</formula>
    </cfRule>
  </conditionalFormatting>
  <conditionalFormatting sqref="AH337">
    <cfRule type="expression" dxfId="4451" priority="4683" stopIfTrue="1">
      <formula>$AH337=""</formula>
    </cfRule>
    <cfRule type="expression" dxfId="4450" priority="4695">
      <formula>(COUNTIFS($E$13:$E$512,$E337,$AH$13:$AH$512,"◎") + COUNTIFS($E$13:$E$512,$E337,$AH$13:$AH$512,"○"))&gt;1</formula>
    </cfRule>
  </conditionalFormatting>
  <conditionalFormatting sqref="AI337">
    <cfRule type="expression" dxfId="4449" priority="4682" stopIfTrue="1">
      <formula>$AI337=""</formula>
    </cfRule>
    <cfRule type="expression" dxfId="4448" priority="4694">
      <formula>(COUNTIFS($E$13:$E$512,$E337,$AI$13:$AI$512,"◎") + COUNTIFS($E$13:$E$512,$E337,$AI$13:$AI$512,"○"))&gt;1</formula>
    </cfRule>
  </conditionalFormatting>
  <conditionalFormatting sqref="AJ337">
    <cfRule type="expression" dxfId="4447" priority="4681" stopIfTrue="1">
      <formula>$AJ337=""</formula>
    </cfRule>
    <cfRule type="expression" dxfId="4446" priority="4693">
      <formula>(COUNTIFS($E$13:$E$512,$E337,$AJ$13:$AJ$512,"◎") + COUNTIFS($E$13:$E$512,$E337,$AJ$13:$AJ$512,"○"))&gt;1</formula>
    </cfRule>
  </conditionalFormatting>
  <conditionalFormatting sqref="Y338">
    <cfRule type="expression" dxfId="4445" priority="4668" stopIfTrue="1">
      <formula>$Y338=""</formula>
    </cfRule>
    <cfRule type="expression" dxfId="4444" priority="4680">
      <formula>(COUNTIFS($E$13:$E$512,$E338,$Y$13:$Y$512,"◎") + COUNTIFS($E$13:$E$512,$E338,$Y$13:$Y$512,"○"))&gt;1</formula>
    </cfRule>
  </conditionalFormatting>
  <conditionalFormatting sqref="Z338">
    <cfRule type="expression" dxfId="4443" priority="4667" stopIfTrue="1">
      <formula>$Z338=""</formula>
    </cfRule>
    <cfRule type="expression" dxfId="4442" priority="4679">
      <formula>(COUNTIFS($E$13:$E$512,$E338,$Z$13:$Z$512,"◎") + COUNTIFS($E$13:$E$512,$E338,$Z$13:$Z$512,"○"))&gt;1</formula>
    </cfRule>
  </conditionalFormatting>
  <conditionalFormatting sqref="AA338">
    <cfRule type="expression" dxfId="4441" priority="4666" stopIfTrue="1">
      <formula>$AA338=""</formula>
    </cfRule>
    <cfRule type="expression" dxfId="4440" priority="4678">
      <formula>(COUNTIFS($E$13:$E$512,$E338,$AA$13:$AA$512,"◎") + COUNTIFS($E$13:$E$512,$E338,$AA$13:$AA$512,"○"))&gt;1</formula>
    </cfRule>
  </conditionalFormatting>
  <conditionalFormatting sqref="AB338">
    <cfRule type="expression" dxfId="4439" priority="4665" stopIfTrue="1">
      <formula>$AB338=""</formula>
    </cfRule>
    <cfRule type="expression" dxfId="4438" priority="4677">
      <formula>(COUNTIFS($E$13:$E$512,$E338,$AB$13:$AB$512,"◎") + COUNTIFS($E$13:$E$512,$E338,$AB$13:$AB$512,"○"))&gt;1</formula>
    </cfRule>
  </conditionalFormatting>
  <conditionalFormatting sqref="AC338">
    <cfRule type="expression" dxfId="4437" priority="4664" stopIfTrue="1">
      <formula>$AC338=""</formula>
    </cfRule>
    <cfRule type="expression" dxfId="4436" priority="4676">
      <formula>(COUNTIFS($E$13:$E$512,$E338,$AC$13:$AC$512,"◎") + COUNTIFS($E$13:$E$512,$E338,$AC$13:$AC$512,"○"))&gt;1</formula>
    </cfRule>
  </conditionalFormatting>
  <conditionalFormatting sqref="AD338">
    <cfRule type="expression" dxfId="4435" priority="4663" stopIfTrue="1">
      <formula>$AD338=""</formula>
    </cfRule>
    <cfRule type="expression" dxfId="4434" priority="4675">
      <formula>(COUNTIFS($E$13:$E$512,$E338,$AD$13:$AD$512,"◎") + COUNTIFS($E$13:$E$512,$E338,$AD$13:$AD$512,"○"))&gt;1</formula>
    </cfRule>
  </conditionalFormatting>
  <conditionalFormatting sqref="AE338">
    <cfRule type="expression" dxfId="4433" priority="4662" stopIfTrue="1">
      <formula>$AE338=""</formula>
    </cfRule>
    <cfRule type="expression" dxfId="4432" priority="4674">
      <formula>(COUNTIFS($E$13:$E$512,$E338,$AE$13:$AE$512,"◎") + COUNTIFS($E$13:$E$512,$E338,$AE$13:$AE$512,"○"))&gt;1</formula>
    </cfRule>
  </conditionalFormatting>
  <conditionalFormatting sqref="AF338">
    <cfRule type="expression" dxfId="4431" priority="4661" stopIfTrue="1">
      <formula>$AF338=""</formula>
    </cfRule>
    <cfRule type="expression" dxfId="4430" priority="4673">
      <formula>(COUNTIFS($E$13:$E$512,$E338,$AF$13:$AF$512,"◎") + COUNTIFS($E$13:$E$512,$E338,$AF$13:$AF$512,"○"))&gt;1</formula>
    </cfRule>
  </conditionalFormatting>
  <conditionalFormatting sqref="AG338">
    <cfRule type="expression" dxfId="4429" priority="4660" stopIfTrue="1">
      <formula>$AG338=""</formula>
    </cfRule>
    <cfRule type="expression" dxfId="4428" priority="4672">
      <formula>(COUNTIFS($E$13:$E$512,$E338,$AG$13:$AG$512,"◎") + COUNTIFS($E$13:$E$512,$E338,$AG$13:$AG$512,"○"))&gt;1</formula>
    </cfRule>
  </conditionalFormatting>
  <conditionalFormatting sqref="AH338">
    <cfRule type="expression" dxfId="4427" priority="4659" stopIfTrue="1">
      <formula>$AH338=""</formula>
    </cfRule>
    <cfRule type="expression" dxfId="4426" priority="4671">
      <formula>(COUNTIFS($E$13:$E$512,$E338,$AH$13:$AH$512,"◎") + COUNTIFS($E$13:$E$512,$E338,$AH$13:$AH$512,"○"))&gt;1</formula>
    </cfRule>
  </conditionalFormatting>
  <conditionalFormatting sqref="AI338">
    <cfRule type="expression" dxfId="4425" priority="4658" stopIfTrue="1">
      <formula>$AI338=""</formula>
    </cfRule>
    <cfRule type="expression" dxfId="4424" priority="4670">
      <formula>(COUNTIFS($E$13:$E$512,$E338,$AI$13:$AI$512,"◎") + COUNTIFS($E$13:$E$512,$E338,$AI$13:$AI$512,"○"))&gt;1</formula>
    </cfRule>
  </conditionalFormatting>
  <conditionalFormatting sqref="AJ338">
    <cfRule type="expression" dxfId="4423" priority="4657" stopIfTrue="1">
      <formula>$AJ338=""</formula>
    </cfRule>
    <cfRule type="expression" dxfId="4422" priority="4669">
      <formula>(COUNTIFS($E$13:$E$512,$E338,$AJ$13:$AJ$512,"◎") + COUNTIFS($E$13:$E$512,$E338,$AJ$13:$AJ$512,"○"))&gt;1</formula>
    </cfRule>
  </conditionalFormatting>
  <conditionalFormatting sqref="Y339">
    <cfRule type="expression" dxfId="4421" priority="4644" stopIfTrue="1">
      <formula>$Y339=""</formula>
    </cfRule>
    <cfRule type="expression" dxfId="4420" priority="4656">
      <formula>(COUNTIFS($E$13:$E$512,$E339,$Y$13:$Y$512,"◎") + COUNTIFS($E$13:$E$512,$E339,$Y$13:$Y$512,"○"))&gt;1</formula>
    </cfRule>
  </conditionalFormatting>
  <conditionalFormatting sqref="Z339">
    <cfRule type="expression" dxfId="4419" priority="4643" stopIfTrue="1">
      <formula>$Z339=""</formula>
    </cfRule>
    <cfRule type="expression" dxfId="4418" priority="4655">
      <formula>(COUNTIFS($E$13:$E$512,$E339,$Z$13:$Z$512,"◎") + COUNTIFS($E$13:$E$512,$E339,$Z$13:$Z$512,"○"))&gt;1</formula>
    </cfRule>
  </conditionalFormatting>
  <conditionalFormatting sqref="AA339">
    <cfRule type="expression" dxfId="4417" priority="4642" stopIfTrue="1">
      <formula>$AA339=""</formula>
    </cfRule>
    <cfRule type="expression" dxfId="4416" priority="4654">
      <formula>(COUNTIFS($E$13:$E$512,$E339,$AA$13:$AA$512,"◎") + COUNTIFS($E$13:$E$512,$E339,$AA$13:$AA$512,"○"))&gt;1</formula>
    </cfRule>
  </conditionalFormatting>
  <conditionalFormatting sqref="AB339">
    <cfRule type="expression" dxfId="4415" priority="4641" stopIfTrue="1">
      <formula>$AB339=""</formula>
    </cfRule>
    <cfRule type="expression" dxfId="4414" priority="4653">
      <formula>(COUNTIFS($E$13:$E$512,$E339,$AB$13:$AB$512,"◎") + COUNTIFS($E$13:$E$512,$E339,$AB$13:$AB$512,"○"))&gt;1</formula>
    </cfRule>
  </conditionalFormatting>
  <conditionalFormatting sqref="AC339">
    <cfRule type="expression" dxfId="4413" priority="4640" stopIfTrue="1">
      <formula>$AC339=""</formula>
    </cfRule>
    <cfRule type="expression" dxfId="4412" priority="4652">
      <formula>(COUNTIFS($E$13:$E$512,$E339,$AC$13:$AC$512,"◎") + COUNTIFS($E$13:$E$512,$E339,$AC$13:$AC$512,"○"))&gt;1</formula>
    </cfRule>
  </conditionalFormatting>
  <conditionalFormatting sqref="AD339">
    <cfRule type="expression" dxfId="4411" priority="4639" stopIfTrue="1">
      <formula>$AD339=""</formula>
    </cfRule>
    <cfRule type="expression" dxfId="4410" priority="4651">
      <formula>(COUNTIFS($E$13:$E$512,$E339,$AD$13:$AD$512,"◎") + COUNTIFS($E$13:$E$512,$E339,$AD$13:$AD$512,"○"))&gt;1</formula>
    </cfRule>
  </conditionalFormatting>
  <conditionalFormatting sqref="AE339">
    <cfRule type="expression" dxfId="4409" priority="4638" stopIfTrue="1">
      <formula>$AE339=""</formula>
    </cfRule>
    <cfRule type="expression" dxfId="4408" priority="4650">
      <formula>(COUNTIFS($E$13:$E$512,$E339,$AE$13:$AE$512,"◎") + COUNTIFS($E$13:$E$512,$E339,$AE$13:$AE$512,"○"))&gt;1</formula>
    </cfRule>
  </conditionalFormatting>
  <conditionalFormatting sqref="AF339">
    <cfRule type="expression" dxfId="4407" priority="4637" stopIfTrue="1">
      <formula>$AF339=""</formula>
    </cfRule>
    <cfRule type="expression" dxfId="4406" priority="4649">
      <formula>(COUNTIFS($E$13:$E$512,$E339,$AF$13:$AF$512,"◎") + COUNTIFS($E$13:$E$512,$E339,$AF$13:$AF$512,"○"))&gt;1</formula>
    </cfRule>
  </conditionalFormatting>
  <conditionalFormatting sqref="AG339">
    <cfRule type="expression" dxfId="4405" priority="4636" stopIfTrue="1">
      <formula>$AG339=""</formula>
    </cfRule>
    <cfRule type="expression" dxfId="4404" priority="4648">
      <formula>(COUNTIFS($E$13:$E$512,$E339,$AG$13:$AG$512,"◎") + COUNTIFS($E$13:$E$512,$E339,$AG$13:$AG$512,"○"))&gt;1</formula>
    </cfRule>
  </conditionalFormatting>
  <conditionalFormatting sqref="AH339">
    <cfRule type="expression" dxfId="4403" priority="4635" stopIfTrue="1">
      <formula>$AH339=""</formula>
    </cfRule>
    <cfRule type="expression" dxfId="4402" priority="4647">
      <formula>(COUNTIFS($E$13:$E$512,$E339,$AH$13:$AH$512,"◎") + COUNTIFS($E$13:$E$512,$E339,$AH$13:$AH$512,"○"))&gt;1</formula>
    </cfRule>
  </conditionalFormatting>
  <conditionalFormatting sqref="AI339">
    <cfRule type="expression" dxfId="4401" priority="4634" stopIfTrue="1">
      <formula>$AI339=""</formula>
    </cfRule>
    <cfRule type="expression" dxfId="4400" priority="4646">
      <formula>(COUNTIFS($E$13:$E$512,$E339,$AI$13:$AI$512,"◎") + COUNTIFS($E$13:$E$512,$E339,$AI$13:$AI$512,"○"))&gt;1</formula>
    </cfRule>
  </conditionalFormatting>
  <conditionalFormatting sqref="AJ339">
    <cfRule type="expression" dxfId="4399" priority="4633" stopIfTrue="1">
      <formula>$AJ339=""</formula>
    </cfRule>
    <cfRule type="expression" dxfId="4398" priority="4645">
      <formula>(COUNTIFS($E$13:$E$512,$E339,$AJ$13:$AJ$512,"◎") + COUNTIFS($E$13:$E$512,$E339,$AJ$13:$AJ$512,"○"))&gt;1</formula>
    </cfRule>
  </conditionalFormatting>
  <conditionalFormatting sqref="Y340">
    <cfRule type="expression" dxfId="4397" priority="4620" stopIfTrue="1">
      <formula>$Y340=""</formula>
    </cfRule>
    <cfRule type="expression" dxfId="4396" priority="4632">
      <formula>(COUNTIFS($E$13:$E$512,$E340,$Y$13:$Y$512,"◎") + COUNTIFS($E$13:$E$512,$E340,$Y$13:$Y$512,"○"))&gt;1</formula>
    </cfRule>
  </conditionalFormatting>
  <conditionalFormatting sqref="Z340">
    <cfRule type="expression" dxfId="4395" priority="4619" stopIfTrue="1">
      <formula>$Z340=""</formula>
    </cfRule>
    <cfRule type="expression" dxfId="4394" priority="4631">
      <formula>(COUNTIFS($E$13:$E$512,$E340,$Z$13:$Z$512,"◎") + COUNTIFS($E$13:$E$512,$E340,$Z$13:$Z$512,"○"))&gt;1</formula>
    </cfRule>
  </conditionalFormatting>
  <conditionalFormatting sqref="AA340">
    <cfRule type="expression" dxfId="4393" priority="4618" stopIfTrue="1">
      <formula>$AA340=""</formula>
    </cfRule>
    <cfRule type="expression" dxfId="4392" priority="4630">
      <formula>(COUNTIFS($E$13:$E$512,$E340,$AA$13:$AA$512,"◎") + COUNTIFS($E$13:$E$512,$E340,$AA$13:$AA$512,"○"))&gt;1</formula>
    </cfRule>
  </conditionalFormatting>
  <conditionalFormatting sqref="AB340">
    <cfRule type="expression" dxfId="4391" priority="4617" stopIfTrue="1">
      <formula>$AB340=""</formula>
    </cfRule>
    <cfRule type="expression" dxfId="4390" priority="4629">
      <formula>(COUNTIFS($E$13:$E$512,$E340,$AB$13:$AB$512,"◎") + COUNTIFS($E$13:$E$512,$E340,$AB$13:$AB$512,"○"))&gt;1</formula>
    </cfRule>
  </conditionalFormatting>
  <conditionalFormatting sqref="AC340">
    <cfRule type="expression" dxfId="4389" priority="4616" stopIfTrue="1">
      <formula>$AC340=""</formula>
    </cfRule>
    <cfRule type="expression" dxfId="4388" priority="4628">
      <formula>(COUNTIFS($E$13:$E$512,$E340,$AC$13:$AC$512,"◎") + COUNTIFS($E$13:$E$512,$E340,$AC$13:$AC$512,"○"))&gt;1</formula>
    </cfRule>
  </conditionalFormatting>
  <conditionalFormatting sqref="AD340">
    <cfRule type="expression" dxfId="4387" priority="4615" stopIfTrue="1">
      <formula>$AD340=""</formula>
    </cfRule>
    <cfRule type="expression" dxfId="4386" priority="4627">
      <formula>(COUNTIFS($E$13:$E$512,$E340,$AD$13:$AD$512,"◎") + COUNTIFS($E$13:$E$512,$E340,$AD$13:$AD$512,"○"))&gt;1</formula>
    </cfRule>
  </conditionalFormatting>
  <conditionalFormatting sqref="AE340">
    <cfRule type="expression" dxfId="4385" priority="4614" stopIfTrue="1">
      <formula>$AE340=""</formula>
    </cfRule>
    <cfRule type="expression" dxfId="4384" priority="4626">
      <formula>(COUNTIFS($E$13:$E$512,$E340,$AE$13:$AE$512,"◎") + COUNTIFS($E$13:$E$512,$E340,$AE$13:$AE$512,"○"))&gt;1</formula>
    </cfRule>
  </conditionalFormatting>
  <conditionalFormatting sqref="AF340">
    <cfRule type="expression" dxfId="4383" priority="4613" stopIfTrue="1">
      <formula>$AF340=""</formula>
    </cfRule>
    <cfRule type="expression" dxfId="4382" priority="4625">
      <formula>(COUNTIFS($E$13:$E$512,$E340,$AF$13:$AF$512,"◎") + COUNTIFS($E$13:$E$512,$E340,$AF$13:$AF$512,"○"))&gt;1</formula>
    </cfRule>
  </conditionalFormatting>
  <conditionalFormatting sqref="AG340">
    <cfRule type="expression" dxfId="4381" priority="4612" stopIfTrue="1">
      <formula>$AG340=""</formula>
    </cfRule>
    <cfRule type="expression" dxfId="4380" priority="4624">
      <formula>(COUNTIFS($E$13:$E$512,$E340,$AG$13:$AG$512,"◎") + COUNTIFS($E$13:$E$512,$E340,$AG$13:$AG$512,"○"))&gt;1</formula>
    </cfRule>
  </conditionalFormatting>
  <conditionalFormatting sqref="AH340">
    <cfRule type="expression" dxfId="4379" priority="4611" stopIfTrue="1">
      <formula>$AH340=""</formula>
    </cfRule>
    <cfRule type="expression" dxfId="4378" priority="4623">
      <formula>(COUNTIFS($E$13:$E$512,$E340,$AH$13:$AH$512,"◎") + COUNTIFS($E$13:$E$512,$E340,$AH$13:$AH$512,"○"))&gt;1</formula>
    </cfRule>
  </conditionalFormatting>
  <conditionalFormatting sqref="AI340">
    <cfRule type="expression" dxfId="4377" priority="4610" stopIfTrue="1">
      <formula>$AI340=""</formula>
    </cfRule>
    <cfRule type="expression" dxfId="4376" priority="4622">
      <formula>(COUNTIFS($E$13:$E$512,$E340,$AI$13:$AI$512,"◎") + COUNTIFS($E$13:$E$512,$E340,$AI$13:$AI$512,"○"))&gt;1</formula>
    </cfRule>
  </conditionalFormatting>
  <conditionalFormatting sqref="AJ340">
    <cfRule type="expression" dxfId="4375" priority="4609" stopIfTrue="1">
      <formula>$AJ340=""</formula>
    </cfRule>
    <cfRule type="expression" dxfId="4374" priority="4621">
      <formula>(COUNTIFS($E$13:$E$512,$E340,$AJ$13:$AJ$512,"◎") + COUNTIFS($E$13:$E$512,$E340,$AJ$13:$AJ$512,"○"))&gt;1</formula>
    </cfRule>
  </conditionalFormatting>
  <conditionalFormatting sqref="Y341">
    <cfRule type="expression" dxfId="4373" priority="4596" stopIfTrue="1">
      <formula>$Y341=""</formula>
    </cfRule>
    <cfRule type="expression" dxfId="4372" priority="4608">
      <formula>(COUNTIFS($E$13:$E$512,$E341,$Y$13:$Y$512,"◎") + COUNTIFS($E$13:$E$512,$E341,$Y$13:$Y$512,"○"))&gt;1</formula>
    </cfRule>
  </conditionalFormatting>
  <conditionalFormatting sqref="Z341">
    <cfRule type="expression" dxfId="4371" priority="4595" stopIfTrue="1">
      <formula>$Z341=""</formula>
    </cfRule>
    <cfRule type="expression" dxfId="4370" priority="4607">
      <formula>(COUNTIFS($E$13:$E$512,$E341,$Z$13:$Z$512,"◎") + COUNTIFS($E$13:$E$512,$E341,$Z$13:$Z$512,"○"))&gt;1</formula>
    </cfRule>
  </conditionalFormatting>
  <conditionalFormatting sqref="AA341">
    <cfRule type="expression" dxfId="4369" priority="4594" stopIfTrue="1">
      <formula>$AA341=""</formula>
    </cfRule>
    <cfRule type="expression" dxfId="4368" priority="4606">
      <formula>(COUNTIFS($E$13:$E$512,$E341,$AA$13:$AA$512,"◎") + COUNTIFS($E$13:$E$512,$E341,$AA$13:$AA$512,"○"))&gt;1</formula>
    </cfRule>
  </conditionalFormatting>
  <conditionalFormatting sqref="AB341">
    <cfRule type="expression" dxfId="4367" priority="4593" stopIfTrue="1">
      <formula>$AB341=""</formula>
    </cfRule>
    <cfRule type="expression" dxfId="4366" priority="4605">
      <formula>(COUNTIFS($E$13:$E$512,$E341,$AB$13:$AB$512,"◎") + COUNTIFS($E$13:$E$512,$E341,$AB$13:$AB$512,"○"))&gt;1</formula>
    </cfRule>
  </conditionalFormatting>
  <conditionalFormatting sqref="AC341">
    <cfRule type="expression" dxfId="4365" priority="4592" stopIfTrue="1">
      <formula>$AC341=""</formula>
    </cfRule>
    <cfRule type="expression" dxfId="4364" priority="4604">
      <formula>(COUNTIFS($E$13:$E$512,$E341,$AC$13:$AC$512,"◎") + COUNTIFS($E$13:$E$512,$E341,$AC$13:$AC$512,"○"))&gt;1</formula>
    </cfRule>
  </conditionalFormatting>
  <conditionalFormatting sqref="AD341">
    <cfRule type="expression" dxfId="4363" priority="4591" stopIfTrue="1">
      <formula>$AD341=""</formula>
    </cfRule>
    <cfRule type="expression" dxfId="4362" priority="4603">
      <formula>(COUNTIFS($E$13:$E$512,$E341,$AD$13:$AD$512,"◎") + COUNTIFS($E$13:$E$512,$E341,$AD$13:$AD$512,"○"))&gt;1</formula>
    </cfRule>
  </conditionalFormatting>
  <conditionalFormatting sqref="AE341">
    <cfRule type="expression" dxfId="4361" priority="4590" stopIfTrue="1">
      <formula>$AE341=""</formula>
    </cfRule>
    <cfRule type="expression" dxfId="4360" priority="4602">
      <formula>(COUNTIFS($E$13:$E$512,$E341,$AE$13:$AE$512,"◎") + COUNTIFS($E$13:$E$512,$E341,$AE$13:$AE$512,"○"))&gt;1</formula>
    </cfRule>
  </conditionalFormatting>
  <conditionalFormatting sqref="AF341">
    <cfRule type="expression" dxfId="4359" priority="4589" stopIfTrue="1">
      <formula>$AF341=""</formula>
    </cfRule>
    <cfRule type="expression" dxfId="4358" priority="4601">
      <formula>(COUNTIFS($E$13:$E$512,$E341,$AF$13:$AF$512,"◎") + COUNTIFS($E$13:$E$512,$E341,$AF$13:$AF$512,"○"))&gt;1</formula>
    </cfRule>
  </conditionalFormatting>
  <conditionalFormatting sqref="AG341">
    <cfRule type="expression" dxfId="4357" priority="4588" stopIfTrue="1">
      <formula>$AG341=""</formula>
    </cfRule>
    <cfRule type="expression" dxfId="4356" priority="4600">
      <formula>(COUNTIFS($E$13:$E$512,$E341,$AG$13:$AG$512,"◎") + COUNTIFS($E$13:$E$512,$E341,$AG$13:$AG$512,"○"))&gt;1</formula>
    </cfRule>
  </conditionalFormatting>
  <conditionalFormatting sqref="AH341">
    <cfRule type="expression" dxfId="4355" priority="4587" stopIfTrue="1">
      <formula>$AH341=""</formula>
    </cfRule>
    <cfRule type="expression" dxfId="4354" priority="4599">
      <formula>(COUNTIFS($E$13:$E$512,$E341,$AH$13:$AH$512,"◎") + COUNTIFS($E$13:$E$512,$E341,$AH$13:$AH$512,"○"))&gt;1</formula>
    </cfRule>
  </conditionalFormatting>
  <conditionalFormatting sqref="AI341">
    <cfRule type="expression" dxfId="4353" priority="4586" stopIfTrue="1">
      <formula>$AI341=""</formula>
    </cfRule>
    <cfRule type="expression" dxfId="4352" priority="4598">
      <formula>(COUNTIFS($E$13:$E$512,$E341,$AI$13:$AI$512,"◎") + COUNTIFS($E$13:$E$512,$E341,$AI$13:$AI$512,"○"))&gt;1</formula>
    </cfRule>
  </conditionalFormatting>
  <conditionalFormatting sqref="AJ341">
    <cfRule type="expression" dxfId="4351" priority="4585" stopIfTrue="1">
      <formula>$AJ341=""</formula>
    </cfRule>
    <cfRule type="expression" dxfId="4350" priority="4597">
      <formula>(COUNTIFS($E$13:$E$512,$E341,$AJ$13:$AJ$512,"◎") + COUNTIFS($E$13:$E$512,$E341,$AJ$13:$AJ$512,"○"))&gt;1</formula>
    </cfRule>
  </conditionalFormatting>
  <conditionalFormatting sqref="Y342">
    <cfRule type="expression" dxfId="4349" priority="4572" stopIfTrue="1">
      <formula>$Y342=""</formula>
    </cfRule>
    <cfRule type="expression" dxfId="4348" priority="4584">
      <formula>(COUNTIFS($E$13:$E$512,$E342,$Y$13:$Y$512,"◎") + COUNTIFS($E$13:$E$512,$E342,$Y$13:$Y$512,"○"))&gt;1</formula>
    </cfRule>
  </conditionalFormatting>
  <conditionalFormatting sqref="Z342">
    <cfRule type="expression" dxfId="4347" priority="4571" stopIfTrue="1">
      <formula>$Z342=""</formula>
    </cfRule>
    <cfRule type="expression" dxfId="4346" priority="4583">
      <formula>(COUNTIFS($E$13:$E$512,$E342,$Z$13:$Z$512,"◎") + COUNTIFS($E$13:$E$512,$E342,$Z$13:$Z$512,"○"))&gt;1</formula>
    </cfRule>
  </conditionalFormatting>
  <conditionalFormatting sqref="AA342">
    <cfRule type="expression" dxfId="4345" priority="4570" stopIfTrue="1">
      <formula>$AA342=""</formula>
    </cfRule>
    <cfRule type="expression" dxfId="4344" priority="4582">
      <formula>(COUNTIFS($E$13:$E$512,$E342,$AA$13:$AA$512,"◎") + COUNTIFS($E$13:$E$512,$E342,$AA$13:$AA$512,"○"))&gt;1</formula>
    </cfRule>
  </conditionalFormatting>
  <conditionalFormatting sqref="AB342">
    <cfRule type="expression" dxfId="4343" priority="4569" stopIfTrue="1">
      <formula>$AB342=""</formula>
    </cfRule>
    <cfRule type="expression" dxfId="4342" priority="4581">
      <formula>(COUNTIFS($E$13:$E$512,$E342,$AB$13:$AB$512,"◎") + COUNTIFS($E$13:$E$512,$E342,$AB$13:$AB$512,"○"))&gt;1</formula>
    </cfRule>
  </conditionalFormatting>
  <conditionalFormatting sqref="AC342">
    <cfRule type="expression" dxfId="4341" priority="4568" stopIfTrue="1">
      <formula>$AC342=""</formula>
    </cfRule>
    <cfRule type="expression" dxfId="4340" priority="4580">
      <formula>(COUNTIFS($E$13:$E$512,$E342,$AC$13:$AC$512,"◎") + COUNTIFS($E$13:$E$512,$E342,$AC$13:$AC$512,"○"))&gt;1</formula>
    </cfRule>
  </conditionalFormatting>
  <conditionalFormatting sqref="AD342">
    <cfRule type="expression" dxfId="4339" priority="4567" stopIfTrue="1">
      <formula>$AD342=""</formula>
    </cfRule>
    <cfRule type="expression" dxfId="4338" priority="4579">
      <formula>(COUNTIFS($E$13:$E$512,$E342,$AD$13:$AD$512,"◎") + COUNTIFS($E$13:$E$512,$E342,$AD$13:$AD$512,"○"))&gt;1</formula>
    </cfRule>
  </conditionalFormatting>
  <conditionalFormatting sqref="AE342">
    <cfRule type="expression" dxfId="4337" priority="4566" stopIfTrue="1">
      <formula>$AE342=""</formula>
    </cfRule>
    <cfRule type="expression" dxfId="4336" priority="4578">
      <formula>(COUNTIFS($E$13:$E$512,$E342,$AE$13:$AE$512,"◎") + COUNTIFS($E$13:$E$512,$E342,$AE$13:$AE$512,"○"))&gt;1</formula>
    </cfRule>
  </conditionalFormatting>
  <conditionalFormatting sqref="AF342">
    <cfRule type="expression" dxfId="4335" priority="4565" stopIfTrue="1">
      <formula>$AF342=""</formula>
    </cfRule>
    <cfRule type="expression" dxfId="4334" priority="4577">
      <formula>(COUNTIFS($E$13:$E$512,$E342,$AF$13:$AF$512,"◎") + COUNTIFS($E$13:$E$512,$E342,$AF$13:$AF$512,"○"))&gt;1</formula>
    </cfRule>
  </conditionalFormatting>
  <conditionalFormatting sqref="AG342">
    <cfRule type="expression" dxfId="4333" priority="4564" stopIfTrue="1">
      <formula>$AG342=""</formula>
    </cfRule>
    <cfRule type="expression" dxfId="4332" priority="4576">
      <formula>(COUNTIFS($E$13:$E$512,$E342,$AG$13:$AG$512,"◎") + COUNTIFS($E$13:$E$512,$E342,$AG$13:$AG$512,"○"))&gt;1</formula>
    </cfRule>
  </conditionalFormatting>
  <conditionalFormatting sqref="AH342">
    <cfRule type="expression" dxfId="4331" priority="4563" stopIfTrue="1">
      <formula>$AH342=""</formula>
    </cfRule>
    <cfRule type="expression" dxfId="4330" priority="4575">
      <formula>(COUNTIFS($E$13:$E$512,$E342,$AH$13:$AH$512,"◎") + COUNTIFS($E$13:$E$512,$E342,$AH$13:$AH$512,"○"))&gt;1</formula>
    </cfRule>
  </conditionalFormatting>
  <conditionalFormatting sqref="AI342">
    <cfRule type="expression" dxfId="4329" priority="4562" stopIfTrue="1">
      <formula>$AI342=""</formula>
    </cfRule>
    <cfRule type="expression" dxfId="4328" priority="4574">
      <formula>(COUNTIFS($E$13:$E$512,$E342,$AI$13:$AI$512,"◎") + COUNTIFS($E$13:$E$512,$E342,$AI$13:$AI$512,"○"))&gt;1</formula>
    </cfRule>
  </conditionalFormatting>
  <conditionalFormatting sqref="AJ342">
    <cfRule type="expression" dxfId="4327" priority="4561" stopIfTrue="1">
      <formula>$AJ342=""</formula>
    </cfRule>
    <cfRule type="expression" dxfId="4326" priority="4573">
      <formula>(COUNTIFS($E$13:$E$512,$E342,$AJ$13:$AJ$512,"◎") + COUNTIFS($E$13:$E$512,$E342,$AJ$13:$AJ$512,"○"))&gt;1</formula>
    </cfRule>
  </conditionalFormatting>
  <conditionalFormatting sqref="Y343">
    <cfRule type="expression" dxfId="4325" priority="4548" stopIfTrue="1">
      <formula>$Y343=""</formula>
    </cfRule>
    <cfRule type="expression" dxfId="4324" priority="4560">
      <formula>(COUNTIFS($E$13:$E$512,$E343,$Y$13:$Y$512,"◎") + COUNTIFS($E$13:$E$512,$E343,$Y$13:$Y$512,"○"))&gt;1</formula>
    </cfRule>
  </conditionalFormatting>
  <conditionalFormatting sqref="Z343">
    <cfRule type="expression" dxfId="4323" priority="4547" stopIfTrue="1">
      <formula>$Z343=""</formula>
    </cfRule>
    <cfRule type="expression" dxfId="4322" priority="4559">
      <formula>(COUNTIFS($E$13:$E$512,$E343,$Z$13:$Z$512,"◎") + COUNTIFS($E$13:$E$512,$E343,$Z$13:$Z$512,"○"))&gt;1</formula>
    </cfRule>
  </conditionalFormatting>
  <conditionalFormatting sqref="AA343">
    <cfRule type="expression" dxfId="4321" priority="4546" stopIfTrue="1">
      <formula>$AA343=""</formula>
    </cfRule>
    <cfRule type="expression" dxfId="4320" priority="4558">
      <formula>(COUNTIFS($E$13:$E$512,$E343,$AA$13:$AA$512,"◎") + COUNTIFS($E$13:$E$512,$E343,$AA$13:$AA$512,"○"))&gt;1</formula>
    </cfRule>
  </conditionalFormatting>
  <conditionalFormatting sqref="AB343">
    <cfRule type="expression" dxfId="4319" priority="4545" stopIfTrue="1">
      <formula>$AB343=""</formula>
    </cfRule>
    <cfRule type="expression" dxfId="4318" priority="4557">
      <formula>(COUNTIFS($E$13:$E$512,$E343,$AB$13:$AB$512,"◎") + COUNTIFS($E$13:$E$512,$E343,$AB$13:$AB$512,"○"))&gt;1</formula>
    </cfRule>
  </conditionalFormatting>
  <conditionalFormatting sqref="AC343">
    <cfRule type="expression" dxfId="4317" priority="4544" stopIfTrue="1">
      <formula>$AC343=""</formula>
    </cfRule>
    <cfRule type="expression" dxfId="4316" priority="4556">
      <formula>(COUNTIFS($E$13:$E$512,$E343,$AC$13:$AC$512,"◎") + COUNTIFS($E$13:$E$512,$E343,$AC$13:$AC$512,"○"))&gt;1</formula>
    </cfRule>
  </conditionalFormatting>
  <conditionalFormatting sqref="AD343">
    <cfRule type="expression" dxfId="4315" priority="4543" stopIfTrue="1">
      <formula>$AD343=""</formula>
    </cfRule>
    <cfRule type="expression" dxfId="4314" priority="4555">
      <formula>(COUNTIFS($E$13:$E$512,$E343,$AD$13:$AD$512,"◎") + COUNTIFS($E$13:$E$512,$E343,$AD$13:$AD$512,"○"))&gt;1</formula>
    </cfRule>
  </conditionalFormatting>
  <conditionalFormatting sqref="AE343">
    <cfRule type="expression" dxfId="4313" priority="4542" stopIfTrue="1">
      <formula>$AE343=""</formula>
    </cfRule>
    <cfRule type="expression" dxfId="4312" priority="4554">
      <formula>(COUNTIFS($E$13:$E$512,$E343,$AE$13:$AE$512,"◎") + COUNTIFS($E$13:$E$512,$E343,$AE$13:$AE$512,"○"))&gt;1</formula>
    </cfRule>
  </conditionalFormatting>
  <conditionalFormatting sqref="AF343">
    <cfRule type="expression" dxfId="4311" priority="4541" stopIfTrue="1">
      <formula>$AF343=""</formula>
    </cfRule>
    <cfRule type="expression" dxfId="4310" priority="4553">
      <formula>(COUNTIFS($E$13:$E$512,$E343,$AF$13:$AF$512,"◎") + COUNTIFS($E$13:$E$512,$E343,$AF$13:$AF$512,"○"))&gt;1</formula>
    </cfRule>
  </conditionalFormatting>
  <conditionalFormatting sqref="AG343">
    <cfRule type="expression" dxfId="4309" priority="4540" stopIfTrue="1">
      <formula>$AG343=""</formula>
    </cfRule>
    <cfRule type="expression" dxfId="4308" priority="4552">
      <formula>(COUNTIFS($E$13:$E$512,$E343,$AG$13:$AG$512,"◎") + COUNTIFS($E$13:$E$512,$E343,$AG$13:$AG$512,"○"))&gt;1</formula>
    </cfRule>
  </conditionalFormatting>
  <conditionalFormatting sqref="AH343">
    <cfRule type="expression" dxfId="4307" priority="4539" stopIfTrue="1">
      <formula>$AH343=""</formula>
    </cfRule>
    <cfRule type="expression" dxfId="4306" priority="4551">
      <formula>(COUNTIFS($E$13:$E$512,$E343,$AH$13:$AH$512,"◎") + COUNTIFS($E$13:$E$512,$E343,$AH$13:$AH$512,"○"))&gt;1</formula>
    </cfRule>
  </conditionalFormatting>
  <conditionalFormatting sqref="AI343">
    <cfRule type="expression" dxfId="4305" priority="4538" stopIfTrue="1">
      <formula>$AI343=""</formula>
    </cfRule>
    <cfRule type="expression" dxfId="4304" priority="4550">
      <formula>(COUNTIFS($E$13:$E$512,$E343,$AI$13:$AI$512,"◎") + COUNTIFS($E$13:$E$512,$E343,$AI$13:$AI$512,"○"))&gt;1</formula>
    </cfRule>
  </conditionalFormatting>
  <conditionalFormatting sqref="AJ343">
    <cfRule type="expression" dxfId="4303" priority="4537" stopIfTrue="1">
      <formula>$AJ343=""</formula>
    </cfRule>
    <cfRule type="expression" dxfId="4302" priority="4549">
      <formula>(COUNTIFS($E$13:$E$512,$E343,$AJ$13:$AJ$512,"◎") + COUNTIFS($E$13:$E$512,$E343,$AJ$13:$AJ$512,"○"))&gt;1</formula>
    </cfRule>
  </conditionalFormatting>
  <conditionalFormatting sqref="Y344">
    <cfRule type="expression" dxfId="4301" priority="4524" stopIfTrue="1">
      <formula>$Y344=""</formula>
    </cfRule>
    <cfRule type="expression" dxfId="4300" priority="4536">
      <formula>(COUNTIFS($E$13:$E$512,$E344,$Y$13:$Y$512,"◎") + COUNTIFS($E$13:$E$512,$E344,$Y$13:$Y$512,"○"))&gt;1</formula>
    </cfRule>
  </conditionalFormatting>
  <conditionalFormatting sqref="Z344">
    <cfRule type="expression" dxfId="4299" priority="4523" stopIfTrue="1">
      <formula>$Z344=""</formula>
    </cfRule>
    <cfRule type="expression" dxfId="4298" priority="4535">
      <formula>(COUNTIFS($E$13:$E$512,$E344,$Z$13:$Z$512,"◎") + COUNTIFS($E$13:$E$512,$E344,$Z$13:$Z$512,"○"))&gt;1</formula>
    </cfRule>
  </conditionalFormatting>
  <conditionalFormatting sqref="AA344">
    <cfRule type="expression" dxfId="4297" priority="4522" stopIfTrue="1">
      <formula>$AA344=""</formula>
    </cfRule>
    <cfRule type="expression" dxfId="4296" priority="4534">
      <formula>(COUNTIFS($E$13:$E$512,$E344,$AA$13:$AA$512,"◎") + COUNTIFS($E$13:$E$512,$E344,$AA$13:$AA$512,"○"))&gt;1</formula>
    </cfRule>
  </conditionalFormatting>
  <conditionalFormatting sqref="AB344">
    <cfRule type="expression" dxfId="4295" priority="4521" stopIfTrue="1">
      <formula>$AB344=""</formula>
    </cfRule>
    <cfRule type="expression" dxfId="4294" priority="4533">
      <formula>(COUNTIFS($E$13:$E$512,$E344,$AB$13:$AB$512,"◎") + COUNTIFS($E$13:$E$512,$E344,$AB$13:$AB$512,"○"))&gt;1</formula>
    </cfRule>
  </conditionalFormatting>
  <conditionalFormatting sqref="AC344">
    <cfRule type="expression" dxfId="4293" priority="4520" stopIfTrue="1">
      <formula>$AC344=""</formula>
    </cfRule>
    <cfRule type="expression" dxfId="4292" priority="4532">
      <formula>(COUNTIFS($E$13:$E$512,$E344,$AC$13:$AC$512,"◎") + COUNTIFS($E$13:$E$512,$E344,$AC$13:$AC$512,"○"))&gt;1</formula>
    </cfRule>
  </conditionalFormatting>
  <conditionalFormatting sqref="AD344">
    <cfRule type="expression" dxfId="4291" priority="4519" stopIfTrue="1">
      <formula>$AD344=""</formula>
    </cfRule>
    <cfRule type="expression" dxfId="4290" priority="4531">
      <formula>(COUNTIFS($E$13:$E$512,$E344,$AD$13:$AD$512,"◎") + COUNTIFS($E$13:$E$512,$E344,$AD$13:$AD$512,"○"))&gt;1</formula>
    </cfRule>
  </conditionalFormatting>
  <conditionalFormatting sqref="AE344">
    <cfRule type="expression" dxfId="4289" priority="4518" stopIfTrue="1">
      <formula>$AE344=""</formula>
    </cfRule>
    <cfRule type="expression" dxfId="4288" priority="4530">
      <formula>(COUNTIFS($E$13:$E$512,$E344,$AE$13:$AE$512,"◎") + COUNTIFS($E$13:$E$512,$E344,$AE$13:$AE$512,"○"))&gt;1</formula>
    </cfRule>
  </conditionalFormatting>
  <conditionalFormatting sqref="AF344">
    <cfRule type="expression" dxfId="4287" priority="4517" stopIfTrue="1">
      <formula>$AF344=""</formula>
    </cfRule>
    <cfRule type="expression" dxfId="4286" priority="4529">
      <formula>(COUNTIFS($E$13:$E$512,$E344,$AF$13:$AF$512,"◎") + COUNTIFS($E$13:$E$512,$E344,$AF$13:$AF$512,"○"))&gt;1</formula>
    </cfRule>
  </conditionalFormatting>
  <conditionalFormatting sqref="AG344">
    <cfRule type="expression" dxfId="4285" priority="4516" stopIfTrue="1">
      <formula>$AG344=""</formula>
    </cfRule>
    <cfRule type="expression" dxfId="4284" priority="4528">
      <formula>(COUNTIFS($E$13:$E$512,$E344,$AG$13:$AG$512,"◎") + COUNTIFS($E$13:$E$512,$E344,$AG$13:$AG$512,"○"))&gt;1</formula>
    </cfRule>
  </conditionalFormatting>
  <conditionalFormatting sqref="AH344">
    <cfRule type="expression" dxfId="4283" priority="4515" stopIfTrue="1">
      <formula>$AH344=""</formula>
    </cfRule>
    <cfRule type="expression" dxfId="4282" priority="4527">
      <formula>(COUNTIFS($E$13:$E$512,$E344,$AH$13:$AH$512,"◎") + COUNTIFS($E$13:$E$512,$E344,$AH$13:$AH$512,"○"))&gt;1</formula>
    </cfRule>
  </conditionalFormatting>
  <conditionalFormatting sqref="AI344">
    <cfRule type="expression" dxfId="4281" priority="4514" stopIfTrue="1">
      <formula>$AI344=""</formula>
    </cfRule>
    <cfRule type="expression" dxfId="4280" priority="4526">
      <formula>(COUNTIFS($E$13:$E$512,$E344,$AI$13:$AI$512,"◎") + COUNTIFS($E$13:$E$512,$E344,$AI$13:$AI$512,"○"))&gt;1</formula>
    </cfRule>
  </conditionalFormatting>
  <conditionalFormatting sqref="AJ344">
    <cfRule type="expression" dxfId="4279" priority="4513" stopIfTrue="1">
      <formula>$AJ344=""</formula>
    </cfRule>
    <cfRule type="expression" dxfId="4278" priority="4525">
      <formula>(COUNTIFS($E$13:$E$512,$E344,$AJ$13:$AJ$512,"◎") + COUNTIFS($E$13:$E$512,$E344,$AJ$13:$AJ$512,"○"))&gt;1</formula>
    </cfRule>
  </conditionalFormatting>
  <conditionalFormatting sqref="Y345">
    <cfRule type="expression" dxfId="4277" priority="4500" stopIfTrue="1">
      <formula>$Y345=""</formula>
    </cfRule>
    <cfRule type="expression" dxfId="4276" priority="4512">
      <formula>(COUNTIFS($E$13:$E$512,$E345,$Y$13:$Y$512,"◎") + COUNTIFS($E$13:$E$512,$E345,$Y$13:$Y$512,"○"))&gt;1</formula>
    </cfRule>
  </conditionalFormatting>
  <conditionalFormatting sqref="Z345">
    <cfRule type="expression" dxfId="4275" priority="4499" stopIfTrue="1">
      <formula>$Z345=""</formula>
    </cfRule>
    <cfRule type="expression" dxfId="4274" priority="4511">
      <formula>(COUNTIFS($E$13:$E$512,$E345,$Z$13:$Z$512,"◎") + COUNTIFS($E$13:$E$512,$E345,$Z$13:$Z$512,"○"))&gt;1</formula>
    </cfRule>
  </conditionalFormatting>
  <conditionalFormatting sqref="AA345">
    <cfRule type="expression" dxfId="4273" priority="4498" stopIfTrue="1">
      <formula>$AA345=""</formula>
    </cfRule>
    <cfRule type="expression" dxfId="4272" priority="4510">
      <formula>(COUNTIFS($E$13:$E$512,$E345,$AA$13:$AA$512,"◎") + COUNTIFS($E$13:$E$512,$E345,$AA$13:$AA$512,"○"))&gt;1</formula>
    </cfRule>
  </conditionalFormatting>
  <conditionalFormatting sqref="AB345">
    <cfRule type="expression" dxfId="4271" priority="4497" stopIfTrue="1">
      <formula>$AB345=""</formula>
    </cfRule>
    <cfRule type="expression" dxfId="4270" priority="4509">
      <formula>(COUNTIFS($E$13:$E$512,$E345,$AB$13:$AB$512,"◎") + COUNTIFS($E$13:$E$512,$E345,$AB$13:$AB$512,"○"))&gt;1</formula>
    </cfRule>
  </conditionalFormatting>
  <conditionalFormatting sqref="AC345">
    <cfRule type="expression" dxfId="4269" priority="4496" stopIfTrue="1">
      <formula>$AC345=""</formula>
    </cfRule>
    <cfRule type="expression" dxfId="4268" priority="4508">
      <formula>(COUNTIFS($E$13:$E$512,$E345,$AC$13:$AC$512,"◎") + COUNTIFS($E$13:$E$512,$E345,$AC$13:$AC$512,"○"))&gt;1</formula>
    </cfRule>
  </conditionalFormatting>
  <conditionalFormatting sqref="AD345">
    <cfRule type="expression" dxfId="4267" priority="4495" stopIfTrue="1">
      <formula>$AD345=""</formula>
    </cfRule>
    <cfRule type="expression" dxfId="4266" priority="4507">
      <formula>(COUNTIFS($E$13:$E$512,$E345,$AD$13:$AD$512,"◎") + COUNTIFS($E$13:$E$512,$E345,$AD$13:$AD$512,"○"))&gt;1</formula>
    </cfRule>
  </conditionalFormatting>
  <conditionalFormatting sqref="AE345">
    <cfRule type="expression" dxfId="4265" priority="4494" stopIfTrue="1">
      <formula>$AE345=""</formula>
    </cfRule>
    <cfRule type="expression" dxfId="4264" priority="4506">
      <formula>(COUNTIFS($E$13:$E$512,$E345,$AE$13:$AE$512,"◎") + COUNTIFS($E$13:$E$512,$E345,$AE$13:$AE$512,"○"))&gt;1</formula>
    </cfRule>
  </conditionalFormatting>
  <conditionalFormatting sqref="AF345">
    <cfRule type="expression" dxfId="4263" priority="4493" stopIfTrue="1">
      <formula>$AF345=""</formula>
    </cfRule>
    <cfRule type="expression" dxfId="4262" priority="4505">
      <formula>(COUNTIFS($E$13:$E$512,$E345,$AF$13:$AF$512,"◎") + COUNTIFS($E$13:$E$512,$E345,$AF$13:$AF$512,"○"))&gt;1</formula>
    </cfRule>
  </conditionalFormatting>
  <conditionalFormatting sqref="AG345">
    <cfRule type="expression" dxfId="4261" priority="4492" stopIfTrue="1">
      <formula>$AG345=""</formula>
    </cfRule>
    <cfRule type="expression" dxfId="4260" priority="4504">
      <formula>(COUNTIFS($E$13:$E$512,$E345,$AG$13:$AG$512,"◎") + COUNTIFS($E$13:$E$512,$E345,$AG$13:$AG$512,"○"))&gt;1</formula>
    </cfRule>
  </conditionalFormatting>
  <conditionalFormatting sqref="AH345">
    <cfRule type="expression" dxfId="4259" priority="4491" stopIfTrue="1">
      <formula>$AH345=""</formula>
    </cfRule>
    <cfRule type="expression" dxfId="4258" priority="4503">
      <formula>(COUNTIFS($E$13:$E$512,$E345,$AH$13:$AH$512,"◎") + COUNTIFS($E$13:$E$512,$E345,$AH$13:$AH$512,"○"))&gt;1</formula>
    </cfRule>
  </conditionalFormatting>
  <conditionalFormatting sqref="AI345">
    <cfRule type="expression" dxfId="4257" priority="4490" stopIfTrue="1">
      <formula>$AI345=""</formula>
    </cfRule>
    <cfRule type="expression" dxfId="4256" priority="4502">
      <formula>(COUNTIFS($E$13:$E$512,$E345,$AI$13:$AI$512,"◎") + COUNTIFS($E$13:$E$512,$E345,$AI$13:$AI$512,"○"))&gt;1</formula>
    </cfRule>
  </conditionalFormatting>
  <conditionalFormatting sqref="AJ345">
    <cfRule type="expression" dxfId="4255" priority="4489" stopIfTrue="1">
      <formula>$AJ345=""</formula>
    </cfRule>
    <cfRule type="expression" dxfId="4254" priority="4501">
      <formula>(COUNTIFS($E$13:$E$512,$E345,$AJ$13:$AJ$512,"◎") + COUNTIFS($E$13:$E$512,$E345,$AJ$13:$AJ$512,"○"))&gt;1</formula>
    </cfRule>
  </conditionalFormatting>
  <conditionalFormatting sqref="Y346">
    <cfRule type="expression" dxfId="4253" priority="4476" stopIfTrue="1">
      <formula>$Y346=""</formula>
    </cfRule>
    <cfRule type="expression" dxfId="4252" priority="4488">
      <formula>(COUNTIFS($E$13:$E$512,$E346,$Y$13:$Y$512,"◎") + COUNTIFS($E$13:$E$512,$E346,$Y$13:$Y$512,"○"))&gt;1</formula>
    </cfRule>
  </conditionalFormatting>
  <conditionalFormatting sqref="Z346">
    <cfRule type="expression" dxfId="4251" priority="4475" stopIfTrue="1">
      <formula>$Z346=""</formula>
    </cfRule>
    <cfRule type="expression" dxfId="4250" priority="4487">
      <formula>(COUNTIFS($E$13:$E$512,$E346,$Z$13:$Z$512,"◎") + COUNTIFS($E$13:$E$512,$E346,$Z$13:$Z$512,"○"))&gt;1</formula>
    </cfRule>
  </conditionalFormatting>
  <conditionalFormatting sqref="AA346">
    <cfRule type="expression" dxfId="4249" priority="4474" stopIfTrue="1">
      <formula>$AA346=""</formula>
    </cfRule>
    <cfRule type="expression" dxfId="4248" priority="4486">
      <formula>(COUNTIFS($E$13:$E$512,$E346,$AA$13:$AA$512,"◎") + COUNTIFS($E$13:$E$512,$E346,$AA$13:$AA$512,"○"))&gt;1</formula>
    </cfRule>
  </conditionalFormatting>
  <conditionalFormatting sqref="AB346">
    <cfRule type="expression" dxfId="4247" priority="4473" stopIfTrue="1">
      <formula>$AB346=""</formula>
    </cfRule>
    <cfRule type="expression" dxfId="4246" priority="4485">
      <formula>(COUNTIFS($E$13:$E$512,$E346,$AB$13:$AB$512,"◎") + COUNTIFS($E$13:$E$512,$E346,$AB$13:$AB$512,"○"))&gt;1</formula>
    </cfRule>
  </conditionalFormatting>
  <conditionalFormatting sqref="AC346">
    <cfRule type="expression" dxfId="4245" priority="4472" stopIfTrue="1">
      <formula>$AC346=""</formula>
    </cfRule>
    <cfRule type="expression" dxfId="4244" priority="4484">
      <formula>(COUNTIFS($E$13:$E$512,$E346,$AC$13:$AC$512,"◎") + COUNTIFS($E$13:$E$512,$E346,$AC$13:$AC$512,"○"))&gt;1</formula>
    </cfRule>
  </conditionalFormatting>
  <conditionalFormatting sqref="AD346">
    <cfRule type="expression" dxfId="4243" priority="4471" stopIfTrue="1">
      <formula>$AD346=""</formula>
    </cfRule>
    <cfRule type="expression" dxfId="4242" priority="4483">
      <formula>(COUNTIFS($E$13:$E$512,$E346,$AD$13:$AD$512,"◎") + COUNTIFS($E$13:$E$512,$E346,$AD$13:$AD$512,"○"))&gt;1</formula>
    </cfRule>
  </conditionalFormatting>
  <conditionalFormatting sqref="AE346">
    <cfRule type="expression" dxfId="4241" priority="4470" stopIfTrue="1">
      <formula>$AE346=""</formula>
    </cfRule>
    <cfRule type="expression" dxfId="4240" priority="4482">
      <formula>(COUNTIFS($E$13:$E$512,$E346,$AE$13:$AE$512,"◎") + COUNTIFS($E$13:$E$512,$E346,$AE$13:$AE$512,"○"))&gt;1</formula>
    </cfRule>
  </conditionalFormatting>
  <conditionalFormatting sqref="AF346">
    <cfRule type="expression" dxfId="4239" priority="4469" stopIfTrue="1">
      <formula>$AF346=""</formula>
    </cfRule>
    <cfRule type="expression" dxfId="4238" priority="4481">
      <formula>(COUNTIFS($E$13:$E$512,$E346,$AF$13:$AF$512,"◎") + COUNTIFS($E$13:$E$512,$E346,$AF$13:$AF$512,"○"))&gt;1</formula>
    </cfRule>
  </conditionalFormatting>
  <conditionalFormatting sqref="AG346">
    <cfRule type="expression" dxfId="4237" priority="4468" stopIfTrue="1">
      <formula>$AG346=""</formula>
    </cfRule>
    <cfRule type="expression" dxfId="4236" priority="4480">
      <formula>(COUNTIFS($E$13:$E$512,$E346,$AG$13:$AG$512,"◎") + COUNTIFS($E$13:$E$512,$E346,$AG$13:$AG$512,"○"))&gt;1</formula>
    </cfRule>
  </conditionalFormatting>
  <conditionalFormatting sqref="AH346">
    <cfRule type="expression" dxfId="4235" priority="4467" stopIfTrue="1">
      <formula>$AH346=""</formula>
    </cfRule>
    <cfRule type="expression" dxfId="4234" priority="4479">
      <formula>(COUNTIFS($E$13:$E$512,$E346,$AH$13:$AH$512,"◎") + COUNTIFS($E$13:$E$512,$E346,$AH$13:$AH$512,"○"))&gt;1</formula>
    </cfRule>
  </conditionalFormatting>
  <conditionalFormatting sqref="AI346">
    <cfRule type="expression" dxfId="4233" priority="4466" stopIfTrue="1">
      <formula>$AI346=""</formula>
    </cfRule>
    <cfRule type="expression" dxfId="4232" priority="4478">
      <formula>(COUNTIFS($E$13:$E$512,$E346,$AI$13:$AI$512,"◎") + COUNTIFS($E$13:$E$512,$E346,$AI$13:$AI$512,"○"))&gt;1</formula>
    </cfRule>
  </conditionalFormatting>
  <conditionalFormatting sqref="AJ346">
    <cfRule type="expression" dxfId="4231" priority="4465" stopIfTrue="1">
      <formula>$AJ346=""</formula>
    </cfRule>
    <cfRule type="expression" dxfId="4230" priority="4477">
      <formula>(COUNTIFS($E$13:$E$512,$E346,$AJ$13:$AJ$512,"◎") + COUNTIFS($E$13:$E$512,$E346,$AJ$13:$AJ$512,"○"))&gt;1</formula>
    </cfRule>
  </conditionalFormatting>
  <conditionalFormatting sqref="Y347">
    <cfRule type="expression" dxfId="4229" priority="4452" stopIfTrue="1">
      <formula>$Y347=""</formula>
    </cfRule>
    <cfRule type="expression" dxfId="4228" priority="4464">
      <formula>(COUNTIFS($E$13:$E$512,$E347,$Y$13:$Y$512,"◎") + COUNTIFS($E$13:$E$512,$E347,$Y$13:$Y$512,"○"))&gt;1</formula>
    </cfRule>
  </conditionalFormatting>
  <conditionalFormatting sqref="Z347">
    <cfRule type="expression" dxfId="4227" priority="4451" stopIfTrue="1">
      <formula>$Z347=""</formula>
    </cfRule>
    <cfRule type="expression" dxfId="4226" priority="4463">
      <formula>(COUNTIFS($E$13:$E$512,$E347,$Z$13:$Z$512,"◎") + COUNTIFS($E$13:$E$512,$E347,$Z$13:$Z$512,"○"))&gt;1</formula>
    </cfRule>
  </conditionalFormatting>
  <conditionalFormatting sqref="AA347">
    <cfRule type="expression" dxfId="4225" priority="4450" stopIfTrue="1">
      <formula>$AA347=""</formula>
    </cfRule>
    <cfRule type="expression" dxfId="4224" priority="4462">
      <formula>(COUNTIFS($E$13:$E$512,$E347,$AA$13:$AA$512,"◎") + COUNTIFS($E$13:$E$512,$E347,$AA$13:$AA$512,"○"))&gt;1</formula>
    </cfRule>
  </conditionalFormatting>
  <conditionalFormatting sqref="AB347">
    <cfRule type="expression" dxfId="4223" priority="4449" stopIfTrue="1">
      <formula>$AB347=""</formula>
    </cfRule>
    <cfRule type="expression" dxfId="4222" priority="4461">
      <formula>(COUNTIFS($E$13:$E$512,$E347,$AB$13:$AB$512,"◎") + COUNTIFS($E$13:$E$512,$E347,$AB$13:$AB$512,"○"))&gt;1</formula>
    </cfRule>
  </conditionalFormatting>
  <conditionalFormatting sqref="AC347">
    <cfRule type="expression" dxfId="4221" priority="4448" stopIfTrue="1">
      <formula>$AC347=""</formula>
    </cfRule>
    <cfRule type="expression" dxfId="4220" priority="4460">
      <formula>(COUNTIFS($E$13:$E$512,$E347,$AC$13:$AC$512,"◎") + COUNTIFS($E$13:$E$512,$E347,$AC$13:$AC$512,"○"))&gt;1</formula>
    </cfRule>
  </conditionalFormatting>
  <conditionalFormatting sqref="AD347">
    <cfRule type="expression" dxfId="4219" priority="4447" stopIfTrue="1">
      <formula>$AD347=""</formula>
    </cfRule>
    <cfRule type="expression" dxfId="4218" priority="4459">
      <formula>(COUNTIFS($E$13:$E$512,$E347,$AD$13:$AD$512,"◎") + COUNTIFS($E$13:$E$512,$E347,$AD$13:$AD$512,"○"))&gt;1</formula>
    </cfRule>
  </conditionalFormatting>
  <conditionalFormatting sqref="AE347">
    <cfRule type="expression" dxfId="4217" priority="4446" stopIfTrue="1">
      <formula>$AE347=""</formula>
    </cfRule>
    <cfRule type="expression" dxfId="4216" priority="4458">
      <formula>(COUNTIFS($E$13:$E$512,$E347,$AE$13:$AE$512,"◎") + COUNTIFS($E$13:$E$512,$E347,$AE$13:$AE$512,"○"))&gt;1</formula>
    </cfRule>
  </conditionalFormatting>
  <conditionalFormatting sqref="AF347">
    <cfRule type="expression" dxfId="4215" priority="4445" stopIfTrue="1">
      <formula>$AF347=""</formula>
    </cfRule>
    <cfRule type="expression" dxfId="4214" priority="4457">
      <formula>(COUNTIFS($E$13:$E$512,$E347,$AF$13:$AF$512,"◎") + COUNTIFS($E$13:$E$512,$E347,$AF$13:$AF$512,"○"))&gt;1</formula>
    </cfRule>
  </conditionalFormatting>
  <conditionalFormatting sqref="AG347">
    <cfRule type="expression" dxfId="4213" priority="4444" stopIfTrue="1">
      <formula>$AG347=""</formula>
    </cfRule>
    <cfRule type="expression" dxfId="4212" priority="4456">
      <formula>(COUNTIFS($E$13:$E$512,$E347,$AG$13:$AG$512,"◎") + COUNTIFS($E$13:$E$512,$E347,$AG$13:$AG$512,"○"))&gt;1</formula>
    </cfRule>
  </conditionalFormatting>
  <conditionalFormatting sqref="AH347">
    <cfRule type="expression" dxfId="4211" priority="4443" stopIfTrue="1">
      <formula>$AH347=""</formula>
    </cfRule>
    <cfRule type="expression" dxfId="4210" priority="4455">
      <formula>(COUNTIFS($E$13:$E$512,$E347,$AH$13:$AH$512,"◎") + COUNTIFS($E$13:$E$512,$E347,$AH$13:$AH$512,"○"))&gt;1</formula>
    </cfRule>
  </conditionalFormatting>
  <conditionalFormatting sqref="AI347">
    <cfRule type="expression" dxfId="4209" priority="4442" stopIfTrue="1">
      <formula>$AI347=""</formula>
    </cfRule>
    <cfRule type="expression" dxfId="4208" priority="4454">
      <formula>(COUNTIFS($E$13:$E$512,$E347,$AI$13:$AI$512,"◎") + COUNTIFS($E$13:$E$512,$E347,$AI$13:$AI$512,"○"))&gt;1</formula>
    </cfRule>
  </conditionalFormatting>
  <conditionalFormatting sqref="AJ347">
    <cfRule type="expression" dxfId="4207" priority="4441" stopIfTrue="1">
      <formula>$AJ347=""</formula>
    </cfRule>
    <cfRule type="expression" dxfId="4206" priority="4453">
      <formula>(COUNTIFS($E$13:$E$512,$E347,$AJ$13:$AJ$512,"◎") + COUNTIFS($E$13:$E$512,$E347,$AJ$13:$AJ$512,"○"))&gt;1</formula>
    </cfRule>
  </conditionalFormatting>
  <conditionalFormatting sqref="Y348">
    <cfRule type="expression" dxfId="4205" priority="4428" stopIfTrue="1">
      <formula>$Y348=""</formula>
    </cfRule>
    <cfRule type="expression" dxfId="4204" priority="4440">
      <formula>(COUNTIFS($E$13:$E$512,$E348,$Y$13:$Y$512,"◎") + COUNTIFS($E$13:$E$512,$E348,$Y$13:$Y$512,"○"))&gt;1</formula>
    </cfRule>
  </conditionalFormatting>
  <conditionalFormatting sqref="Z348">
    <cfRule type="expression" dxfId="4203" priority="4427" stopIfTrue="1">
      <formula>$Z348=""</formula>
    </cfRule>
    <cfRule type="expression" dxfId="4202" priority="4439">
      <formula>(COUNTIFS($E$13:$E$512,$E348,$Z$13:$Z$512,"◎") + COUNTIFS($E$13:$E$512,$E348,$Z$13:$Z$512,"○"))&gt;1</formula>
    </cfRule>
  </conditionalFormatting>
  <conditionalFormatting sqref="AA348">
    <cfRule type="expression" dxfId="4201" priority="4426" stopIfTrue="1">
      <formula>$AA348=""</formula>
    </cfRule>
    <cfRule type="expression" dxfId="4200" priority="4438">
      <formula>(COUNTIFS($E$13:$E$512,$E348,$AA$13:$AA$512,"◎") + COUNTIFS($E$13:$E$512,$E348,$AA$13:$AA$512,"○"))&gt;1</formula>
    </cfRule>
  </conditionalFormatting>
  <conditionalFormatting sqref="AB348">
    <cfRule type="expression" dxfId="4199" priority="4425" stopIfTrue="1">
      <formula>$AB348=""</formula>
    </cfRule>
    <cfRule type="expression" dxfId="4198" priority="4437">
      <formula>(COUNTIFS($E$13:$E$512,$E348,$AB$13:$AB$512,"◎") + COUNTIFS($E$13:$E$512,$E348,$AB$13:$AB$512,"○"))&gt;1</formula>
    </cfRule>
  </conditionalFormatting>
  <conditionalFormatting sqref="AC348">
    <cfRule type="expression" dxfId="4197" priority="4424" stopIfTrue="1">
      <formula>$AC348=""</formula>
    </cfRule>
    <cfRule type="expression" dxfId="4196" priority="4436">
      <formula>(COUNTIFS($E$13:$E$512,$E348,$AC$13:$AC$512,"◎") + COUNTIFS($E$13:$E$512,$E348,$AC$13:$AC$512,"○"))&gt;1</formula>
    </cfRule>
  </conditionalFormatting>
  <conditionalFormatting sqref="AD348">
    <cfRule type="expression" dxfId="4195" priority="4423" stopIfTrue="1">
      <formula>$AD348=""</formula>
    </cfRule>
    <cfRule type="expression" dxfId="4194" priority="4435">
      <formula>(COUNTIFS($E$13:$E$512,$E348,$AD$13:$AD$512,"◎") + COUNTIFS($E$13:$E$512,$E348,$AD$13:$AD$512,"○"))&gt;1</formula>
    </cfRule>
  </conditionalFormatting>
  <conditionalFormatting sqref="AE348">
    <cfRule type="expression" dxfId="4193" priority="4422" stopIfTrue="1">
      <formula>$AE348=""</formula>
    </cfRule>
    <cfRule type="expression" dxfId="4192" priority="4434">
      <formula>(COUNTIFS($E$13:$E$512,$E348,$AE$13:$AE$512,"◎") + COUNTIFS($E$13:$E$512,$E348,$AE$13:$AE$512,"○"))&gt;1</formula>
    </cfRule>
  </conditionalFormatting>
  <conditionalFormatting sqref="AF348">
    <cfRule type="expression" dxfId="4191" priority="4421" stopIfTrue="1">
      <formula>$AF348=""</formula>
    </cfRule>
    <cfRule type="expression" dxfId="4190" priority="4433">
      <formula>(COUNTIFS($E$13:$E$512,$E348,$AF$13:$AF$512,"◎") + COUNTIFS($E$13:$E$512,$E348,$AF$13:$AF$512,"○"))&gt;1</formula>
    </cfRule>
  </conditionalFormatting>
  <conditionalFormatting sqref="AG348">
    <cfRule type="expression" dxfId="4189" priority="4420" stopIfTrue="1">
      <formula>$AG348=""</formula>
    </cfRule>
    <cfRule type="expression" dxfId="4188" priority="4432">
      <formula>(COUNTIFS($E$13:$E$512,$E348,$AG$13:$AG$512,"◎") + COUNTIFS($E$13:$E$512,$E348,$AG$13:$AG$512,"○"))&gt;1</formula>
    </cfRule>
  </conditionalFormatting>
  <conditionalFormatting sqref="AH348">
    <cfRule type="expression" dxfId="4187" priority="4419" stopIfTrue="1">
      <formula>$AH348=""</formula>
    </cfRule>
    <cfRule type="expression" dxfId="4186" priority="4431">
      <formula>(COUNTIFS($E$13:$E$512,$E348,$AH$13:$AH$512,"◎") + COUNTIFS($E$13:$E$512,$E348,$AH$13:$AH$512,"○"))&gt;1</formula>
    </cfRule>
  </conditionalFormatting>
  <conditionalFormatting sqref="AI348">
    <cfRule type="expression" dxfId="4185" priority="4418" stopIfTrue="1">
      <formula>$AI348=""</formula>
    </cfRule>
    <cfRule type="expression" dxfId="4184" priority="4430">
      <formula>(COUNTIFS($E$13:$E$512,$E348,$AI$13:$AI$512,"◎") + COUNTIFS($E$13:$E$512,$E348,$AI$13:$AI$512,"○"))&gt;1</formula>
    </cfRule>
  </conditionalFormatting>
  <conditionalFormatting sqref="AJ348">
    <cfRule type="expression" dxfId="4183" priority="4417" stopIfTrue="1">
      <formula>$AJ348=""</formula>
    </cfRule>
    <cfRule type="expression" dxfId="4182" priority="4429">
      <formula>(COUNTIFS($E$13:$E$512,$E348,$AJ$13:$AJ$512,"◎") + COUNTIFS($E$13:$E$512,$E348,$AJ$13:$AJ$512,"○"))&gt;1</formula>
    </cfRule>
  </conditionalFormatting>
  <conditionalFormatting sqref="Y349">
    <cfRule type="expression" dxfId="4181" priority="4404" stopIfTrue="1">
      <formula>$Y349=""</formula>
    </cfRule>
    <cfRule type="expression" dxfId="4180" priority="4416">
      <formula>(COUNTIFS($E$13:$E$512,$E349,$Y$13:$Y$512,"◎") + COUNTIFS($E$13:$E$512,$E349,$Y$13:$Y$512,"○"))&gt;1</formula>
    </cfRule>
  </conditionalFormatting>
  <conditionalFormatting sqref="Z349">
    <cfRule type="expression" dxfId="4179" priority="4403" stopIfTrue="1">
      <formula>$Z349=""</formula>
    </cfRule>
    <cfRule type="expression" dxfId="4178" priority="4415">
      <formula>(COUNTIFS($E$13:$E$512,$E349,$Z$13:$Z$512,"◎") + COUNTIFS($E$13:$E$512,$E349,$Z$13:$Z$512,"○"))&gt;1</formula>
    </cfRule>
  </conditionalFormatting>
  <conditionalFormatting sqref="AA349">
    <cfRule type="expression" dxfId="4177" priority="4402" stopIfTrue="1">
      <formula>$AA349=""</formula>
    </cfRule>
    <cfRule type="expression" dxfId="4176" priority="4414">
      <formula>(COUNTIFS($E$13:$E$512,$E349,$AA$13:$AA$512,"◎") + COUNTIFS($E$13:$E$512,$E349,$AA$13:$AA$512,"○"))&gt;1</formula>
    </cfRule>
  </conditionalFormatting>
  <conditionalFormatting sqref="AB349">
    <cfRule type="expression" dxfId="4175" priority="4401" stopIfTrue="1">
      <formula>$AB349=""</formula>
    </cfRule>
    <cfRule type="expression" dxfId="4174" priority="4413">
      <formula>(COUNTIFS($E$13:$E$512,$E349,$AB$13:$AB$512,"◎") + COUNTIFS($E$13:$E$512,$E349,$AB$13:$AB$512,"○"))&gt;1</formula>
    </cfRule>
  </conditionalFormatting>
  <conditionalFormatting sqref="AC349">
    <cfRule type="expression" dxfId="4173" priority="4400" stopIfTrue="1">
      <formula>$AC349=""</formula>
    </cfRule>
    <cfRule type="expression" dxfId="4172" priority="4412">
      <formula>(COUNTIFS($E$13:$E$512,$E349,$AC$13:$AC$512,"◎") + COUNTIFS($E$13:$E$512,$E349,$AC$13:$AC$512,"○"))&gt;1</formula>
    </cfRule>
  </conditionalFormatting>
  <conditionalFormatting sqref="AD349">
    <cfRule type="expression" dxfId="4171" priority="4399" stopIfTrue="1">
      <formula>$AD349=""</formula>
    </cfRule>
    <cfRule type="expression" dxfId="4170" priority="4411">
      <formula>(COUNTIFS($E$13:$E$512,$E349,$AD$13:$AD$512,"◎") + COUNTIFS($E$13:$E$512,$E349,$AD$13:$AD$512,"○"))&gt;1</formula>
    </cfRule>
  </conditionalFormatting>
  <conditionalFormatting sqref="AE349">
    <cfRule type="expression" dxfId="4169" priority="4398" stopIfTrue="1">
      <formula>$AE349=""</formula>
    </cfRule>
    <cfRule type="expression" dxfId="4168" priority="4410">
      <formula>(COUNTIFS($E$13:$E$512,$E349,$AE$13:$AE$512,"◎") + COUNTIFS($E$13:$E$512,$E349,$AE$13:$AE$512,"○"))&gt;1</formula>
    </cfRule>
  </conditionalFormatting>
  <conditionalFormatting sqref="AF349">
    <cfRule type="expression" dxfId="4167" priority="4397" stopIfTrue="1">
      <formula>$AF349=""</formula>
    </cfRule>
    <cfRule type="expression" dxfId="4166" priority="4409">
      <formula>(COUNTIFS($E$13:$E$512,$E349,$AF$13:$AF$512,"◎") + COUNTIFS($E$13:$E$512,$E349,$AF$13:$AF$512,"○"))&gt;1</formula>
    </cfRule>
  </conditionalFormatting>
  <conditionalFormatting sqref="AG349">
    <cfRule type="expression" dxfId="4165" priority="4396" stopIfTrue="1">
      <formula>$AG349=""</formula>
    </cfRule>
    <cfRule type="expression" dxfId="4164" priority="4408">
      <formula>(COUNTIFS($E$13:$E$512,$E349,$AG$13:$AG$512,"◎") + COUNTIFS($E$13:$E$512,$E349,$AG$13:$AG$512,"○"))&gt;1</formula>
    </cfRule>
  </conditionalFormatting>
  <conditionalFormatting sqref="AH349">
    <cfRule type="expression" dxfId="4163" priority="4395" stopIfTrue="1">
      <formula>$AH349=""</formula>
    </cfRule>
    <cfRule type="expression" dxfId="4162" priority="4407">
      <formula>(COUNTIFS($E$13:$E$512,$E349,$AH$13:$AH$512,"◎") + COUNTIFS($E$13:$E$512,$E349,$AH$13:$AH$512,"○"))&gt;1</formula>
    </cfRule>
  </conditionalFormatting>
  <conditionalFormatting sqref="AI349">
    <cfRule type="expression" dxfId="4161" priority="4394" stopIfTrue="1">
      <formula>$AI349=""</formula>
    </cfRule>
    <cfRule type="expression" dxfId="4160" priority="4406">
      <formula>(COUNTIFS($E$13:$E$512,$E349,$AI$13:$AI$512,"◎") + COUNTIFS($E$13:$E$512,$E349,$AI$13:$AI$512,"○"))&gt;1</formula>
    </cfRule>
  </conditionalFormatting>
  <conditionalFormatting sqref="AJ349">
    <cfRule type="expression" dxfId="4159" priority="4393" stopIfTrue="1">
      <formula>$AJ349=""</formula>
    </cfRule>
    <cfRule type="expression" dxfId="4158" priority="4405">
      <formula>(COUNTIFS($E$13:$E$512,$E349,$AJ$13:$AJ$512,"◎") + COUNTIFS($E$13:$E$512,$E349,$AJ$13:$AJ$512,"○"))&gt;1</formula>
    </cfRule>
  </conditionalFormatting>
  <conditionalFormatting sqref="Y350">
    <cfRule type="expression" dxfId="4157" priority="4380" stopIfTrue="1">
      <formula>$Y350=""</formula>
    </cfRule>
    <cfRule type="expression" dxfId="4156" priority="4392">
      <formula>(COUNTIFS($E$13:$E$512,$E350,$Y$13:$Y$512,"◎") + COUNTIFS($E$13:$E$512,$E350,$Y$13:$Y$512,"○"))&gt;1</formula>
    </cfRule>
  </conditionalFormatting>
  <conditionalFormatting sqref="Z350">
    <cfRule type="expression" dxfId="4155" priority="4379" stopIfTrue="1">
      <formula>$Z350=""</formula>
    </cfRule>
    <cfRule type="expression" dxfId="4154" priority="4391">
      <formula>(COUNTIFS($E$13:$E$512,$E350,$Z$13:$Z$512,"◎") + COUNTIFS($E$13:$E$512,$E350,$Z$13:$Z$512,"○"))&gt;1</formula>
    </cfRule>
  </conditionalFormatting>
  <conditionalFormatting sqref="AA350">
    <cfRule type="expression" dxfId="4153" priority="4378" stopIfTrue="1">
      <formula>$AA350=""</formula>
    </cfRule>
    <cfRule type="expression" dxfId="4152" priority="4390">
      <formula>(COUNTIFS($E$13:$E$512,$E350,$AA$13:$AA$512,"◎") + COUNTIFS($E$13:$E$512,$E350,$AA$13:$AA$512,"○"))&gt;1</formula>
    </cfRule>
  </conditionalFormatting>
  <conditionalFormatting sqref="AB350">
    <cfRule type="expression" dxfId="4151" priority="4377" stopIfTrue="1">
      <formula>$AB350=""</formula>
    </cfRule>
    <cfRule type="expression" dxfId="4150" priority="4389">
      <formula>(COUNTIFS($E$13:$E$512,$E350,$AB$13:$AB$512,"◎") + COUNTIFS($E$13:$E$512,$E350,$AB$13:$AB$512,"○"))&gt;1</formula>
    </cfRule>
  </conditionalFormatting>
  <conditionalFormatting sqref="AC350">
    <cfRule type="expression" dxfId="4149" priority="4376" stopIfTrue="1">
      <formula>$AC350=""</formula>
    </cfRule>
    <cfRule type="expression" dxfId="4148" priority="4388">
      <formula>(COUNTIFS($E$13:$E$512,$E350,$AC$13:$AC$512,"◎") + COUNTIFS($E$13:$E$512,$E350,$AC$13:$AC$512,"○"))&gt;1</formula>
    </cfRule>
  </conditionalFormatting>
  <conditionalFormatting sqref="AD350">
    <cfRule type="expression" dxfId="4147" priority="4375" stopIfTrue="1">
      <formula>$AD350=""</formula>
    </cfRule>
    <cfRule type="expression" dxfId="4146" priority="4387">
      <formula>(COUNTIFS($E$13:$E$512,$E350,$AD$13:$AD$512,"◎") + COUNTIFS($E$13:$E$512,$E350,$AD$13:$AD$512,"○"))&gt;1</formula>
    </cfRule>
  </conditionalFormatting>
  <conditionalFormatting sqref="AE350">
    <cfRule type="expression" dxfId="4145" priority="4374" stopIfTrue="1">
      <formula>$AE350=""</formula>
    </cfRule>
    <cfRule type="expression" dxfId="4144" priority="4386">
      <formula>(COUNTIFS($E$13:$E$512,$E350,$AE$13:$AE$512,"◎") + COUNTIFS($E$13:$E$512,$E350,$AE$13:$AE$512,"○"))&gt;1</formula>
    </cfRule>
  </conditionalFormatting>
  <conditionalFormatting sqref="AF350">
    <cfRule type="expression" dxfId="4143" priority="4373" stopIfTrue="1">
      <formula>$AF350=""</formula>
    </cfRule>
    <cfRule type="expression" dxfId="4142" priority="4385">
      <formula>(COUNTIFS($E$13:$E$512,$E350,$AF$13:$AF$512,"◎") + COUNTIFS($E$13:$E$512,$E350,$AF$13:$AF$512,"○"))&gt;1</formula>
    </cfRule>
  </conditionalFormatting>
  <conditionalFormatting sqref="AG350">
    <cfRule type="expression" dxfId="4141" priority="4372" stopIfTrue="1">
      <formula>$AG350=""</formula>
    </cfRule>
    <cfRule type="expression" dxfId="4140" priority="4384">
      <formula>(COUNTIFS($E$13:$E$512,$E350,$AG$13:$AG$512,"◎") + COUNTIFS($E$13:$E$512,$E350,$AG$13:$AG$512,"○"))&gt;1</formula>
    </cfRule>
  </conditionalFormatting>
  <conditionalFormatting sqref="AH350">
    <cfRule type="expression" dxfId="4139" priority="4371" stopIfTrue="1">
      <formula>$AH350=""</formula>
    </cfRule>
    <cfRule type="expression" dxfId="4138" priority="4383">
      <formula>(COUNTIFS($E$13:$E$512,$E350,$AH$13:$AH$512,"◎") + COUNTIFS($E$13:$E$512,$E350,$AH$13:$AH$512,"○"))&gt;1</formula>
    </cfRule>
  </conditionalFormatting>
  <conditionalFormatting sqref="AI350">
    <cfRule type="expression" dxfId="4137" priority="4370" stopIfTrue="1">
      <formula>$AI350=""</formula>
    </cfRule>
    <cfRule type="expression" dxfId="4136" priority="4382">
      <formula>(COUNTIFS($E$13:$E$512,$E350,$AI$13:$AI$512,"◎") + COUNTIFS($E$13:$E$512,$E350,$AI$13:$AI$512,"○"))&gt;1</formula>
    </cfRule>
  </conditionalFormatting>
  <conditionalFormatting sqref="AJ350">
    <cfRule type="expression" dxfId="4135" priority="4369" stopIfTrue="1">
      <formula>$AJ350=""</formula>
    </cfRule>
    <cfRule type="expression" dxfId="4134" priority="4381">
      <formula>(COUNTIFS($E$13:$E$512,$E350,$AJ$13:$AJ$512,"◎") + COUNTIFS($E$13:$E$512,$E350,$AJ$13:$AJ$512,"○"))&gt;1</formula>
    </cfRule>
  </conditionalFormatting>
  <conditionalFormatting sqref="Y351">
    <cfRule type="expression" dxfId="4133" priority="4356" stopIfTrue="1">
      <formula>$Y351=""</formula>
    </cfRule>
    <cfRule type="expression" dxfId="4132" priority="4368">
      <formula>(COUNTIFS($E$13:$E$512,$E351,$Y$13:$Y$512,"◎") + COUNTIFS($E$13:$E$512,$E351,$Y$13:$Y$512,"○"))&gt;1</formula>
    </cfRule>
  </conditionalFormatting>
  <conditionalFormatting sqref="Z351">
    <cfRule type="expression" dxfId="4131" priority="4355" stopIfTrue="1">
      <formula>$Z351=""</formula>
    </cfRule>
    <cfRule type="expression" dxfId="4130" priority="4367">
      <formula>(COUNTIFS($E$13:$E$512,$E351,$Z$13:$Z$512,"◎") + COUNTIFS($E$13:$E$512,$E351,$Z$13:$Z$512,"○"))&gt;1</formula>
    </cfRule>
  </conditionalFormatting>
  <conditionalFormatting sqref="AA351">
    <cfRule type="expression" dxfId="4129" priority="4354" stopIfTrue="1">
      <formula>$AA351=""</formula>
    </cfRule>
    <cfRule type="expression" dxfId="4128" priority="4366">
      <formula>(COUNTIFS($E$13:$E$512,$E351,$AA$13:$AA$512,"◎") + COUNTIFS($E$13:$E$512,$E351,$AA$13:$AA$512,"○"))&gt;1</formula>
    </cfRule>
  </conditionalFormatting>
  <conditionalFormatting sqref="AB351">
    <cfRule type="expression" dxfId="4127" priority="4353" stopIfTrue="1">
      <formula>$AB351=""</formula>
    </cfRule>
    <cfRule type="expression" dxfId="4126" priority="4365">
      <formula>(COUNTIFS($E$13:$E$512,$E351,$AB$13:$AB$512,"◎") + COUNTIFS($E$13:$E$512,$E351,$AB$13:$AB$512,"○"))&gt;1</formula>
    </cfRule>
  </conditionalFormatting>
  <conditionalFormatting sqref="AC351">
    <cfRule type="expression" dxfId="4125" priority="4352" stopIfTrue="1">
      <formula>$AC351=""</formula>
    </cfRule>
    <cfRule type="expression" dxfId="4124" priority="4364">
      <formula>(COUNTIFS($E$13:$E$512,$E351,$AC$13:$AC$512,"◎") + COUNTIFS($E$13:$E$512,$E351,$AC$13:$AC$512,"○"))&gt;1</formula>
    </cfRule>
  </conditionalFormatting>
  <conditionalFormatting sqref="AD351">
    <cfRule type="expression" dxfId="4123" priority="4351" stopIfTrue="1">
      <formula>$AD351=""</formula>
    </cfRule>
    <cfRule type="expression" dxfId="4122" priority="4363">
      <formula>(COUNTIFS($E$13:$E$512,$E351,$AD$13:$AD$512,"◎") + COUNTIFS($E$13:$E$512,$E351,$AD$13:$AD$512,"○"))&gt;1</formula>
    </cfRule>
  </conditionalFormatting>
  <conditionalFormatting sqref="AE351">
    <cfRule type="expression" dxfId="4121" priority="4350" stopIfTrue="1">
      <formula>$AE351=""</formula>
    </cfRule>
    <cfRule type="expression" dxfId="4120" priority="4362">
      <formula>(COUNTIFS($E$13:$E$512,$E351,$AE$13:$AE$512,"◎") + COUNTIFS($E$13:$E$512,$E351,$AE$13:$AE$512,"○"))&gt;1</formula>
    </cfRule>
  </conditionalFormatting>
  <conditionalFormatting sqref="AF351">
    <cfRule type="expression" dxfId="4119" priority="4349" stopIfTrue="1">
      <formula>$AF351=""</formula>
    </cfRule>
    <cfRule type="expression" dxfId="4118" priority="4361">
      <formula>(COUNTIFS($E$13:$E$512,$E351,$AF$13:$AF$512,"◎") + COUNTIFS($E$13:$E$512,$E351,$AF$13:$AF$512,"○"))&gt;1</formula>
    </cfRule>
  </conditionalFormatting>
  <conditionalFormatting sqref="AG351">
    <cfRule type="expression" dxfId="4117" priority="4348" stopIfTrue="1">
      <formula>$AG351=""</formula>
    </cfRule>
    <cfRule type="expression" dxfId="4116" priority="4360">
      <formula>(COUNTIFS($E$13:$E$512,$E351,$AG$13:$AG$512,"◎") + COUNTIFS($E$13:$E$512,$E351,$AG$13:$AG$512,"○"))&gt;1</formula>
    </cfRule>
  </conditionalFormatting>
  <conditionalFormatting sqref="AH351">
    <cfRule type="expression" dxfId="4115" priority="4347" stopIfTrue="1">
      <formula>$AH351=""</formula>
    </cfRule>
    <cfRule type="expression" dxfId="4114" priority="4359">
      <formula>(COUNTIFS($E$13:$E$512,$E351,$AH$13:$AH$512,"◎") + COUNTIFS($E$13:$E$512,$E351,$AH$13:$AH$512,"○"))&gt;1</formula>
    </cfRule>
  </conditionalFormatting>
  <conditionalFormatting sqref="AI351">
    <cfRule type="expression" dxfId="4113" priority="4346" stopIfTrue="1">
      <formula>$AI351=""</formula>
    </cfRule>
    <cfRule type="expression" dxfId="4112" priority="4358">
      <formula>(COUNTIFS($E$13:$E$512,$E351,$AI$13:$AI$512,"◎") + COUNTIFS($E$13:$E$512,$E351,$AI$13:$AI$512,"○"))&gt;1</formula>
    </cfRule>
  </conditionalFormatting>
  <conditionalFormatting sqref="AJ351">
    <cfRule type="expression" dxfId="4111" priority="4345" stopIfTrue="1">
      <formula>$AJ351=""</formula>
    </cfRule>
    <cfRule type="expression" dxfId="4110" priority="4357">
      <formula>(COUNTIFS($E$13:$E$512,$E351,$AJ$13:$AJ$512,"◎") + COUNTIFS($E$13:$E$512,$E351,$AJ$13:$AJ$512,"○"))&gt;1</formula>
    </cfRule>
  </conditionalFormatting>
  <conditionalFormatting sqref="Y352">
    <cfRule type="expression" dxfId="4109" priority="4332" stopIfTrue="1">
      <formula>$Y352=""</formula>
    </cfRule>
    <cfRule type="expression" dxfId="4108" priority="4344">
      <formula>(COUNTIFS($E$13:$E$512,$E352,$Y$13:$Y$512,"◎") + COUNTIFS($E$13:$E$512,$E352,$Y$13:$Y$512,"○"))&gt;1</formula>
    </cfRule>
  </conditionalFormatting>
  <conditionalFormatting sqref="Z352">
    <cfRule type="expression" dxfId="4107" priority="4331" stopIfTrue="1">
      <formula>$Z352=""</formula>
    </cfRule>
    <cfRule type="expression" dxfId="4106" priority="4343">
      <formula>(COUNTIFS($E$13:$E$512,$E352,$Z$13:$Z$512,"◎") + COUNTIFS($E$13:$E$512,$E352,$Z$13:$Z$512,"○"))&gt;1</formula>
    </cfRule>
  </conditionalFormatting>
  <conditionalFormatting sqref="AA352">
    <cfRule type="expression" dxfId="4105" priority="4330" stopIfTrue="1">
      <formula>$AA352=""</formula>
    </cfRule>
    <cfRule type="expression" dxfId="4104" priority="4342">
      <formula>(COUNTIFS($E$13:$E$512,$E352,$AA$13:$AA$512,"◎") + COUNTIFS($E$13:$E$512,$E352,$AA$13:$AA$512,"○"))&gt;1</formula>
    </cfRule>
  </conditionalFormatting>
  <conditionalFormatting sqref="AB352">
    <cfRule type="expression" dxfId="4103" priority="4329" stopIfTrue="1">
      <formula>$AB352=""</formula>
    </cfRule>
    <cfRule type="expression" dxfId="4102" priority="4341">
      <formula>(COUNTIFS($E$13:$E$512,$E352,$AB$13:$AB$512,"◎") + COUNTIFS($E$13:$E$512,$E352,$AB$13:$AB$512,"○"))&gt;1</formula>
    </cfRule>
  </conditionalFormatting>
  <conditionalFormatting sqref="AC352">
    <cfRule type="expression" dxfId="4101" priority="4328" stopIfTrue="1">
      <formula>$AC352=""</formula>
    </cfRule>
    <cfRule type="expression" dxfId="4100" priority="4340">
      <formula>(COUNTIFS($E$13:$E$512,$E352,$AC$13:$AC$512,"◎") + COUNTIFS($E$13:$E$512,$E352,$AC$13:$AC$512,"○"))&gt;1</formula>
    </cfRule>
  </conditionalFormatting>
  <conditionalFormatting sqref="AD352">
    <cfRule type="expression" dxfId="4099" priority="4327" stopIfTrue="1">
      <formula>$AD352=""</formula>
    </cfRule>
    <cfRule type="expression" dxfId="4098" priority="4339">
      <formula>(COUNTIFS($E$13:$E$512,$E352,$AD$13:$AD$512,"◎") + COUNTIFS($E$13:$E$512,$E352,$AD$13:$AD$512,"○"))&gt;1</formula>
    </cfRule>
  </conditionalFormatting>
  <conditionalFormatting sqref="AE352">
    <cfRule type="expression" dxfId="4097" priority="4326" stopIfTrue="1">
      <formula>$AE352=""</formula>
    </cfRule>
    <cfRule type="expression" dxfId="4096" priority="4338">
      <formula>(COUNTIFS($E$13:$E$512,$E352,$AE$13:$AE$512,"◎") + COUNTIFS($E$13:$E$512,$E352,$AE$13:$AE$512,"○"))&gt;1</formula>
    </cfRule>
  </conditionalFormatting>
  <conditionalFormatting sqref="AF352">
    <cfRule type="expression" dxfId="4095" priority="4325" stopIfTrue="1">
      <formula>$AF352=""</formula>
    </cfRule>
    <cfRule type="expression" dxfId="4094" priority="4337">
      <formula>(COUNTIFS($E$13:$E$512,$E352,$AF$13:$AF$512,"◎") + COUNTIFS($E$13:$E$512,$E352,$AF$13:$AF$512,"○"))&gt;1</formula>
    </cfRule>
  </conditionalFormatting>
  <conditionalFormatting sqref="AG352">
    <cfRule type="expression" dxfId="4093" priority="4324" stopIfTrue="1">
      <formula>$AG352=""</formula>
    </cfRule>
    <cfRule type="expression" dxfId="4092" priority="4336">
      <formula>(COUNTIFS($E$13:$E$512,$E352,$AG$13:$AG$512,"◎") + COUNTIFS($E$13:$E$512,$E352,$AG$13:$AG$512,"○"))&gt;1</formula>
    </cfRule>
  </conditionalFormatting>
  <conditionalFormatting sqref="AH352">
    <cfRule type="expression" dxfId="4091" priority="4323" stopIfTrue="1">
      <formula>$AH352=""</formula>
    </cfRule>
    <cfRule type="expression" dxfId="4090" priority="4335">
      <formula>(COUNTIFS($E$13:$E$512,$E352,$AH$13:$AH$512,"◎") + COUNTIFS($E$13:$E$512,$E352,$AH$13:$AH$512,"○"))&gt;1</formula>
    </cfRule>
  </conditionalFormatting>
  <conditionalFormatting sqref="AI352">
    <cfRule type="expression" dxfId="4089" priority="4322" stopIfTrue="1">
      <formula>$AI352=""</formula>
    </cfRule>
    <cfRule type="expression" dxfId="4088" priority="4334">
      <formula>(COUNTIFS($E$13:$E$512,$E352,$AI$13:$AI$512,"◎") + COUNTIFS($E$13:$E$512,$E352,$AI$13:$AI$512,"○"))&gt;1</formula>
    </cfRule>
  </conditionalFormatting>
  <conditionalFormatting sqref="AJ352">
    <cfRule type="expression" dxfId="4087" priority="4321" stopIfTrue="1">
      <formula>$AJ352=""</formula>
    </cfRule>
    <cfRule type="expression" dxfId="4086" priority="4333">
      <formula>(COUNTIFS($E$13:$E$512,$E352,$AJ$13:$AJ$512,"◎") + COUNTIFS($E$13:$E$512,$E352,$AJ$13:$AJ$512,"○"))&gt;1</formula>
    </cfRule>
  </conditionalFormatting>
  <conditionalFormatting sqref="Y353">
    <cfRule type="expression" dxfId="4085" priority="4308" stopIfTrue="1">
      <formula>$Y353=""</formula>
    </cfRule>
    <cfRule type="expression" dxfId="4084" priority="4320">
      <formula>(COUNTIFS($E$13:$E$512,$E353,$Y$13:$Y$512,"◎") + COUNTIFS($E$13:$E$512,$E353,$Y$13:$Y$512,"○"))&gt;1</formula>
    </cfRule>
  </conditionalFormatting>
  <conditionalFormatting sqref="Z353">
    <cfRule type="expression" dxfId="4083" priority="4307" stopIfTrue="1">
      <formula>$Z353=""</formula>
    </cfRule>
    <cfRule type="expression" dxfId="4082" priority="4319">
      <formula>(COUNTIFS($E$13:$E$512,$E353,$Z$13:$Z$512,"◎") + COUNTIFS($E$13:$E$512,$E353,$Z$13:$Z$512,"○"))&gt;1</formula>
    </cfRule>
  </conditionalFormatting>
  <conditionalFormatting sqref="AA353">
    <cfRule type="expression" dxfId="4081" priority="4306" stopIfTrue="1">
      <formula>$AA353=""</formula>
    </cfRule>
    <cfRule type="expression" dxfId="4080" priority="4318">
      <formula>(COUNTIFS($E$13:$E$512,$E353,$AA$13:$AA$512,"◎") + COUNTIFS($E$13:$E$512,$E353,$AA$13:$AA$512,"○"))&gt;1</formula>
    </cfRule>
  </conditionalFormatting>
  <conditionalFormatting sqref="AB353">
    <cfRule type="expression" dxfId="4079" priority="4305" stopIfTrue="1">
      <formula>$AB353=""</formula>
    </cfRule>
    <cfRule type="expression" dxfId="4078" priority="4317">
      <formula>(COUNTIFS($E$13:$E$512,$E353,$AB$13:$AB$512,"◎") + COUNTIFS($E$13:$E$512,$E353,$AB$13:$AB$512,"○"))&gt;1</formula>
    </cfRule>
  </conditionalFormatting>
  <conditionalFormatting sqref="AC353">
    <cfRule type="expression" dxfId="4077" priority="4304" stopIfTrue="1">
      <formula>$AC353=""</formula>
    </cfRule>
    <cfRule type="expression" dxfId="4076" priority="4316">
      <formula>(COUNTIFS($E$13:$E$512,$E353,$AC$13:$AC$512,"◎") + COUNTIFS($E$13:$E$512,$E353,$AC$13:$AC$512,"○"))&gt;1</formula>
    </cfRule>
  </conditionalFormatting>
  <conditionalFormatting sqref="AD353">
    <cfRule type="expression" dxfId="4075" priority="4303" stopIfTrue="1">
      <formula>$AD353=""</formula>
    </cfRule>
    <cfRule type="expression" dxfId="4074" priority="4315">
      <formula>(COUNTIFS($E$13:$E$512,$E353,$AD$13:$AD$512,"◎") + COUNTIFS($E$13:$E$512,$E353,$AD$13:$AD$512,"○"))&gt;1</formula>
    </cfRule>
  </conditionalFormatting>
  <conditionalFormatting sqref="AE353">
    <cfRule type="expression" dxfId="4073" priority="4302" stopIfTrue="1">
      <formula>$AE353=""</formula>
    </cfRule>
    <cfRule type="expression" dxfId="4072" priority="4314">
      <formula>(COUNTIFS($E$13:$E$512,$E353,$AE$13:$AE$512,"◎") + COUNTIFS($E$13:$E$512,$E353,$AE$13:$AE$512,"○"))&gt;1</formula>
    </cfRule>
  </conditionalFormatting>
  <conditionalFormatting sqref="AF353">
    <cfRule type="expression" dxfId="4071" priority="4301" stopIfTrue="1">
      <formula>$AF353=""</formula>
    </cfRule>
    <cfRule type="expression" dxfId="4070" priority="4313">
      <formula>(COUNTIFS($E$13:$E$512,$E353,$AF$13:$AF$512,"◎") + COUNTIFS($E$13:$E$512,$E353,$AF$13:$AF$512,"○"))&gt;1</formula>
    </cfRule>
  </conditionalFormatting>
  <conditionalFormatting sqref="AG353">
    <cfRule type="expression" dxfId="4069" priority="4300" stopIfTrue="1">
      <formula>$AG353=""</formula>
    </cfRule>
    <cfRule type="expression" dxfId="4068" priority="4312">
      <formula>(COUNTIFS($E$13:$E$512,$E353,$AG$13:$AG$512,"◎") + COUNTIFS($E$13:$E$512,$E353,$AG$13:$AG$512,"○"))&gt;1</formula>
    </cfRule>
  </conditionalFormatting>
  <conditionalFormatting sqref="AH353">
    <cfRule type="expression" dxfId="4067" priority="4299" stopIfTrue="1">
      <formula>$AH353=""</formula>
    </cfRule>
    <cfRule type="expression" dxfId="4066" priority="4311">
      <formula>(COUNTIFS($E$13:$E$512,$E353,$AH$13:$AH$512,"◎") + COUNTIFS($E$13:$E$512,$E353,$AH$13:$AH$512,"○"))&gt;1</formula>
    </cfRule>
  </conditionalFormatting>
  <conditionalFormatting sqref="AI353">
    <cfRule type="expression" dxfId="4065" priority="4298" stopIfTrue="1">
      <formula>$AI353=""</formula>
    </cfRule>
    <cfRule type="expression" dxfId="4064" priority="4310">
      <formula>(COUNTIFS($E$13:$E$512,$E353,$AI$13:$AI$512,"◎") + COUNTIFS($E$13:$E$512,$E353,$AI$13:$AI$512,"○"))&gt;1</formula>
    </cfRule>
  </conditionalFormatting>
  <conditionalFormatting sqref="AJ353">
    <cfRule type="expression" dxfId="4063" priority="4297" stopIfTrue="1">
      <formula>$AJ353=""</formula>
    </cfRule>
    <cfRule type="expression" dxfId="4062" priority="4309">
      <formula>(COUNTIFS($E$13:$E$512,$E353,$AJ$13:$AJ$512,"◎") + COUNTIFS($E$13:$E$512,$E353,$AJ$13:$AJ$512,"○"))&gt;1</formula>
    </cfRule>
  </conditionalFormatting>
  <conditionalFormatting sqref="Y354">
    <cfRule type="expression" dxfId="4061" priority="4284" stopIfTrue="1">
      <formula>$Y354=""</formula>
    </cfRule>
    <cfRule type="expression" dxfId="4060" priority="4296">
      <formula>(COUNTIFS($E$13:$E$512,$E354,$Y$13:$Y$512,"◎") + COUNTIFS($E$13:$E$512,$E354,$Y$13:$Y$512,"○"))&gt;1</formula>
    </cfRule>
  </conditionalFormatting>
  <conditionalFormatting sqref="Z354">
    <cfRule type="expression" dxfId="4059" priority="4283" stopIfTrue="1">
      <formula>$Z354=""</formula>
    </cfRule>
    <cfRule type="expression" dxfId="4058" priority="4295">
      <formula>(COUNTIFS($E$13:$E$512,$E354,$Z$13:$Z$512,"◎") + COUNTIFS($E$13:$E$512,$E354,$Z$13:$Z$512,"○"))&gt;1</formula>
    </cfRule>
  </conditionalFormatting>
  <conditionalFormatting sqref="AA354">
    <cfRule type="expression" dxfId="4057" priority="4282" stopIfTrue="1">
      <formula>$AA354=""</formula>
    </cfRule>
    <cfRule type="expression" dxfId="4056" priority="4294">
      <formula>(COUNTIFS($E$13:$E$512,$E354,$AA$13:$AA$512,"◎") + COUNTIFS($E$13:$E$512,$E354,$AA$13:$AA$512,"○"))&gt;1</formula>
    </cfRule>
  </conditionalFormatting>
  <conditionalFormatting sqref="AB354">
    <cfRule type="expression" dxfId="4055" priority="4281" stopIfTrue="1">
      <formula>$AB354=""</formula>
    </cfRule>
    <cfRule type="expression" dxfId="4054" priority="4293">
      <formula>(COUNTIFS($E$13:$E$512,$E354,$AB$13:$AB$512,"◎") + COUNTIFS($E$13:$E$512,$E354,$AB$13:$AB$512,"○"))&gt;1</formula>
    </cfRule>
  </conditionalFormatting>
  <conditionalFormatting sqref="AC354">
    <cfRule type="expression" dxfId="4053" priority="4280" stopIfTrue="1">
      <formula>$AC354=""</formula>
    </cfRule>
    <cfRule type="expression" dxfId="4052" priority="4292">
      <formula>(COUNTIFS($E$13:$E$512,$E354,$AC$13:$AC$512,"◎") + COUNTIFS($E$13:$E$512,$E354,$AC$13:$AC$512,"○"))&gt;1</formula>
    </cfRule>
  </conditionalFormatting>
  <conditionalFormatting sqref="AD354">
    <cfRule type="expression" dxfId="4051" priority="4279" stopIfTrue="1">
      <formula>$AD354=""</formula>
    </cfRule>
    <cfRule type="expression" dxfId="4050" priority="4291">
      <formula>(COUNTIFS($E$13:$E$512,$E354,$AD$13:$AD$512,"◎") + COUNTIFS($E$13:$E$512,$E354,$AD$13:$AD$512,"○"))&gt;1</formula>
    </cfRule>
  </conditionalFormatting>
  <conditionalFormatting sqref="AE354">
    <cfRule type="expression" dxfId="4049" priority="4278" stopIfTrue="1">
      <formula>$AE354=""</formula>
    </cfRule>
    <cfRule type="expression" dxfId="4048" priority="4290">
      <formula>(COUNTIFS($E$13:$E$512,$E354,$AE$13:$AE$512,"◎") + COUNTIFS($E$13:$E$512,$E354,$AE$13:$AE$512,"○"))&gt;1</formula>
    </cfRule>
  </conditionalFormatting>
  <conditionalFormatting sqref="AF354">
    <cfRule type="expression" dxfId="4047" priority="4277" stopIfTrue="1">
      <formula>$AF354=""</formula>
    </cfRule>
    <cfRule type="expression" dxfId="4046" priority="4289">
      <formula>(COUNTIFS($E$13:$E$512,$E354,$AF$13:$AF$512,"◎") + COUNTIFS($E$13:$E$512,$E354,$AF$13:$AF$512,"○"))&gt;1</formula>
    </cfRule>
  </conditionalFormatting>
  <conditionalFormatting sqref="AG354">
    <cfRule type="expression" dxfId="4045" priority="4276" stopIfTrue="1">
      <formula>$AG354=""</formula>
    </cfRule>
    <cfRule type="expression" dxfId="4044" priority="4288">
      <formula>(COUNTIFS($E$13:$E$512,$E354,$AG$13:$AG$512,"◎") + COUNTIFS($E$13:$E$512,$E354,$AG$13:$AG$512,"○"))&gt;1</formula>
    </cfRule>
  </conditionalFormatting>
  <conditionalFormatting sqref="AH354">
    <cfRule type="expression" dxfId="4043" priority="4275" stopIfTrue="1">
      <formula>$AH354=""</formula>
    </cfRule>
    <cfRule type="expression" dxfId="4042" priority="4287">
      <formula>(COUNTIFS($E$13:$E$512,$E354,$AH$13:$AH$512,"◎") + COUNTIFS($E$13:$E$512,$E354,$AH$13:$AH$512,"○"))&gt;1</formula>
    </cfRule>
  </conditionalFormatting>
  <conditionalFormatting sqref="AI354">
    <cfRule type="expression" dxfId="4041" priority="4274" stopIfTrue="1">
      <formula>$AI354=""</formula>
    </cfRule>
    <cfRule type="expression" dxfId="4040" priority="4286">
      <formula>(COUNTIFS($E$13:$E$512,$E354,$AI$13:$AI$512,"◎") + COUNTIFS($E$13:$E$512,$E354,$AI$13:$AI$512,"○"))&gt;1</formula>
    </cfRule>
  </conditionalFormatting>
  <conditionalFormatting sqref="AJ354">
    <cfRule type="expression" dxfId="4039" priority="4273" stopIfTrue="1">
      <formula>$AJ354=""</formula>
    </cfRule>
    <cfRule type="expression" dxfId="4038" priority="4285">
      <formula>(COUNTIFS($E$13:$E$512,$E354,$AJ$13:$AJ$512,"◎") + COUNTIFS($E$13:$E$512,$E354,$AJ$13:$AJ$512,"○"))&gt;1</formula>
    </cfRule>
  </conditionalFormatting>
  <conditionalFormatting sqref="Y355">
    <cfRule type="expression" dxfId="4037" priority="4260" stopIfTrue="1">
      <formula>$Y355=""</formula>
    </cfRule>
    <cfRule type="expression" dxfId="4036" priority="4272">
      <formula>(COUNTIFS($E$13:$E$512,$E355,$Y$13:$Y$512,"◎") + COUNTIFS($E$13:$E$512,$E355,$Y$13:$Y$512,"○"))&gt;1</formula>
    </cfRule>
  </conditionalFormatting>
  <conditionalFormatting sqref="Z355">
    <cfRule type="expression" dxfId="4035" priority="4259" stopIfTrue="1">
      <formula>$Z355=""</formula>
    </cfRule>
    <cfRule type="expression" dxfId="4034" priority="4271">
      <formula>(COUNTIFS($E$13:$E$512,$E355,$Z$13:$Z$512,"◎") + COUNTIFS($E$13:$E$512,$E355,$Z$13:$Z$512,"○"))&gt;1</formula>
    </cfRule>
  </conditionalFormatting>
  <conditionalFormatting sqref="AA355">
    <cfRule type="expression" dxfId="4033" priority="4258" stopIfTrue="1">
      <formula>$AA355=""</formula>
    </cfRule>
    <cfRule type="expression" dxfId="4032" priority="4270">
      <formula>(COUNTIFS($E$13:$E$512,$E355,$AA$13:$AA$512,"◎") + COUNTIFS($E$13:$E$512,$E355,$AA$13:$AA$512,"○"))&gt;1</formula>
    </cfRule>
  </conditionalFormatting>
  <conditionalFormatting sqref="AB355">
    <cfRule type="expression" dxfId="4031" priority="4257" stopIfTrue="1">
      <formula>$AB355=""</formula>
    </cfRule>
    <cfRule type="expression" dxfId="4030" priority="4269">
      <formula>(COUNTIFS($E$13:$E$512,$E355,$AB$13:$AB$512,"◎") + COUNTIFS($E$13:$E$512,$E355,$AB$13:$AB$512,"○"))&gt;1</formula>
    </cfRule>
  </conditionalFormatting>
  <conditionalFormatting sqref="AC355">
    <cfRule type="expression" dxfId="4029" priority="4256" stopIfTrue="1">
      <formula>$AC355=""</formula>
    </cfRule>
    <cfRule type="expression" dxfId="4028" priority="4268">
      <formula>(COUNTIFS($E$13:$E$512,$E355,$AC$13:$AC$512,"◎") + COUNTIFS($E$13:$E$512,$E355,$AC$13:$AC$512,"○"))&gt;1</formula>
    </cfRule>
  </conditionalFormatting>
  <conditionalFormatting sqref="AD355">
    <cfRule type="expression" dxfId="4027" priority="4255" stopIfTrue="1">
      <formula>$AD355=""</formula>
    </cfRule>
    <cfRule type="expression" dxfId="4026" priority="4267">
      <formula>(COUNTIFS($E$13:$E$512,$E355,$AD$13:$AD$512,"◎") + COUNTIFS($E$13:$E$512,$E355,$AD$13:$AD$512,"○"))&gt;1</formula>
    </cfRule>
  </conditionalFormatting>
  <conditionalFormatting sqref="AE355">
    <cfRule type="expression" dxfId="4025" priority="4254" stopIfTrue="1">
      <formula>$AE355=""</formula>
    </cfRule>
    <cfRule type="expression" dxfId="4024" priority="4266">
      <formula>(COUNTIFS($E$13:$E$512,$E355,$AE$13:$AE$512,"◎") + COUNTIFS($E$13:$E$512,$E355,$AE$13:$AE$512,"○"))&gt;1</formula>
    </cfRule>
  </conditionalFormatting>
  <conditionalFormatting sqref="AF355">
    <cfRule type="expression" dxfId="4023" priority="4253" stopIfTrue="1">
      <formula>$AF355=""</formula>
    </cfRule>
    <cfRule type="expression" dxfId="4022" priority="4265">
      <formula>(COUNTIFS($E$13:$E$512,$E355,$AF$13:$AF$512,"◎") + COUNTIFS($E$13:$E$512,$E355,$AF$13:$AF$512,"○"))&gt;1</formula>
    </cfRule>
  </conditionalFormatting>
  <conditionalFormatting sqref="AG355">
    <cfRule type="expression" dxfId="4021" priority="4252" stopIfTrue="1">
      <formula>$AG355=""</formula>
    </cfRule>
    <cfRule type="expression" dxfId="4020" priority="4264">
      <formula>(COUNTIFS($E$13:$E$512,$E355,$AG$13:$AG$512,"◎") + COUNTIFS($E$13:$E$512,$E355,$AG$13:$AG$512,"○"))&gt;1</formula>
    </cfRule>
  </conditionalFormatting>
  <conditionalFormatting sqref="AH355">
    <cfRule type="expression" dxfId="4019" priority="4251" stopIfTrue="1">
      <formula>$AH355=""</formula>
    </cfRule>
    <cfRule type="expression" dxfId="4018" priority="4263">
      <formula>(COUNTIFS($E$13:$E$512,$E355,$AH$13:$AH$512,"◎") + COUNTIFS($E$13:$E$512,$E355,$AH$13:$AH$512,"○"))&gt;1</formula>
    </cfRule>
  </conditionalFormatting>
  <conditionalFormatting sqref="AI355">
    <cfRule type="expression" dxfId="4017" priority="4250" stopIfTrue="1">
      <formula>$AI355=""</formula>
    </cfRule>
    <cfRule type="expression" dxfId="4016" priority="4262">
      <formula>(COUNTIFS($E$13:$E$512,$E355,$AI$13:$AI$512,"◎") + COUNTIFS($E$13:$E$512,$E355,$AI$13:$AI$512,"○"))&gt;1</formula>
    </cfRule>
  </conditionalFormatting>
  <conditionalFormatting sqref="AJ355">
    <cfRule type="expression" dxfId="4015" priority="4249" stopIfTrue="1">
      <formula>$AJ355=""</formula>
    </cfRule>
    <cfRule type="expression" dxfId="4014" priority="4261">
      <formula>(COUNTIFS($E$13:$E$512,$E355,$AJ$13:$AJ$512,"◎") + COUNTIFS($E$13:$E$512,$E355,$AJ$13:$AJ$512,"○"))&gt;1</formula>
    </cfRule>
  </conditionalFormatting>
  <conditionalFormatting sqref="Y356">
    <cfRule type="expression" dxfId="4013" priority="4236" stopIfTrue="1">
      <formula>$Y356=""</formula>
    </cfRule>
    <cfRule type="expression" dxfId="4012" priority="4248">
      <formula>(COUNTIFS($E$13:$E$512,$E356,$Y$13:$Y$512,"◎") + COUNTIFS($E$13:$E$512,$E356,$Y$13:$Y$512,"○"))&gt;1</formula>
    </cfRule>
  </conditionalFormatting>
  <conditionalFormatting sqref="Z356">
    <cfRule type="expression" dxfId="4011" priority="4235" stopIfTrue="1">
      <formula>$Z356=""</formula>
    </cfRule>
    <cfRule type="expression" dxfId="4010" priority="4247">
      <formula>(COUNTIFS($E$13:$E$512,$E356,$Z$13:$Z$512,"◎") + COUNTIFS($E$13:$E$512,$E356,$Z$13:$Z$512,"○"))&gt;1</formula>
    </cfRule>
  </conditionalFormatting>
  <conditionalFormatting sqref="AA356">
    <cfRule type="expression" dxfId="4009" priority="4234" stopIfTrue="1">
      <formula>$AA356=""</formula>
    </cfRule>
    <cfRule type="expression" dxfId="4008" priority="4246">
      <formula>(COUNTIFS($E$13:$E$512,$E356,$AA$13:$AA$512,"◎") + COUNTIFS($E$13:$E$512,$E356,$AA$13:$AA$512,"○"))&gt;1</formula>
    </cfRule>
  </conditionalFormatting>
  <conditionalFormatting sqref="AB356">
    <cfRule type="expression" dxfId="4007" priority="4233" stopIfTrue="1">
      <formula>$AB356=""</formula>
    </cfRule>
    <cfRule type="expression" dxfId="4006" priority="4245">
      <formula>(COUNTIFS($E$13:$E$512,$E356,$AB$13:$AB$512,"◎") + COUNTIFS($E$13:$E$512,$E356,$AB$13:$AB$512,"○"))&gt;1</formula>
    </cfRule>
  </conditionalFormatting>
  <conditionalFormatting sqref="AC356">
    <cfRule type="expression" dxfId="4005" priority="4232" stopIfTrue="1">
      <formula>$AC356=""</formula>
    </cfRule>
    <cfRule type="expression" dxfId="4004" priority="4244">
      <formula>(COUNTIFS($E$13:$E$512,$E356,$AC$13:$AC$512,"◎") + COUNTIFS($E$13:$E$512,$E356,$AC$13:$AC$512,"○"))&gt;1</formula>
    </cfRule>
  </conditionalFormatting>
  <conditionalFormatting sqref="AD356">
    <cfRule type="expression" dxfId="4003" priority="4231" stopIfTrue="1">
      <formula>$AD356=""</formula>
    </cfRule>
    <cfRule type="expression" dxfId="4002" priority="4243">
      <formula>(COUNTIFS($E$13:$E$512,$E356,$AD$13:$AD$512,"◎") + COUNTIFS($E$13:$E$512,$E356,$AD$13:$AD$512,"○"))&gt;1</formula>
    </cfRule>
  </conditionalFormatting>
  <conditionalFormatting sqref="AE356">
    <cfRule type="expression" dxfId="4001" priority="4230" stopIfTrue="1">
      <formula>$AE356=""</formula>
    </cfRule>
    <cfRule type="expression" dxfId="4000" priority="4242">
      <formula>(COUNTIFS($E$13:$E$512,$E356,$AE$13:$AE$512,"◎") + COUNTIFS($E$13:$E$512,$E356,$AE$13:$AE$512,"○"))&gt;1</formula>
    </cfRule>
  </conditionalFormatting>
  <conditionalFormatting sqref="AF356">
    <cfRule type="expression" dxfId="3999" priority="4229" stopIfTrue="1">
      <formula>$AF356=""</formula>
    </cfRule>
    <cfRule type="expression" dxfId="3998" priority="4241">
      <formula>(COUNTIFS($E$13:$E$512,$E356,$AF$13:$AF$512,"◎") + COUNTIFS($E$13:$E$512,$E356,$AF$13:$AF$512,"○"))&gt;1</formula>
    </cfRule>
  </conditionalFormatting>
  <conditionalFormatting sqref="AG356">
    <cfRule type="expression" dxfId="3997" priority="4228" stopIfTrue="1">
      <formula>$AG356=""</formula>
    </cfRule>
    <cfRule type="expression" dxfId="3996" priority="4240">
      <formula>(COUNTIFS($E$13:$E$512,$E356,$AG$13:$AG$512,"◎") + COUNTIFS($E$13:$E$512,$E356,$AG$13:$AG$512,"○"))&gt;1</formula>
    </cfRule>
  </conditionalFormatting>
  <conditionalFormatting sqref="AH356">
    <cfRule type="expression" dxfId="3995" priority="4227" stopIfTrue="1">
      <formula>$AH356=""</formula>
    </cfRule>
    <cfRule type="expression" dxfId="3994" priority="4239">
      <formula>(COUNTIFS($E$13:$E$512,$E356,$AH$13:$AH$512,"◎") + COUNTIFS($E$13:$E$512,$E356,$AH$13:$AH$512,"○"))&gt;1</formula>
    </cfRule>
  </conditionalFormatting>
  <conditionalFormatting sqref="AI356">
    <cfRule type="expression" dxfId="3993" priority="4226" stopIfTrue="1">
      <formula>$AI356=""</formula>
    </cfRule>
    <cfRule type="expression" dxfId="3992" priority="4238">
      <formula>(COUNTIFS($E$13:$E$512,$E356,$AI$13:$AI$512,"◎") + COUNTIFS($E$13:$E$512,$E356,$AI$13:$AI$512,"○"))&gt;1</formula>
    </cfRule>
  </conditionalFormatting>
  <conditionalFormatting sqref="AJ356">
    <cfRule type="expression" dxfId="3991" priority="4225" stopIfTrue="1">
      <formula>$AJ356=""</formula>
    </cfRule>
    <cfRule type="expression" dxfId="3990" priority="4237">
      <formula>(COUNTIFS($E$13:$E$512,$E356,$AJ$13:$AJ$512,"◎") + COUNTIFS($E$13:$E$512,$E356,$AJ$13:$AJ$512,"○"))&gt;1</formula>
    </cfRule>
  </conditionalFormatting>
  <conditionalFormatting sqref="Y357">
    <cfRule type="expression" dxfId="3989" priority="4212" stopIfTrue="1">
      <formula>$Y357=""</formula>
    </cfRule>
    <cfRule type="expression" dxfId="3988" priority="4224">
      <formula>(COUNTIFS($E$13:$E$512,$E357,$Y$13:$Y$512,"◎") + COUNTIFS($E$13:$E$512,$E357,$Y$13:$Y$512,"○"))&gt;1</formula>
    </cfRule>
  </conditionalFormatting>
  <conditionalFormatting sqref="Z357">
    <cfRule type="expression" dxfId="3987" priority="4211" stopIfTrue="1">
      <formula>$Z357=""</formula>
    </cfRule>
    <cfRule type="expression" dxfId="3986" priority="4223">
      <formula>(COUNTIFS($E$13:$E$512,$E357,$Z$13:$Z$512,"◎") + COUNTIFS($E$13:$E$512,$E357,$Z$13:$Z$512,"○"))&gt;1</formula>
    </cfRule>
  </conditionalFormatting>
  <conditionalFormatting sqref="AA357">
    <cfRule type="expression" dxfId="3985" priority="4210" stopIfTrue="1">
      <formula>$AA357=""</formula>
    </cfRule>
    <cfRule type="expression" dxfId="3984" priority="4222">
      <formula>(COUNTIFS($E$13:$E$512,$E357,$AA$13:$AA$512,"◎") + COUNTIFS($E$13:$E$512,$E357,$AA$13:$AA$512,"○"))&gt;1</formula>
    </cfRule>
  </conditionalFormatting>
  <conditionalFormatting sqref="AB357">
    <cfRule type="expression" dxfId="3983" priority="4209" stopIfTrue="1">
      <formula>$AB357=""</formula>
    </cfRule>
    <cfRule type="expression" dxfId="3982" priority="4221">
      <formula>(COUNTIFS($E$13:$E$512,$E357,$AB$13:$AB$512,"◎") + COUNTIFS($E$13:$E$512,$E357,$AB$13:$AB$512,"○"))&gt;1</formula>
    </cfRule>
  </conditionalFormatting>
  <conditionalFormatting sqref="AC357">
    <cfRule type="expression" dxfId="3981" priority="4208" stopIfTrue="1">
      <formula>$AC357=""</formula>
    </cfRule>
    <cfRule type="expression" dxfId="3980" priority="4220">
      <formula>(COUNTIFS($E$13:$E$512,$E357,$AC$13:$AC$512,"◎") + COUNTIFS($E$13:$E$512,$E357,$AC$13:$AC$512,"○"))&gt;1</formula>
    </cfRule>
  </conditionalFormatting>
  <conditionalFormatting sqref="AD357">
    <cfRule type="expression" dxfId="3979" priority="4207" stopIfTrue="1">
      <formula>$AD357=""</formula>
    </cfRule>
    <cfRule type="expression" dxfId="3978" priority="4219">
      <formula>(COUNTIFS($E$13:$E$512,$E357,$AD$13:$AD$512,"◎") + COUNTIFS($E$13:$E$512,$E357,$AD$13:$AD$512,"○"))&gt;1</formula>
    </cfRule>
  </conditionalFormatting>
  <conditionalFormatting sqref="AE357">
    <cfRule type="expression" dxfId="3977" priority="4206" stopIfTrue="1">
      <formula>$AE357=""</formula>
    </cfRule>
    <cfRule type="expression" dxfId="3976" priority="4218">
      <formula>(COUNTIFS($E$13:$E$512,$E357,$AE$13:$AE$512,"◎") + COUNTIFS($E$13:$E$512,$E357,$AE$13:$AE$512,"○"))&gt;1</formula>
    </cfRule>
  </conditionalFormatting>
  <conditionalFormatting sqref="AF357">
    <cfRule type="expression" dxfId="3975" priority="4205" stopIfTrue="1">
      <formula>$AF357=""</formula>
    </cfRule>
    <cfRule type="expression" dxfId="3974" priority="4217">
      <formula>(COUNTIFS($E$13:$E$512,$E357,$AF$13:$AF$512,"◎") + COUNTIFS($E$13:$E$512,$E357,$AF$13:$AF$512,"○"))&gt;1</formula>
    </cfRule>
  </conditionalFormatting>
  <conditionalFormatting sqref="AG357">
    <cfRule type="expression" dxfId="3973" priority="4204" stopIfTrue="1">
      <formula>$AG357=""</formula>
    </cfRule>
    <cfRule type="expression" dxfId="3972" priority="4216">
      <formula>(COUNTIFS($E$13:$E$512,$E357,$AG$13:$AG$512,"◎") + COUNTIFS($E$13:$E$512,$E357,$AG$13:$AG$512,"○"))&gt;1</formula>
    </cfRule>
  </conditionalFormatting>
  <conditionalFormatting sqref="AH357">
    <cfRule type="expression" dxfId="3971" priority="4203" stopIfTrue="1">
      <formula>$AH357=""</formula>
    </cfRule>
    <cfRule type="expression" dxfId="3970" priority="4215">
      <formula>(COUNTIFS($E$13:$E$512,$E357,$AH$13:$AH$512,"◎") + COUNTIFS($E$13:$E$512,$E357,$AH$13:$AH$512,"○"))&gt;1</formula>
    </cfRule>
  </conditionalFormatting>
  <conditionalFormatting sqref="AI357">
    <cfRule type="expression" dxfId="3969" priority="4202" stopIfTrue="1">
      <formula>$AI357=""</formula>
    </cfRule>
    <cfRule type="expression" dxfId="3968" priority="4214">
      <formula>(COUNTIFS($E$13:$E$512,$E357,$AI$13:$AI$512,"◎") + COUNTIFS($E$13:$E$512,$E357,$AI$13:$AI$512,"○"))&gt;1</formula>
    </cfRule>
  </conditionalFormatting>
  <conditionalFormatting sqref="AJ357">
    <cfRule type="expression" dxfId="3967" priority="4201" stopIfTrue="1">
      <formula>$AJ357=""</formula>
    </cfRule>
    <cfRule type="expression" dxfId="3966" priority="4213">
      <formula>(COUNTIFS($E$13:$E$512,$E357,$AJ$13:$AJ$512,"◎") + COUNTIFS($E$13:$E$512,$E357,$AJ$13:$AJ$512,"○"))&gt;1</formula>
    </cfRule>
  </conditionalFormatting>
  <conditionalFormatting sqref="Y358">
    <cfRule type="expression" dxfId="3965" priority="4188" stopIfTrue="1">
      <formula>$Y358=""</formula>
    </cfRule>
    <cfRule type="expression" dxfId="3964" priority="4200">
      <formula>(COUNTIFS($E$13:$E$512,$E358,$Y$13:$Y$512,"◎") + COUNTIFS($E$13:$E$512,$E358,$Y$13:$Y$512,"○"))&gt;1</formula>
    </cfRule>
  </conditionalFormatting>
  <conditionalFormatting sqref="Z358">
    <cfRule type="expression" dxfId="3963" priority="4187" stopIfTrue="1">
      <formula>$Z358=""</formula>
    </cfRule>
    <cfRule type="expression" dxfId="3962" priority="4199">
      <formula>(COUNTIFS($E$13:$E$512,$E358,$Z$13:$Z$512,"◎") + COUNTIFS($E$13:$E$512,$E358,$Z$13:$Z$512,"○"))&gt;1</formula>
    </cfRule>
  </conditionalFormatting>
  <conditionalFormatting sqref="AA358">
    <cfRule type="expression" dxfId="3961" priority="4186" stopIfTrue="1">
      <formula>$AA358=""</formula>
    </cfRule>
    <cfRule type="expression" dxfId="3960" priority="4198">
      <formula>(COUNTIFS($E$13:$E$512,$E358,$AA$13:$AA$512,"◎") + COUNTIFS($E$13:$E$512,$E358,$AA$13:$AA$512,"○"))&gt;1</formula>
    </cfRule>
  </conditionalFormatting>
  <conditionalFormatting sqref="AB358">
    <cfRule type="expression" dxfId="3959" priority="4185" stopIfTrue="1">
      <formula>$AB358=""</formula>
    </cfRule>
    <cfRule type="expression" dxfId="3958" priority="4197">
      <formula>(COUNTIFS($E$13:$E$512,$E358,$AB$13:$AB$512,"◎") + COUNTIFS($E$13:$E$512,$E358,$AB$13:$AB$512,"○"))&gt;1</formula>
    </cfRule>
  </conditionalFormatting>
  <conditionalFormatting sqref="AC358">
    <cfRule type="expression" dxfId="3957" priority="4184" stopIfTrue="1">
      <formula>$AC358=""</formula>
    </cfRule>
    <cfRule type="expression" dxfId="3956" priority="4196">
      <formula>(COUNTIFS($E$13:$E$512,$E358,$AC$13:$AC$512,"◎") + COUNTIFS($E$13:$E$512,$E358,$AC$13:$AC$512,"○"))&gt;1</formula>
    </cfRule>
  </conditionalFormatting>
  <conditionalFormatting sqref="AD358">
    <cfRule type="expression" dxfId="3955" priority="4183" stopIfTrue="1">
      <formula>$AD358=""</formula>
    </cfRule>
    <cfRule type="expression" dxfId="3954" priority="4195">
      <formula>(COUNTIFS($E$13:$E$512,$E358,$AD$13:$AD$512,"◎") + COUNTIFS($E$13:$E$512,$E358,$AD$13:$AD$512,"○"))&gt;1</formula>
    </cfRule>
  </conditionalFormatting>
  <conditionalFormatting sqref="AE358">
    <cfRule type="expression" dxfId="3953" priority="4182" stopIfTrue="1">
      <formula>$AE358=""</formula>
    </cfRule>
    <cfRule type="expression" dxfId="3952" priority="4194">
      <formula>(COUNTIFS($E$13:$E$512,$E358,$AE$13:$AE$512,"◎") + COUNTIFS($E$13:$E$512,$E358,$AE$13:$AE$512,"○"))&gt;1</formula>
    </cfRule>
  </conditionalFormatting>
  <conditionalFormatting sqref="AF358">
    <cfRule type="expression" dxfId="3951" priority="4181" stopIfTrue="1">
      <formula>$AF358=""</formula>
    </cfRule>
    <cfRule type="expression" dxfId="3950" priority="4193">
      <formula>(COUNTIFS($E$13:$E$512,$E358,$AF$13:$AF$512,"◎") + COUNTIFS($E$13:$E$512,$E358,$AF$13:$AF$512,"○"))&gt;1</formula>
    </cfRule>
  </conditionalFormatting>
  <conditionalFormatting sqref="AG358">
    <cfRule type="expression" dxfId="3949" priority="4180" stopIfTrue="1">
      <formula>$AG358=""</formula>
    </cfRule>
    <cfRule type="expression" dxfId="3948" priority="4192">
      <formula>(COUNTIFS($E$13:$E$512,$E358,$AG$13:$AG$512,"◎") + COUNTIFS($E$13:$E$512,$E358,$AG$13:$AG$512,"○"))&gt;1</formula>
    </cfRule>
  </conditionalFormatting>
  <conditionalFormatting sqref="AH358">
    <cfRule type="expression" dxfId="3947" priority="4179" stopIfTrue="1">
      <formula>$AH358=""</formula>
    </cfRule>
    <cfRule type="expression" dxfId="3946" priority="4191">
      <formula>(COUNTIFS($E$13:$E$512,$E358,$AH$13:$AH$512,"◎") + COUNTIFS($E$13:$E$512,$E358,$AH$13:$AH$512,"○"))&gt;1</formula>
    </cfRule>
  </conditionalFormatting>
  <conditionalFormatting sqref="AI358">
    <cfRule type="expression" dxfId="3945" priority="4178" stopIfTrue="1">
      <formula>$AI358=""</formula>
    </cfRule>
    <cfRule type="expression" dxfId="3944" priority="4190">
      <formula>(COUNTIFS($E$13:$E$512,$E358,$AI$13:$AI$512,"◎") + COUNTIFS($E$13:$E$512,$E358,$AI$13:$AI$512,"○"))&gt;1</formula>
    </cfRule>
  </conditionalFormatting>
  <conditionalFormatting sqref="AJ358">
    <cfRule type="expression" dxfId="3943" priority="4177" stopIfTrue="1">
      <formula>$AJ358=""</formula>
    </cfRule>
    <cfRule type="expression" dxfId="3942" priority="4189">
      <formula>(COUNTIFS($E$13:$E$512,$E358,$AJ$13:$AJ$512,"◎") + COUNTIFS($E$13:$E$512,$E358,$AJ$13:$AJ$512,"○"))&gt;1</formula>
    </cfRule>
  </conditionalFormatting>
  <conditionalFormatting sqref="Y359">
    <cfRule type="expression" dxfId="3941" priority="4164" stopIfTrue="1">
      <formula>$Y359=""</formula>
    </cfRule>
    <cfRule type="expression" dxfId="3940" priority="4176">
      <formula>(COUNTIFS($E$13:$E$512,$E359,$Y$13:$Y$512,"◎") + COUNTIFS($E$13:$E$512,$E359,$Y$13:$Y$512,"○"))&gt;1</formula>
    </cfRule>
  </conditionalFormatting>
  <conditionalFormatting sqref="Z359">
    <cfRule type="expression" dxfId="3939" priority="4163" stopIfTrue="1">
      <formula>$Z359=""</formula>
    </cfRule>
    <cfRule type="expression" dxfId="3938" priority="4175">
      <formula>(COUNTIFS($E$13:$E$512,$E359,$Z$13:$Z$512,"◎") + COUNTIFS($E$13:$E$512,$E359,$Z$13:$Z$512,"○"))&gt;1</formula>
    </cfRule>
  </conditionalFormatting>
  <conditionalFormatting sqref="AA359">
    <cfRule type="expression" dxfId="3937" priority="4162" stopIfTrue="1">
      <formula>$AA359=""</formula>
    </cfRule>
    <cfRule type="expression" dxfId="3936" priority="4174">
      <formula>(COUNTIFS($E$13:$E$512,$E359,$AA$13:$AA$512,"◎") + COUNTIFS($E$13:$E$512,$E359,$AA$13:$AA$512,"○"))&gt;1</formula>
    </cfRule>
  </conditionalFormatting>
  <conditionalFormatting sqref="AB359">
    <cfRule type="expression" dxfId="3935" priority="4161" stopIfTrue="1">
      <formula>$AB359=""</formula>
    </cfRule>
    <cfRule type="expression" dxfId="3934" priority="4173">
      <formula>(COUNTIFS($E$13:$E$512,$E359,$AB$13:$AB$512,"◎") + COUNTIFS($E$13:$E$512,$E359,$AB$13:$AB$512,"○"))&gt;1</formula>
    </cfRule>
  </conditionalFormatting>
  <conditionalFormatting sqref="AC359">
    <cfRule type="expression" dxfId="3933" priority="4160" stopIfTrue="1">
      <formula>$AC359=""</formula>
    </cfRule>
    <cfRule type="expression" dxfId="3932" priority="4172">
      <formula>(COUNTIFS($E$13:$E$512,$E359,$AC$13:$AC$512,"◎") + COUNTIFS($E$13:$E$512,$E359,$AC$13:$AC$512,"○"))&gt;1</formula>
    </cfRule>
  </conditionalFormatting>
  <conditionalFormatting sqref="AD359">
    <cfRule type="expression" dxfId="3931" priority="4159" stopIfTrue="1">
      <formula>$AD359=""</formula>
    </cfRule>
    <cfRule type="expression" dxfId="3930" priority="4171">
      <formula>(COUNTIFS($E$13:$E$512,$E359,$AD$13:$AD$512,"◎") + COUNTIFS($E$13:$E$512,$E359,$AD$13:$AD$512,"○"))&gt;1</formula>
    </cfRule>
  </conditionalFormatting>
  <conditionalFormatting sqref="AE359">
    <cfRule type="expression" dxfId="3929" priority="4158" stopIfTrue="1">
      <formula>$AE359=""</formula>
    </cfRule>
    <cfRule type="expression" dxfId="3928" priority="4170">
      <formula>(COUNTIFS($E$13:$E$512,$E359,$AE$13:$AE$512,"◎") + COUNTIFS($E$13:$E$512,$E359,$AE$13:$AE$512,"○"))&gt;1</formula>
    </cfRule>
  </conditionalFormatting>
  <conditionalFormatting sqref="AF359">
    <cfRule type="expression" dxfId="3927" priority="4157" stopIfTrue="1">
      <formula>$AF359=""</formula>
    </cfRule>
    <cfRule type="expression" dxfId="3926" priority="4169">
      <formula>(COUNTIFS($E$13:$E$512,$E359,$AF$13:$AF$512,"◎") + COUNTIFS($E$13:$E$512,$E359,$AF$13:$AF$512,"○"))&gt;1</formula>
    </cfRule>
  </conditionalFormatting>
  <conditionalFormatting sqref="AG359">
    <cfRule type="expression" dxfId="3925" priority="4156" stopIfTrue="1">
      <formula>$AG359=""</formula>
    </cfRule>
    <cfRule type="expression" dxfId="3924" priority="4168">
      <formula>(COUNTIFS($E$13:$E$512,$E359,$AG$13:$AG$512,"◎") + COUNTIFS($E$13:$E$512,$E359,$AG$13:$AG$512,"○"))&gt;1</formula>
    </cfRule>
  </conditionalFormatting>
  <conditionalFormatting sqref="AH359">
    <cfRule type="expression" dxfId="3923" priority="4155" stopIfTrue="1">
      <formula>$AH359=""</formula>
    </cfRule>
    <cfRule type="expression" dxfId="3922" priority="4167">
      <formula>(COUNTIFS($E$13:$E$512,$E359,$AH$13:$AH$512,"◎") + COUNTIFS($E$13:$E$512,$E359,$AH$13:$AH$512,"○"))&gt;1</formula>
    </cfRule>
  </conditionalFormatting>
  <conditionalFormatting sqref="AI359">
    <cfRule type="expression" dxfId="3921" priority="4154" stopIfTrue="1">
      <formula>$AI359=""</formula>
    </cfRule>
    <cfRule type="expression" dxfId="3920" priority="4166">
      <formula>(COUNTIFS($E$13:$E$512,$E359,$AI$13:$AI$512,"◎") + COUNTIFS($E$13:$E$512,$E359,$AI$13:$AI$512,"○"))&gt;1</formula>
    </cfRule>
  </conditionalFormatting>
  <conditionalFormatting sqref="AJ359">
    <cfRule type="expression" dxfId="3919" priority="4153" stopIfTrue="1">
      <formula>$AJ359=""</formula>
    </cfRule>
    <cfRule type="expression" dxfId="3918" priority="4165">
      <formula>(COUNTIFS($E$13:$E$512,$E359,$AJ$13:$AJ$512,"◎") + COUNTIFS($E$13:$E$512,$E359,$AJ$13:$AJ$512,"○"))&gt;1</formula>
    </cfRule>
  </conditionalFormatting>
  <conditionalFormatting sqref="Y360">
    <cfRule type="expression" dxfId="3917" priority="4140" stopIfTrue="1">
      <formula>$Y360=""</formula>
    </cfRule>
    <cfRule type="expression" dxfId="3916" priority="4152">
      <formula>(COUNTIFS($E$13:$E$512,$E360,$Y$13:$Y$512,"◎") + COUNTIFS($E$13:$E$512,$E360,$Y$13:$Y$512,"○"))&gt;1</formula>
    </cfRule>
  </conditionalFormatting>
  <conditionalFormatting sqref="Z360">
    <cfRule type="expression" dxfId="3915" priority="4139" stopIfTrue="1">
      <formula>$Z360=""</formula>
    </cfRule>
    <cfRule type="expression" dxfId="3914" priority="4151">
      <formula>(COUNTIFS($E$13:$E$512,$E360,$Z$13:$Z$512,"◎") + COUNTIFS($E$13:$E$512,$E360,$Z$13:$Z$512,"○"))&gt;1</formula>
    </cfRule>
  </conditionalFormatting>
  <conditionalFormatting sqref="AA360">
    <cfRule type="expression" dxfId="3913" priority="4138" stopIfTrue="1">
      <formula>$AA360=""</formula>
    </cfRule>
    <cfRule type="expression" dxfId="3912" priority="4150">
      <formula>(COUNTIFS($E$13:$E$512,$E360,$AA$13:$AA$512,"◎") + COUNTIFS($E$13:$E$512,$E360,$AA$13:$AA$512,"○"))&gt;1</formula>
    </cfRule>
  </conditionalFormatting>
  <conditionalFormatting sqref="AB360">
    <cfRule type="expression" dxfId="3911" priority="4137" stopIfTrue="1">
      <formula>$AB360=""</formula>
    </cfRule>
    <cfRule type="expression" dxfId="3910" priority="4149">
      <formula>(COUNTIFS($E$13:$E$512,$E360,$AB$13:$AB$512,"◎") + COUNTIFS($E$13:$E$512,$E360,$AB$13:$AB$512,"○"))&gt;1</formula>
    </cfRule>
  </conditionalFormatting>
  <conditionalFormatting sqref="AC360">
    <cfRule type="expression" dxfId="3909" priority="4136" stopIfTrue="1">
      <formula>$AC360=""</formula>
    </cfRule>
    <cfRule type="expression" dxfId="3908" priority="4148">
      <formula>(COUNTIFS($E$13:$E$512,$E360,$AC$13:$AC$512,"◎") + COUNTIFS($E$13:$E$512,$E360,$AC$13:$AC$512,"○"))&gt;1</formula>
    </cfRule>
  </conditionalFormatting>
  <conditionalFormatting sqref="AD360">
    <cfRule type="expression" dxfId="3907" priority="4135" stopIfTrue="1">
      <formula>$AD360=""</formula>
    </cfRule>
    <cfRule type="expression" dxfId="3906" priority="4147">
      <formula>(COUNTIFS($E$13:$E$512,$E360,$AD$13:$AD$512,"◎") + COUNTIFS($E$13:$E$512,$E360,$AD$13:$AD$512,"○"))&gt;1</formula>
    </cfRule>
  </conditionalFormatting>
  <conditionalFormatting sqref="AE360">
    <cfRule type="expression" dxfId="3905" priority="4134" stopIfTrue="1">
      <formula>$AE360=""</formula>
    </cfRule>
    <cfRule type="expression" dxfId="3904" priority="4146">
      <formula>(COUNTIFS($E$13:$E$512,$E360,$AE$13:$AE$512,"◎") + COUNTIFS($E$13:$E$512,$E360,$AE$13:$AE$512,"○"))&gt;1</formula>
    </cfRule>
  </conditionalFormatting>
  <conditionalFormatting sqref="AF360">
    <cfRule type="expression" dxfId="3903" priority="4133" stopIfTrue="1">
      <formula>$AF360=""</formula>
    </cfRule>
    <cfRule type="expression" dxfId="3902" priority="4145">
      <formula>(COUNTIFS($E$13:$E$512,$E360,$AF$13:$AF$512,"◎") + COUNTIFS($E$13:$E$512,$E360,$AF$13:$AF$512,"○"))&gt;1</formula>
    </cfRule>
  </conditionalFormatting>
  <conditionalFormatting sqref="AG360">
    <cfRule type="expression" dxfId="3901" priority="4132" stopIfTrue="1">
      <formula>$AG360=""</formula>
    </cfRule>
    <cfRule type="expression" dxfId="3900" priority="4144">
      <formula>(COUNTIFS($E$13:$E$512,$E360,$AG$13:$AG$512,"◎") + COUNTIFS($E$13:$E$512,$E360,$AG$13:$AG$512,"○"))&gt;1</formula>
    </cfRule>
  </conditionalFormatting>
  <conditionalFormatting sqref="AH360">
    <cfRule type="expression" dxfId="3899" priority="4131" stopIfTrue="1">
      <formula>$AH360=""</formula>
    </cfRule>
    <cfRule type="expression" dxfId="3898" priority="4143">
      <formula>(COUNTIFS($E$13:$E$512,$E360,$AH$13:$AH$512,"◎") + COUNTIFS($E$13:$E$512,$E360,$AH$13:$AH$512,"○"))&gt;1</formula>
    </cfRule>
  </conditionalFormatting>
  <conditionalFormatting sqref="AI360">
    <cfRule type="expression" dxfId="3897" priority="4130" stopIfTrue="1">
      <formula>$AI360=""</formula>
    </cfRule>
    <cfRule type="expression" dxfId="3896" priority="4142">
      <formula>(COUNTIFS($E$13:$E$512,$E360,$AI$13:$AI$512,"◎") + COUNTIFS($E$13:$E$512,$E360,$AI$13:$AI$512,"○"))&gt;1</formula>
    </cfRule>
  </conditionalFormatting>
  <conditionalFormatting sqref="AJ360">
    <cfRule type="expression" dxfId="3895" priority="4129" stopIfTrue="1">
      <formula>$AJ360=""</formula>
    </cfRule>
    <cfRule type="expression" dxfId="3894" priority="4141">
      <formula>(COUNTIFS($E$13:$E$512,$E360,$AJ$13:$AJ$512,"◎") + COUNTIFS($E$13:$E$512,$E360,$AJ$13:$AJ$512,"○"))&gt;1</formula>
    </cfRule>
  </conditionalFormatting>
  <conditionalFormatting sqref="Y361">
    <cfRule type="expression" dxfId="3893" priority="4116" stopIfTrue="1">
      <formula>$Y361=""</formula>
    </cfRule>
    <cfRule type="expression" dxfId="3892" priority="4128">
      <formula>(COUNTIFS($E$13:$E$512,$E361,$Y$13:$Y$512,"◎") + COUNTIFS($E$13:$E$512,$E361,$Y$13:$Y$512,"○"))&gt;1</formula>
    </cfRule>
  </conditionalFormatting>
  <conditionalFormatting sqref="Z361">
    <cfRule type="expression" dxfId="3891" priority="4115" stopIfTrue="1">
      <formula>$Z361=""</formula>
    </cfRule>
    <cfRule type="expression" dxfId="3890" priority="4127">
      <formula>(COUNTIFS($E$13:$E$512,$E361,$Z$13:$Z$512,"◎") + COUNTIFS($E$13:$E$512,$E361,$Z$13:$Z$512,"○"))&gt;1</formula>
    </cfRule>
  </conditionalFormatting>
  <conditionalFormatting sqref="AA361">
    <cfRule type="expression" dxfId="3889" priority="4114" stopIfTrue="1">
      <formula>$AA361=""</formula>
    </cfRule>
    <cfRule type="expression" dxfId="3888" priority="4126">
      <formula>(COUNTIFS($E$13:$E$512,$E361,$AA$13:$AA$512,"◎") + COUNTIFS($E$13:$E$512,$E361,$AA$13:$AA$512,"○"))&gt;1</formula>
    </cfRule>
  </conditionalFormatting>
  <conditionalFormatting sqref="AB361">
    <cfRule type="expression" dxfId="3887" priority="4113" stopIfTrue="1">
      <formula>$AB361=""</formula>
    </cfRule>
    <cfRule type="expression" dxfId="3886" priority="4125">
      <formula>(COUNTIFS($E$13:$E$512,$E361,$AB$13:$AB$512,"◎") + COUNTIFS($E$13:$E$512,$E361,$AB$13:$AB$512,"○"))&gt;1</formula>
    </cfRule>
  </conditionalFormatting>
  <conditionalFormatting sqref="AC361">
    <cfRule type="expression" dxfId="3885" priority="4112" stopIfTrue="1">
      <formula>$AC361=""</formula>
    </cfRule>
    <cfRule type="expression" dxfId="3884" priority="4124">
      <formula>(COUNTIFS($E$13:$E$512,$E361,$AC$13:$AC$512,"◎") + COUNTIFS($E$13:$E$512,$E361,$AC$13:$AC$512,"○"))&gt;1</formula>
    </cfRule>
  </conditionalFormatting>
  <conditionalFormatting sqref="AD361">
    <cfRule type="expression" dxfId="3883" priority="4111" stopIfTrue="1">
      <formula>$AD361=""</formula>
    </cfRule>
    <cfRule type="expression" dxfId="3882" priority="4123">
      <formula>(COUNTIFS($E$13:$E$512,$E361,$AD$13:$AD$512,"◎") + COUNTIFS($E$13:$E$512,$E361,$AD$13:$AD$512,"○"))&gt;1</formula>
    </cfRule>
  </conditionalFormatting>
  <conditionalFormatting sqref="AE361">
    <cfRule type="expression" dxfId="3881" priority="4110" stopIfTrue="1">
      <formula>$AE361=""</formula>
    </cfRule>
    <cfRule type="expression" dxfId="3880" priority="4122">
      <formula>(COUNTIFS($E$13:$E$512,$E361,$AE$13:$AE$512,"◎") + COUNTIFS($E$13:$E$512,$E361,$AE$13:$AE$512,"○"))&gt;1</formula>
    </cfRule>
  </conditionalFormatting>
  <conditionalFormatting sqref="AF361">
    <cfRule type="expression" dxfId="3879" priority="4109" stopIfTrue="1">
      <formula>$AF361=""</formula>
    </cfRule>
    <cfRule type="expression" dxfId="3878" priority="4121">
      <formula>(COUNTIFS($E$13:$E$512,$E361,$AF$13:$AF$512,"◎") + COUNTIFS($E$13:$E$512,$E361,$AF$13:$AF$512,"○"))&gt;1</formula>
    </cfRule>
  </conditionalFormatting>
  <conditionalFormatting sqref="AG361">
    <cfRule type="expression" dxfId="3877" priority="4108" stopIfTrue="1">
      <formula>$AG361=""</formula>
    </cfRule>
    <cfRule type="expression" dxfId="3876" priority="4120">
      <formula>(COUNTIFS($E$13:$E$512,$E361,$AG$13:$AG$512,"◎") + COUNTIFS($E$13:$E$512,$E361,$AG$13:$AG$512,"○"))&gt;1</formula>
    </cfRule>
  </conditionalFormatting>
  <conditionalFormatting sqref="AH361">
    <cfRule type="expression" dxfId="3875" priority="4107" stopIfTrue="1">
      <formula>$AH361=""</formula>
    </cfRule>
    <cfRule type="expression" dxfId="3874" priority="4119">
      <formula>(COUNTIFS($E$13:$E$512,$E361,$AH$13:$AH$512,"◎") + COUNTIFS($E$13:$E$512,$E361,$AH$13:$AH$512,"○"))&gt;1</formula>
    </cfRule>
  </conditionalFormatting>
  <conditionalFormatting sqref="AI361">
    <cfRule type="expression" dxfId="3873" priority="4106" stopIfTrue="1">
      <formula>$AI361=""</formula>
    </cfRule>
    <cfRule type="expression" dxfId="3872" priority="4118">
      <formula>(COUNTIFS($E$13:$E$512,$E361,$AI$13:$AI$512,"◎") + COUNTIFS($E$13:$E$512,$E361,$AI$13:$AI$512,"○"))&gt;1</formula>
    </cfRule>
  </conditionalFormatting>
  <conditionalFormatting sqref="AJ361">
    <cfRule type="expression" dxfId="3871" priority="4105" stopIfTrue="1">
      <formula>$AJ361=""</formula>
    </cfRule>
    <cfRule type="expression" dxfId="3870" priority="4117">
      <formula>(COUNTIFS($E$13:$E$512,$E361,$AJ$13:$AJ$512,"◎") + COUNTIFS($E$13:$E$512,$E361,$AJ$13:$AJ$512,"○"))&gt;1</formula>
    </cfRule>
  </conditionalFormatting>
  <conditionalFormatting sqref="Y362">
    <cfRule type="expression" dxfId="3869" priority="4092" stopIfTrue="1">
      <formula>$Y362=""</formula>
    </cfRule>
    <cfRule type="expression" dxfId="3868" priority="4104">
      <formula>(COUNTIFS($E$13:$E$512,$E362,$Y$13:$Y$512,"◎") + COUNTIFS($E$13:$E$512,$E362,$Y$13:$Y$512,"○"))&gt;1</formula>
    </cfRule>
  </conditionalFormatting>
  <conditionalFormatting sqref="Z362">
    <cfRule type="expression" dxfId="3867" priority="4091" stopIfTrue="1">
      <formula>$Z362=""</formula>
    </cfRule>
    <cfRule type="expression" dxfId="3866" priority="4103">
      <formula>(COUNTIFS($E$13:$E$512,$E362,$Z$13:$Z$512,"◎") + COUNTIFS($E$13:$E$512,$E362,$Z$13:$Z$512,"○"))&gt;1</formula>
    </cfRule>
  </conditionalFormatting>
  <conditionalFormatting sqref="AA362">
    <cfRule type="expression" dxfId="3865" priority="4090" stopIfTrue="1">
      <formula>$AA362=""</formula>
    </cfRule>
    <cfRule type="expression" dxfId="3864" priority="4102">
      <formula>(COUNTIFS($E$13:$E$512,$E362,$AA$13:$AA$512,"◎") + COUNTIFS($E$13:$E$512,$E362,$AA$13:$AA$512,"○"))&gt;1</formula>
    </cfRule>
  </conditionalFormatting>
  <conditionalFormatting sqref="AB362">
    <cfRule type="expression" dxfId="3863" priority="4089" stopIfTrue="1">
      <formula>$AB362=""</formula>
    </cfRule>
    <cfRule type="expression" dxfId="3862" priority="4101">
      <formula>(COUNTIFS($E$13:$E$512,$E362,$AB$13:$AB$512,"◎") + COUNTIFS($E$13:$E$512,$E362,$AB$13:$AB$512,"○"))&gt;1</formula>
    </cfRule>
  </conditionalFormatting>
  <conditionalFormatting sqref="AC362">
    <cfRule type="expression" dxfId="3861" priority="4088" stopIfTrue="1">
      <formula>$AC362=""</formula>
    </cfRule>
    <cfRule type="expression" dxfId="3860" priority="4100">
      <formula>(COUNTIFS($E$13:$E$512,$E362,$AC$13:$AC$512,"◎") + COUNTIFS($E$13:$E$512,$E362,$AC$13:$AC$512,"○"))&gt;1</formula>
    </cfRule>
  </conditionalFormatting>
  <conditionalFormatting sqref="AD362">
    <cfRule type="expression" dxfId="3859" priority="4087" stopIfTrue="1">
      <formula>$AD362=""</formula>
    </cfRule>
    <cfRule type="expression" dxfId="3858" priority="4099">
      <formula>(COUNTIFS($E$13:$E$512,$E362,$AD$13:$AD$512,"◎") + COUNTIFS($E$13:$E$512,$E362,$AD$13:$AD$512,"○"))&gt;1</formula>
    </cfRule>
  </conditionalFormatting>
  <conditionalFormatting sqref="AE362">
    <cfRule type="expression" dxfId="3857" priority="4086" stopIfTrue="1">
      <formula>$AE362=""</formula>
    </cfRule>
    <cfRule type="expression" dxfId="3856" priority="4098">
      <formula>(COUNTIFS($E$13:$E$512,$E362,$AE$13:$AE$512,"◎") + COUNTIFS($E$13:$E$512,$E362,$AE$13:$AE$512,"○"))&gt;1</formula>
    </cfRule>
  </conditionalFormatting>
  <conditionalFormatting sqref="AF362">
    <cfRule type="expression" dxfId="3855" priority="4085" stopIfTrue="1">
      <formula>$AF362=""</formula>
    </cfRule>
    <cfRule type="expression" dxfId="3854" priority="4097">
      <formula>(COUNTIFS($E$13:$E$512,$E362,$AF$13:$AF$512,"◎") + COUNTIFS($E$13:$E$512,$E362,$AF$13:$AF$512,"○"))&gt;1</formula>
    </cfRule>
  </conditionalFormatting>
  <conditionalFormatting sqref="AG362">
    <cfRule type="expression" dxfId="3853" priority="4084" stopIfTrue="1">
      <formula>$AG362=""</formula>
    </cfRule>
    <cfRule type="expression" dxfId="3852" priority="4096">
      <formula>(COUNTIFS($E$13:$E$512,$E362,$AG$13:$AG$512,"◎") + COUNTIFS($E$13:$E$512,$E362,$AG$13:$AG$512,"○"))&gt;1</formula>
    </cfRule>
  </conditionalFormatting>
  <conditionalFormatting sqref="AH362">
    <cfRule type="expression" dxfId="3851" priority="4083" stopIfTrue="1">
      <formula>$AH362=""</formula>
    </cfRule>
    <cfRule type="expression" dxfId="3850" priority="4095">
      <formula>(COUNTIFS($E$13:$E$512,$E362,$AH$13:$AH$512,"◎") + COUNTIFS($E$13:$E$512,$E362,$AH$13:$AH$512,"○"))&gt;1</formula>
    </cfRule>
  </conditionalFormatting>
  <conditionalFormatting sqref="AI362">
    <cfRule type="expression" dxfId="3849" priority="4082" stopIfTrue="1">
      <formula>$AI362=""</formula>
    </cfRule>
    <cfRule type="expression" dxfId="3848" priority="4094">
      <formula>(COUNTIFS($E$13:$E$512,$E362,$AI$13:$AI$512,"◎") + COUNTIFS($E$13:$E$512,$E362,$AI$13:$AI$512,"○"))&gt;1</formula>
    </cfRule>
  </conditionalFormatting>
  <conditionalFormatting sqref="AJ362">
    <cfRule type="expression" dxfId="3847" priority="4081" stopIfTrue="1">
      <formula>$AJ362=""</formula>
    </cfRule>
    <cfRule type="expression" dxfId="3846" priority="4093">
      <formula>(COUNTIFS($E$13:$E$512,$E362,$AJ$13:$AJ$512,"◎") + COUNTIFS($E$13:$E$512,$E362,$AJ$13:$AJ$512,"○"))&gt;1</formula>
    </cfRule>
  </conditionalFormatting>
  <conditionalFormatting sqref="Y363">
    <cfRule type="expression" dxfId="3845" priority="4068" stopIfTrue="1">
      <formula>$Y363=""</formula>
    </cfRule>
    <cfRule type="expression" dxfId="3844" priority="4080">
      <formula>(COUNTIFS($E$13:$E$512,$E363,$Y$13:$Y$512,"◎") + COUNTIFS($E$13:$E$512,$E363,$Y$13:$Y$512,"○"))&gt;1</formula>
    </cfRule>
  </conditionalFormatting>
  <conditionalFormatting sqref="Z363">
    <cfRule type="expression" dxfId="3843" priority="4067" stopIfTrue="1">
      <formula>$Z363=""</formula>
    </cfRule>
    <cfRule type="expression" dxfId="3842" priority="4079">
      <formula>(COUNTIFS($E$13:$E$512,$E363,$Z$13:$Z$512,"◎") + COUNTIFS($E$13:$E$512,$E363,$Z$13:$Z$512,"○"))&gt;1</formula>
    </cfRule>
  </conditionalFormatting>
  <conditionalFormatting sqref="AA363">
    <cfRule type="expression" dxfId="3841" priority="4066" stopIfTrue="1">
      <formula>$AA363=""</formula>
    </cfRule>
    <cfRule type="expression" dxfId="3840" priority="4078">
      <formula>(COUNTIFS($E$13:$E$512,$E363,$AA$13:$AA$512,"◎") + COUNTIFS($E$13:$E$512,$E363,$AA$13:$AA$512,"○"))&gt;1</formula>
    </cfRule>
  </conditionalFormatting>
  <conditionalFormatting sqref="AB363">
    <cfRule type="expression" dxfId="3839" priority="4065" stopIfTrue="1">
      <formula>$AB363=""</formula>
    </cfRule>
    <cfRule type="expression" dxfId="3838" priority="4077">
      <formula>(COUNTIFS($E$13:$E$512,$E363,$AB$13:$AB$512,"◎") + COUNTIFS($E$13:$E$512,$E363,$AB$13:$AB$512,"○"))&gt;1</formula>
    </cfRule>
  </conditionalFormatting>
  <conditionalFormatting sqref="AC363">
    <cfRule type="expression" dxfId="3837" priority="4064" stopIfTrue="1">
      <formula>$AC363=""</formula>
    </cfRule>
    <cfRule type="expression" dxfId="3836" priority="4076">
      <formula>(COUNTIFS($E$13:$E$512,$E363,$AC$13:$AC$512,"◎") + COUNTIFS($E$13:$E$512,$E363,$AC$13:$AC$512,"○"))&gt;1</formula>
    </cfRule>
  </conditionalFormatting>
  <conditionalFormatting sqref="AD363">
    <cfRule type="expression" dxfId="3835" priority="4063" stopIfTrue="1">
      <formula>$AD363=""</formula>
    </cfRule>
    <cfRule type="expression" dxfId="3834" priority="4075">
      <formula>(COUNTIFS($E$13:$E$512,$E363,$AD$13:$AD$512,"◎") + COUNTIFS($E$13:$E$512,$E363,$AD$13:$AD$512,"○"))&gt;1</formula>
    </cfRule>
  </conditionalFormatting>
  <conditionalFormatting sqref="AE363">
    <cfRule type="expression" dxfId="3833" priority="4062" stopIfTrue="1">
      <formula>$AE363=""</formula>
    </cfRule>
    <cfRule type="expression" dxfId="3832" priority="4074">
      <formula>(COUNTIFS($E$13:$E$512,$E363,$AE$13:$AE$512,"◎") + COUNTIFS($E$13:$E$512,$E363,$AE$13:$AE$512,"○"))&gt;1</formula>
    </cfRule>
  </conditionalFormatting>
  <conditionalFormatting sqref="AF363">
    <cfRule type="expression" dxfId="3831" priority="4061" stopIfTrue="1">
      <formula>$AF363=""</formula>
    </cfRule>
    <cfRule type="expression" dxfId="3830" priority="4073">
      <formula>(COUNTIFS($E$13:$E$512,$E363,$AF$13:$AF$512,"◎") + COUNTIFS($E$13:$E$512,$E363,$AF$13:$AF$512,"○"))&gt;1</formula>
    </cfRule>
  </conditionalFormatting>
  <conditionalFormatting sqref="AG363">
    <cfRule type="expression" dxfId="3829" priority="4060" stopIfTrue="1">
      <formula>$AG363=""</formula>
    </cfRule>
    <cfRule type="expression" dxfId="3828" priority="4072">
      <formula>(COUNTIFS($E$13:$E$512,$E363,$AG$13:$AG$512,"◎") + COUNTIFS($E$13:$E$512,$E363,$AG$13:$AG$512,"○"))&gt;1</formula>
    </cfRule>
  </conditionalFormatting>
  <conditionalFormatting sqref="AH363">
    <cfRule type="expression" dxfId="3827" priority="4059" stopIfTrue="1">
      <formula>$AH363=""</formula>
    </cfRule>
    <cfRule type="expression" dxfId="3826" priority="4071">
      <formula>(COUNTIFS($E$13:$E$512,$E363,$AH$13:$AH$512,"◎") + COUNTIFS($E$13:$E$512,$E363,$AH$13:$AH$512,"○"))&gt;1</formula>
    </cfRule>
  </conditionalFormatting>
  <conditionalFormatting sqref="AI363">
    <cfRule type="expression" dxfId="3825" priority="4058" stopIfTrue="1">
      <formula>$AI363=""</formula>
    </cfRule>
    <cfRule type="expression" dxfId="3824" priority="4070">
      <formula>(COUNTIFS($E$13:$E$512,$E363,$AI$13:$AI$512,"◎") + COUNTIFS($E$13:$E$512,$E363,$AI$13:$AI$512,"○"))&gt;1</formula>
    </cfRule>
  </conditionalFormatting>
  <conditionalFormatting sqref="AJ363">
    <cfRule type="expression" dxfId="3823" priority="4057" stopIfTrue="1">
      <formula>$AJ363=""</formula>
    </cfRule>
    <cfRule type="expression" dxfId="3822" priority="4069">
      <formula>(COUNTIFS($E$13:$E$512,$E363,$AJ$13:$AJ$512,"◎") + COUNTIFS($E$13:$E$512,$E363,$AJ$13:$AJ$512,"○"))&gt;1</formula>
    </cfRule>
  </conditionalFormatting>
  <conditionalFormatting sqref="Y364">
    <cfRule type="expression" dxfId="3821" priority="4044" stopIfTrue="1">
      <formula>$Y364=""</formula>
    </cfRule>
    <cfRule type="expression" dxfId="3820" priority="4056">
      <formula>(COUNTIFS($E$13:$E$512,$E364,$Y$13:$Y$512,"◎") + COUNTIFS($E$13:$E$512,$E364,$Y$13:$Y$512,"○"))&gt;1</formula>
    </cfRule>
  </conditionalFormatting>
  <conditionalFormatting sqref="Z364">
    <cfRule type="expression" dxfId="3819" priority="4043" stopIfTrue="1">
      <formula>$Z364=""</formula>
    </cfRule>
    <cfRule type="expression" dxfId="3818" priority="4055">
      <formula>(COUNTIFS($E$13:$E$512,$E364,$Z$13:$Z$512,"◎") + COUNTIFS($E$13:$E$512,$E364,$Z$13:$Z$512,"○"))&gt;1</formula>
    </cfRule>
  </conditionalFormatting>
  <conditionalFormatting sqref="AA364">
    <cfRule type="expression" dxfId="3817" priority="4042" stopIfTrue="1">
      <formula>$AA364=""</formula>
    </cfRule>
    <cfRule type="expression" dxfId="3816" priority="4054">
      <formula>(COUNTIFS($E$13:$E$512,$E364,$AA$13:$AA$512,"◎") + COUNTIFS($E$13:$E$512,$E364,$AA$13:$AA$512,"○"))&gt;1</formula>
    </cfRule>
  </conditionalFormatting>
  <conditionalFormatting sqref="AB364">
    <cfRule type="expression" dxfId="3815" priority="4041" stopIfTrue="1">
      <formula>$AB364=""</formula>
    </cfRule>
    <cfRule type="expression" dxfId="3814" priority="4053">
      <formula>(COUNTIFS($E$13:$E$512,$E364,$AB$13:$AB$512,"◎") + COUNTIFS($E$13:$E$512,$E364,$AB$13:$AB$512,"○"))&gt;1</formula>
    </cfRule>
  </conditionalFormatting>
  <conditionalFormatting sqref="AC364">
    <cfRule type="expression" dxfId="3813" priority="4040" stopIfTrue="1">
      <formula>$AC364=""</formula>
    </cfRule>
    <cfRule type="expression" dxfId="3812" priority="4052">
      <formula>(COUNTIFS($E$13:$E$512,$E364,$AC$13:$AC$512,"◎") + COUNTIFS($E$13:$E$512,$E364,$AC$13:$AC$512,"○"))&gt;1</formula>
    </cfRule>
  </conditionalFormatting>
  <conditionalFormatting sqref="AD364">
    <cfRule type="expression" dxfId="3811" priority="4039" stopIfTrue="1">
      <formula>$AD364=""</formula>
    </cfRule>
    <cfRule type="expression" dxfId="3810" priority="4051">
      <formula>(COUNTIFS($E$13:$E$512,$E364,$AD$13:$AD$512,"◎") + COUNTIFS($E$13:$E$512,$E364,$AD$13:$AD$512,"○"))&gt;1</formula>
    </cfRule>
  </conditionalFormatting>
  <conditionalFormatting sqref="AE364">
    <cfRule type="expression" dxfId="3809" priority="4038" stopIfTrue="1">
      <formula>$AE364=""</formula>
    </cfRule>
    <cfRule type="expression" dxfId="3808" priority="4050">
      <formula>(COUNTIFS($E$13:$E$512,$E364,$AE$13:$AE$512,"◎") + COUNTIFS($E$13:$E$512,$E364,$AE$13:$AE$512,"○"))&gt;1</formula>
    </cfRule>
  </conditionalFormatting>
  <conditionalFormatting sqref="AF364">
    <cfRule type="expression" dxfId="3807" priority="4037" stopIfTrue="1">
      <formula>$AF364=""</formula>
    </cfRule>
    <cfRule type="expression" dxfId="3806" priority="4049">
      <formula>(COUNTIFS($E$13:$E$512,$E364,$AF$13:$AF$512,"◎") + COUNTIFS($E$13:$E$512,$E364,$AF$13:$AF$512,"○"))&gt;1</formula>
    </cfRule>
  </conditionalFormatting>
  <conditionalFormatting sqref="AG364">
    <cfRule type="expression" dxfId="3805" priority="4036" stopIfTrue="1">
      <formula>$AG364=""</formula>
    </cfRule>
    <cfRule type="expression" dxfId="3804" priority="4048">
      <formula>(COUNTIFS($E$13:$E$512,$E364,$AG$13:$AG$512,"◎") + COUNTIFS($E$13:$E$512,$E364,$AG$13:$AG$512,"○"))&gt;1</formula>
    </cfRule>
  </conditionalFormatting>
  <conditionalFormatting sqref="AH364">
    <cfRule type="expression" dxfId="3803" priority="4035" stopIfTrue="1">
      <formula>$AH364=""</formula>
    </cfRule>
    <cfRule type="expression" dxfId="3802" priority="4047">
      <formula>(COUNTIFS($E$13:$E$512,$E364,$AH$13:$AH$512,"◎") + COUNTIFS($E$13:$E$512,$E364,$AH$13:$AH$512,"○"))&gt;1</formula>
    </cfRule>
  </conditionalFormatting>
  <conditionalFormatting sqref="AI364">
    <cfRule type="expression" dxfId="3801" priority="4034" stopIfTrue="1">
      <formula>$AI364=""</formula>
    </cfRule>
    <cfRule type="expression" dxfId="3800" priority="4046">
      <formula>(COUNTIFS($E$13:$E$512,$E364,$AI$13:$AI$512,"◎") + COUNTIFS($E$13:$E$512,$E364,$AI$13:$AI$512,"○"))&gt;1</formula>
    </cfRule>
  </conditionalFormatting>
  <conditionalFormatting sqref="AJ364">
    <cfRule type="expression" dxfId="3799" priority="4033" stopIfTrue="1">
      <formula>$AJ364=""</formula>
    </cfRule>
    <cfRule type="expression" dxfId="3798" priority="4045">
      <formula>(COUNTIFS($E$13:$E$512,$E364,$AJ$13:$AJ$512,"◎") + COUNTIFS($E$13:$E$512,$E364,$AJ$13:$AJ$512,"○"))&gt;1</formula>
    </cfRule>
  </conditionalFormatting>
  <conditionalFormatting sqref="Y365">
    <cfRule type="expression" dxfId="3797" priority="4020" stopIfTrue="1">
      <formula>$Y365=""</formula>
    </cfRule>
    <cfRule type="expression" dxfId="3796" priority="4032">
      <formula>(COUNTIFS($E$13:$E$512,$E365,$Y$13:$Y$512,"◎") + COUNTIFS($E$13:$E$512,$E365,$Y$13:$Y$512,"○"))&gt;1</formula>
    </cfRule>
  </conditionalFormatting>
  <conditionalFormatting sqref="Z365">
    <cfRule type="expression" dxfId="3795" priority="4019" stopIfTrue="1">
      <formula>$Z365=""</formula>
    </cfRule>
    <cfRule type="expression" dxfId="3794" priority="4031">
      <formula>(COUNTIFS($E$13:$E$512,$E365,$Z$13:$Z$512,"◎") + COUNTIFS($E$13:$E$512,$E365,$Z$13:$Z$512,"○"))&gt;1</formula>
    </cfRule>
  </conditionalFormatting>
  <conditionalFormatting sqref="AA365">
    <cfRule type="expression" dxfId="3793" priority="4018" stopIfTrue="1">
      <formula>$AA365=""</formula>
    </cfRule>
    <cfRule type="expression" dxfId="3792" priority="4030">
      <formula>(COUNTIFS($E$13:$E$512,$E365,$AA$13:$AA$512,"◎") + COUNTIFS($E$13:$E$512,$E365,$AA$13:$AA$512,"○"))&gt;1</formula>
    </cfRule>
  </conditionalFormatting>
  <conditionalFormatting sqref="AB365">
    <cfRule type="expression" dxfId="3791" priority="4017" stopIfTrue="1">
      <formula>$AB365=""</formula>
    </cfRule>
    <cfRule type="expression" dxfId="3790" priority="4029">
      <formula>(COUNTIFS($E$13:$E$512,$E365,$AB$13:$AB$512,"◎") + COUNTIFS($E$13:$E$512,$E365,$AB$13:$AB$512,"○"))&gt;1</formula>
    </cfRule>
  </conditionalFormatting>
  <conditionalFormatting sqref="AC365">
    <cfRule type="expression" dxfId="3789" priority="4016" stopIfTrue="1">
      <formula>$AC365=""</formula>
    </cfRule>
    <cfRule type="expression" dxfId="3788" priority="4028">
      <formula>(COUNTIFS($E$13:$E$512,$E365,$AC$13:$AC$512,"◎") + COUNTIFS($E$13:$E$512,$E365,$AC$13:$AC$512,"○"))&gt;1</formula>
    </cfRule>
  </conditionalFormatting>
  <conditionalFormatting sqref="AD365">
    <cfRule type="expression" dxfId="3787" priority="4015" stopIfTrue="1">
      <formula>$AD365=""</formula>
    </cfRule>
    <cfRule type="expression" dxfId="3786" priority="4027">
      <formula>(COUNTIFS($E$13:$E$512,$E365,$AD$13:$AD$512,"◎") + COUNTIFS($E$13:$E$512,$E365,$AD$13:$AD$512,"○"))&gt;1</formula>
    </cfRule>
  </conditionalFormatting>
  <conditionalFormatting sqref="AE365">
    <cfRule type="expression" dxfId="3785" priority="4014" stopIfTrue="1">
      <formula>$AE365=""</formula>
    </cfRule>
    <cfRule type="expression" dxfId="3784" priority="4026">
      <formula>(COUNTIFS($E$13:$E$512,$E365,$AE$13:$AE$512,"◎") + COUNTIFS($E$13:$E$512,$E365,$AE$13:$AE$512,"○"))&gt;1</formula>
    </cfRule>
  </conditionalFormatting>
  <conditionalFormatting sqref="AF365">
    <cfRule type="expression" dxfId="3783" priority="4013" stopIfTrue="1">
      <formula>$AF365=""</formula>
    </cfRule>
    <cfRule type="expression" dxfId="3782" priority="4025">
      <formula>(COUNTIFS($E$13:$E$512,$E365,$AF$13:$AF$512,"◎") + COUNTIFS($E$13:$E$512,$E365,$AF$13:$AF$512,"○"))&gt;1</formula>
    </cfRule>
  </conditionalFormatting>
  <conditionalFormatting sqref="AG365">
    <cfRule type="expression" dxfId="3781" priority="4012" stopIfTrue="1">
      <formula>$AG365=""</formula>
    </cfRule>
    <cfRule type="expression" dxfId="3780" priority="4024">
      <formula>(COUNTIFS($E$13:$E$512,$E365,$AG$13:$AG$512,"◎") + COUNTIFS($E$13:$E$512,$E365,$AG$13:$AG$512,"○"))&gt;1</formula>
    </cfRule>
  </conditionalFormatting>
  <conditionalFormatting sqref="AH365">
    <cfRule type="expression" dxfId="3779" priority="4011" stopIfTrue="1">
      <formula>$AH365=""</formula>
    </cfRule>
    <cfRule type="expression" dxfId="3778" priority="4023">
      <formula>(COUNTIFS($E$13:$E$512,$E365,$AH$13:$AH$512,"◎") + COUNTIFS($E$13:$E$512,$E365,$AH$13:$AH$512,"○"))&gt;1</formula>
    </cfRule>
  </conditionalFormatting>
  <conditionalFormatting sqref="AI365">
    <cfRule type="expression" dxfId="3777" priority="4010" stopIfTrue="1">
      <formula>$AI365=""</formula>
    </cfRule>
    <cfRule type="expression" dxfId="3776" priority="4022">
      <formula>(COUNTIFS($E$13:$E$512,$E365,$AI$13:$AI$512,"◎") + COUNTIFS($E$13:$E$512,$E365,$AI$13:$AI$512,"○"))&gt;1</formula>
    </cfRule>
  </conditionalFormatting>
  <conditionalFormatting sqref="AJ365">
    <cfRule type="expression" dxfId="3775" priority="4009" stopIfTrue="1">
      <formula>$AJ365=""</formula>
    </cfRule>
    <cfRule type="expression" dxfId="3774" priority="4021">
      <formula>(COUNTIFS($E$13:$E$512,$E365,$AJ$13:$AJ$512,"◎") + COUNTIFS($E$13:$E$512,$E365,$AJ$13:$AJ$512,"○"))&gt;1</formula>
    </cfRule>
  </conditionalFormatting>
  <conditionalFormatting sqref="Y366">
    <cfRule type="expression" dxfId="3773" priority="3996" stopIfTrue="1">
      <formula>$Y366=""</formula>
    </cfRule>
    <cfRule type="expression" dxfId="3772" priority="4008">
      <formula>(COUNTIFS($E$13:$E$512,$E366,$Y$13:$Y$512,"◎") + COUNTIFS($E$13:$E$512,$E366,$Y$13:$Y$512,"○"))&gt;1</formula>
    </cfRule>
  </conditionalFormatting>
  <conditionalFormatting sqref="Z366">
    <cfRule type="expression" dxfId="3771" priority="3995" stopIfTrue="1">
      <formula>$Z366=""</formula>
    </cfRule>
    <cfRule type="expression" dxfId="3770" priority="4007">
      <formula>(COUNTIFS($E$13:$E$512,$E366,$Z$13:$Z$512,"◎") + COUNTIFS($E$13:$E$512,$E366,$Z$13:$Z$512,"○"))&gt;1</formula>
    </cfRule>
  </conditionalFormatting>
  <conditionalFormatting sqref="AA366">
    <cfRule type="expression" dxfId="3769" priority="3994" stopIfTrue="1">
      <formula>$AA366=""</formula>
    </cfRule>
    <cfRule type="expression" dxfId="3768" priority="4006">
      <formula>(COUNTIFS($E$13:$E$512,$E366,$AA$13:$AA$512,"◎") + COUNTIFS($E$13:$E$512,$E366,$AA$13:$AA$512,"○"))&gt;1</formula>
    </cfRule>
  </conditionalFormatting>
  <conditionalFormatting sqref="AB366">
    <cfRule type="expression" dxfId="3767" priority="3993" stopIfTrue="1">
      <formula>$AB366=""</formula>
    </cfRule>
    <cfRule type="expression" dxfId="3766" priority="4005">
      <formula>(COUNTIFS($E$13:$E$512,$E366,$AB$13:$AB$512,"◎") + COUNTIFS($E$13:$E$512,$E366,$AB$13:$AB$512,"○"))&gt;1</formula>
    </cfRule>
  </conditionalFormatting>
  <conditionalFormatting sqref="AC366">
    <cfRule type="expression" dxfId="3765" priority="3992" stopIfTrue="1">
      <formula>$AC366=""</formula>
    </cfRule>
    <cfRule type="expression" dxfId="3764" priority="4004">
      <formula>(COUNTIFS($E$13:$E$512,$E366,$AC$13:$AC$512,"◎") + COUNTIFS($E$13:$E$512,$E366,$AC$13:$AC$512,"○"))&gt;1</formula>
    </cfRule>
  </conditionalFormatting>
  <conditionalFormatting sqref="AD366">
    <cfRule type="expression" dxfId="3763" priority="3991" stopIfTrue="1">
      <formula>$AD366=""</formula>
    </cfRule>
    <cfRule type="expression" dxfId="3762" priority="4003">
      <formula>(COUNTIFS($E$13:$E$512,$E366,$AD$13:$AD$512,"◎") + COUNTIFS($E$13:$E$512,$E366,$AD$13:$AD$512,"○"))&gt;1</formula>
    </cfRule>
  </conditionalFormatting>
  <conditionalFormatting sqref="AE366">
    <cfRule type="expression" dxfId="3761" priority="3990" stopIfTrue="1">
      <formula>$AE366=""</formula>
    </cfRule>
    <cfRule type="expression" dxfId="3760" priority="4002">
      <formula>(COUNTIFS($E$13:$E$512,$E366,$AE$13:$AE$512,"◎") + COUNTIFS($E$13:$E$512,$E366,$AE$13:$AE$512,"○"))&gt;1</formula>
    </cfRule>
  </conditionalFormatting>
  <conditionalFormatting sqref="AF366">
    <cfRule type="expression" dxfId="3759" priority="3989" stopIfTrue="1">
      <formula>$AF366=""</formula>
    </cfRule>
    <cfRule type="expression" dxfId="3758" priority="4001">
      <formula>(COUNTIFS($E$13:$E$512,$E366,$AF$13:$AF$512,"◎") + COUNTIFS($E$13:$E$512,$E366,$AF$13:$AF$512,"○"))&gt;1</formula>
    </cfRule>
  </conditionalFormatting>
  <conditionalFormatting sqref="AG366">
    <cfRule type="expression" dxfId="3757" priority="3988" stopIfTrue="1">
      <formula>$AG366=""</formula>
    </cfRule>
    <cfRule type="expression" dxfId="3756" priority="4000">
      <formula>(COUNTIFS($E$13:$E$512,$E366,$AG$13:$AG$512,"◎") + COUNTIFS($E$13:$E$512,$E366,$AG$13:$AG$512,"○"))&gt;1</formula>
    </cfRule>
  </conditionalFormatting>
  <conditionalFormatting sqref="AH366">
    <cfRule type="expression" dxfId="3755" priority="3987" stopIfTrue="1">
      <formula>$AH366=""</formula>
    </cfRule>
    <cfRule type="expression" dxfId="3754" priority="3999">
      <formula>(COUNTIFS($E$13:$E$512,$E366,$AH$13:$AH$512,"◎") + COUNTIFS($E$13:$E$512,$E366,$AH$13:$AH$512,"○"))&gt;1</formula>
    </cfRule>
  </conditionalFormatting>
  <conditionalFormatting sqref="AI366">
    <cfRule type="expression" dxfId="3753" priority="3986" stopIfTrue="1">
      <formula>$AI366=""</formula>
    </cfRule>
    <cfRule type="expression" dxfId="3752" priority="3998">
      <formula>(COUNTIFS($E$13:$E$512,$E366,$AI$13:$AI$512,"◎") + COUNTIFS($E$13:$E$512,$E366,$AI$13:$AI$512,"○"))&gt;1</formula>
    </cfRule>
  </conditionalFormatting>
  <conditionalFormatting sqref="AJ366">
    <cfRule type="expression" dxfId="3751" priority="3985" stopIfTrue="1">
      <formula>$AJ366=""</formula>
    </cfRule>
    <cfRule type="expression" dxfId="3750" priority="3997">
      <formula>(COUNTIFS($E$13:$E$512,$E366,$AJ$13:$AJ$512,"◎") + COUNTIFS($E$13:$E$512,$E366,$AJ$13:$AJ$512,"○"))&gt;1</formula>
    </cfRule>
  </conditionalFormatting>
  <conditionalFormatting sqref="Y367">
    <cfRule type="expression" dxfId="3749" priority="3972" stopIfTrue="1">
      <formula>$Y367=""</formula>
    </cfRule>
    <cfRule type="expression" dxfId="3748" priority="3984">
      <formula>(COUNTIFS($E$13:$E$512,$E367,$Y$13:$Y$512,"◎") + COUNTIFS($E$13:$E$512,$E367,$Y$13:$Y$512,"○"))&gt;1</formula>
    </cfRule>
  </conditionalFormatting>
  <conditionalFormatting sqref="Z367">
    <cfRule type="expression" dxfId="3747" priority="3971" stopIfTrue="1">
      <formula>$Z367=""</formula>
    </cfRule>
    <cfRule type="expression" dxfId="3746" priority="3983">
      <formula>(COUNTIFS($E$13:$E$512,$E367,$Z$13:$Z$512,"◎") + COUNTIFS($E$13:$E$512,$E367,$Z$13:$Z$512,"○"))&gt;1</formula>
    </cfRule>
  </conditionalFormatting>
  <conditionalFormatting sqref="AA367">
    <cfRule type="expression" dxfId="3745" priority="3970" stopIfTrue="1">
      <formula>$AA367=""</formula>
    </cfRule>
    <cfRule type="expression" dxfId="3744" priority="3982">
      <formula>(COUNTIFS($E$13:$E$512,$E367,$AA$13:$AA$512,"◎") + COUNTIFS($E$13:$E$512,$E367,$AA$13:$AA$512,"○"))&gt;1</formula>
    </cfRule>
  </conditionalFormatting>
  <conditionalFormatting sqref="AB367">
    <cfRule type="expression" dxfId="3743" priority="3969" stopIfTrue="1">
      <formula>$AB367=""</formula>
    </cfRule>
    <cfRule type="expression" dxfId="3742" priority="3981">
      <formula>(COUNTIFS($E$13:$E$512,$E367,$AB$13:$AB$512,"◎") + COUNTIFS($E$13:$E$512,$E367,$AB$13:$AB$512,"○"))&gt;1</formula>
    </cfRule>
  </conditionalFormatting>
  <conditionalFormatting sqref="AC367">
    <cfRule type="expression" dxfId="3741" priority="3968" stopIfTrue="1">
      <formula>$AC367=""</formula>
    </cfRule>
    <cfRule type="expression" dxfId="3740" priority="3980">
      <formula>(COUNTIFS($E$13:$E$512,$E367,$AC$13:$AC$512,"◎") + COUNTIFS($E$13:$E$512,$E367,$AC$13:$AC$512,"○"))&gt;1</formula>
    </cfRule>
  </conditionalFormatting>
  <conditionalFormatting sqref="AD367">
    <cfRule type="expression" dxfId="3739" priority="3967" stopIfTrue="1">
      <formula>$AD367=""</formula>
    </cfRule>
    <cfRule type="expression" dxfId="3738" priority="3979">
      <formula>(COUNTIFS($E$13:$E$512,$E367,$AD$13:$AD$512,"◎") + COUNTIFS($E$13:$E$512,$E367,$AD$13:$AD$512,"○"))&gt;1</formula>
    </cfRule>
  </conditionalFormatting>
  <conditionalFormatting sqref="AE367">
    <cfRule type="expression" dxfId="3737" priority="3966" stopIfTrue="1">
      <formula>$AE367=""</formula>
    </cfRule>
    <cfRule type="expression" dxfId="3736" priority="3978">
      <formula>(COUNTIFS($E$13:$E$512,$E367,$AE$13:$AE$512,"◎") + COUNTIFS($E$13:$E$512,$E367,$AE$13:$AE$512,"○"))&gt;1</formula>
    </cfRule>
  </conditionalFormatting>
  <conditionalFormatting sqref="AF367">
    <cfRule type="expression" dxfId="3735" priority="3965" stopIfTrue="1">
      <formula>$AF367=""</formula>
    </cfRule>
    <cfRule type="expression" dxfId="3734" priority="3977">
      <formula>(COUNTIFS($E$13:$E$512,$E367,$AF$13:$AF$512,"◎") + COUNTIFS($E$13:$E$512,$E367,$AF$13:$AF$512,"○"))&gt;1</formula>
    </cfRule>
  </conditionalFormatting>
  <conditionalFormatting sqref="AG367">
    <cfRule type="expression" dxfId="3733" priority="3964" stopIfTrue="1">
      <formula>$AG367=""</formula>
    </cfRule>
    <cfRule type="expression" dxfId="3732" priority="3976">
      <formula>(COUNTIFS($E$13:$E$512,$E367,$AG$13:$AG$512,"◎") + COUNTIFS($E$13:$E$512,$E367,$AG$13:$AG$512,"○"))&gt;1</formula>
    </cfRule>
  </conditionalFormatting>
  <conditionalFormatting sqref="AH367">
    <cfRule type="expression" dxfId="3731" priority="3963" stopIfTrue="1">
      <formula>$AH367=""</formula>
    </cfRule>
    <cfRule type="expression" dxfId="3730" priority="3975">
      <formula>(COUNTIFS($E$13:$E$512,$E367,$AH$13:$AH$512,"◎") + COUNTIFS($E$13:$E$512,$E367,$AH$13:$AH$512,"○"))&gt;1</formula>
    </cfRule>
  </conditionalFormatting>
  <conditionalFormatting sqref="AI367">
    <cfRule type="expression" dxfId="3729" priority="3962" stopIfTrue="1">
      <formula>$AI367=""</formula>
    </cfRule>
    <cfRule type="expression" dxfId="3728" priority="3974">
      <formula>(COUNTIFS($E$13:$E$512,$E367,$AI$13:$AI$512,"◎") + COUNTIFS($E$13:$E$512,$E367,$AI$13:$AI$512,"○"))&gt;1</formula>
    </cfRule>
  </conditionalFormatting>
  <conditionalFormatting sqref="AJ367">
    <cfRule type="expression" dxfId="3727" priority="3961" stopIfTrue="1">
      <formula>$AJ367=""</formula>
    </cfRule>
    <cfRule type="expression" dxfId="3726" priority="3973">
      <formula>(COUNTIFS($E$13:$E$512,$E367,$AJ$13:$AJ$512,"◎") + COUNTIFS($E$13:$E$512,$E367,$AJ$13:$AJ$512,"○"))&gt;1</formula>
    </cfRule>
  </conditionalFormatting>
  <conditionalFormatting sqref="Y368">
    <cfRule type="expression" dxfId="3725" priority="3948" stopIfTrue="1">
      <formula>$Y368=""</formula>
    </cfRule>
    <cfRule type="expression" dxfId="3724" priority="3960">
      <formula>(COUNTIFS($E$13:$E$512,$E368,$Y$13:$Y$512,"◎") + COUNTIFS($E$13:$E$512,$E368,$Y$13:$Y$512,"○"))&gt;1</formula>
    </cfRule>
  </conditionalFormatting>
  <conditionalFormatting sqref="Z368">
    <cfRule type="expression" dxfId="3723" priority="3947" stopIfTrue="1">
      <formula>$Z368=""</formula>
    </cfRule>
    <cfRule type="expression" dxfId="3722" priority="3959">
      <formula>(COUNTIFS($E$13:$E$512,$E368,$Z$13:$Z$512,"◎") + COUNTIFS($E$13:$E$512,$E368,$Z$13:$Z$512,"○"))&gt;1</formula>
    </cfRule>
  </conditionalFormatting>
  <conditionalFormatting sqref="AA368">
    <cfRule type="expression" dxfId="3721" priority="3946" stopIfTrue="1">
      <formula>$AA368=""</formula>
    </cfRule>
    <cfRule type="expression" dxfId="3720" priority="3958">
      <formula>(COUNTIFS($E$13:$E$512,$E368,$AA$13:$AA$512,"◎") + COUNTIFS($E$13:$E$512,$E368,$AA$13:$AA$512,"○"))&gt;1</formula>
    </cfRule>
  </conditionalFormatting>
  <conditionalFormatting sqref="AB368">
    <cfRule type="expression" dxfId="3719" priority="3945" stopIfTrue="1">
      <formula>$AB368=""</formula>
    </cfRule>
    <cfRule type="expression" dxfId="3718" priority="3957">
      <formula>(COUNTIFS($E$13:$E$512,$E368,$AB$13:$AB$512,"◎") + COUNTIFS($E$13:$E$512,$E368,$AB$13:$AB$512,"○"))&gt;1</formula>
    </cfRule>
  </conditionalFormatting>
  <conditionalFormatting sqref="AC368">
    <cfRule type="expression" dxfId="3717" priority="3944" stopIfTrue="1">
      <formula>$AC368=""</formula>
    </cfRule>
    <cfRule type="expression" dxfId="3716" priority="3956">
      <formula>(COUNTIFS($E$13:$E$512,$E368,$AC$13:$AC$512,"◎") + COUNTIFS($E$13:$E$512,$E368,$AC$13:$AC$512,"○"))&gt;1</formula>
    </cfRule>
  </conditionalFormatting>
  <conditionalFormatting sqref="AD368">
    <cfRule type="expression" dxfId="3715" priority="3943" stopIfTrue="1">
      <formula>$AD368=""</formula>
    </cfRule>
    <cfRule type="expression" dxfId="3714" priority="3955">
      <formula>(COUNTIFS($E$13:$E$512,$E368,$AD$13:$AD$512,"◎") + COUNTIFS($E$13:$E$512,$E368,$AD$13:$AD$512,"○"))&gt;1</formula>
    </cfRule>
  </conditionalFormatting>
  <conditionalFormatting sqref="AE368">
    <cfRule type="expression" dxfId="3713" priority="3942" stopIfTrue="1">
      <formula>$AE368=""</formula>
    </cfRule>
    <cfRule type="expression" dxfId="3712" priority="3954">
      <formula>(COUNTIFS($E$13:$E$512,$E368,$AE$13:$AE$512,"◎") + COUNTIFS($E$13:$E$512,$E368,$AE$13:$AE$512,"○"))&gt;1</formula>
    </cfRule>
  </conditionalFormatting>
  <conditionalFormatting sqref="AF368">
    <cfRule type="expression" dxfId="3711" priority="3941" stopIfTrue="1">
      <formula>$AF368=""</formula>
    </cfRule>
    <cfRule type="expression" dxfId="3710" priority="3953">
      <formula>(COUNTIFS($E$13:$E$512,$E368,$AF$13:$AF$512,"◎") + COUNTIFS($E$13:$E$512,$E368,$AF$13:$AF$512,"○"))&gt;1</formula>
    </cfRule>
  </conditionalFormatting>
  <conditionalFormatting sqref="AG368">
    <cfRule type="expression" dxfId="3709" priority="3940" stopIfTrue="1">
      <formula>$AG368=""</formula>
    </cfRule>
    <cfRule type="expression" dxfId="3708" priority="3952">
      <formula>(COUNTIFS($E$13:$E$512,$E368,$AG$13:$AG$512,"◎") + COUNTIFS($E$13:$E$512,$E368,$AG$13:$AG$512,"○"))&gt;1</formula>
    </cfRule>
  </conditionalFormatting>
  <conditionalFormatting sqref="AH368">
    <cfRule type="expression" dxfId="3707" priority="3939" stopIfTrue="1">
      <formula>$AH368=""</formula>
    </cfRule>
    <cfRule type="expression" dxfId="3706" priority="3951">
      <formula>(COUNTIFS($E$13:$E$512,$E368,$AH$13:$AH$512,"◎") + COUNTIFS($E$13:$E$512,$E368,$AH$13:$AH$512,"○"))&gt;1</formula>
    </cfRule>
  </conditionalFormatting>
  <conditionalFormatting sqref="AI368">
    <cfRule type="expression" dxfId="3705" priority="3938" stopIfTrue="1">
      <formula>$AI368=""</formula>
    </cfRule>
    <cfRule type="expression" dxfId="3704" priority="3950">
      <formula>(COUNTIFS($E$13:$E$512,$E368,$AI$13:$AI$512,"◎") + COUNTIFS($E$13:$E$512,$E368,$AI$13:$AI$512,"○"))&gt;1</formula>
    </cfRule>
  </conditionalFormatting>
  <conditionalFormatting sqref="AJ368">
    <cfRule type="expression" dxfId="3703" priority="3937" stopIfTrue="1">
      <formula>$AJ368=""</formula>
    </cfRule>
    <cfRule type="expression" dxfId="3702" priority="3949">
      <formula>(COUNTIFS($E$13:$E$512,$E368,$AJ$13:$AJ$512,"◎") + COUNTIFS($E$13:$E$512,$E368,$AJ$13:$AJ$512,"○"))&gt;1</formula>
    </cfRule>
  </conditionalFormatting>
  <conditionalFormatting sqref="Y369">
    <cfRule type="expression" dxfId="3701" priority="3924" stopIfTrue="1">
      <formula>$Y369=""</formula>
    </cfRule>
    <cfRule type="expression" dxfId="3700" priority="3936">
      <formula>(COUNTIFS($E$13:$E$512,$E369,$Y$13:$Y$512,"◎") + COUNTIFS($E$13:$E$512,$E369,$Y$13:$Y$512,"○"))&gt;1</formula>
    </cfRule>
  </conditionalFormatting>
  <conditionalFormatting sqref="Z369">
    <cfRule type="expression" dxfId="3699" priority="3923" stopIfTrue="1">
      <formula>$Z369=""</formula>
    </cfRule>
    <cfRule type="expression" dxfId="3698" priority="3935">
      <formula>(COUNTIFS($E$13:$E$512,$E369,$Z$13:$Z$512,"◎") + COUNTIFS($E$13:$E$512,$E369,$Z$13:$Z$512,"○"))&gt;1</formula>
    </cfRule>
  </conditionalFormatting>
  <conditionalFormatting sqref="AA369">
    <cfRule type="expression" dxfId="3697" priority="3922" stopIfTrue="1">
      <formula>$AA369=""</formula>
    </cfRule>
    <cfRule type="expression" dxfId="3696" priority="3934">
      <formula>(COUNTIFS($E$13:$E$512,$E369,$AA$13:$AA$512,"◎") + COUNTIFS($E$13:$E$512,$E369,$AA$13:$AA$512,"○"))&gt;1</formula>
    </cfRule>
  </conditionalFormatting>
  <conditionalFormatting sqref="AB369">
    <cfRule type="expression" dxfId="3695" priority="3921" stopIfTrue="1">
      <formula>$AB369=""</formula>
    </cfRule>
    <cfRule type="expression" dxfId="3694" priority="3933">
      <formula>(COUNTIFS($E$13:$E$512,$E369,$AB$13:$AB$512,"◎") + COUNTIFS($E$13:$E$512,$E369,$AB$13:$AB$512,"○"))&gt;1</formula>
    </cfRule>
  </conditionalFormatting>
  <conditionalFormatting sqref="AC369">
    <cfRule type="expression" dxfId="3693" priority="3920" stopIfTrue="1">
      <formula>$AC369=""</formula>
    </cfRule>
    <cfRule type="expression" dxfId="3692" priority="3932">
      <formula>(COUNTIFS($E$13:$E$512,$E369,$AC$13:$AC$512,"◎") + COUNTIFS($E$13:$E$512,$E369,$AC$13:$AC$512,"○"))&gt;1</formula>
    </cfRule>
  </conditionalFormatting>
  <conditionalFormatting sqref="AD369">
    <cfRule type="expression" dxfId="3691" priority="3919" stopIfTrue="1">
      <formula>$AD369=""</formula>
    </cfRule>
    <cfRule type="expression" dxfId="3690" priority="3931">
      <formula>(COUNTIFS($E$13:$E$512,$E369,$AD$13:$AD$512,"◎") + COUNTIFS($E$13:$E$512,$E369,$AD$13:$AD$512,"○"))&gt;1</formula>
    </cfRule>
  </conditionalFormatting>
  <conditionalFormatting sqref="AE369">
    <cfRule type="expression" dxfId="3689" priority="3918" stopIfTrue="1">
      <formula>$AE369=""</formula>
    </cfRule>
    <cfRule type="expression" dxfId="3688" priority="3930">
      <formula>(COUNTIFS($E$13:$E$512,$E369,$AE$13:$AE$512,"◎") + COUNTIFS($E$13:$E$512,$E369,$AE$13:$AE$512,"○"))&gt;1</formula>
    </cfRule>
  </conditionalFormatting>
  <conditionalFormatting sqref="AF369">
    <cfRule type="expression" dxfId="3687" priority="3917" stopIfTrue="1">
      <formula>$AF369=""</formula>
    </cfRule>
    <cfRule type="expression" dxfId="3686" priority="3929">
      <formula>(COUNTIFS($E$13:$E$512,$E369,$AF$13:$AF$512,"◎") + COUNTIFS($E$13:$E$512,$E369,$AF$13:$AF$512,"○"))&gt;1</formula>
    </cfRule>
  </conditionalFormatting>
  <conditionalFormatting sqref="AG369">
    <cfRule type="expression" dxfId="3685" priority="3916" stopIfTrue="1">
      <formula>$AG369=""</formula>
    </cfRule>
    <cfRule type="expression" dxfId="3684" priority="3928">
      <formula>(COUNTIFS($E$13:$E$512,$E369,$AG$13:$AG$512,"◎") + COUNTIFS($E$13:$E$512,$E369,$AG$13:$AG$512,"○"))&gt;1</formula>
    </cfRule>
  </conditionalFormatting>
  <conditionalFormatting sqref="AH369">
    <cfRule type="expression" dxfId="3683" priority="3915" stopIfTrue="1">
      <formula>$AH369=""</formula>
    </cfRule>
    <cfRule type="expression" dxfId="3682" priority="3927">
      <formula>(COUNTIFS($E$13:$E$512,$E369,$AH$13:$AH$512,"◎") + COUNTIFS($E$13:$E$512,$E369,$AH$13:$AH$512,"○"))&gt;1</formula>
    </cfRule>
  </conditionalFormatting>
  <conditionalFormatting sqref="AI369">
    <cfRule type="expression" dxfId="3681" priority="3914" stopIfTrue="1">
      <formula>$AI369=""</formula>
    </cfRule>
    <cfRule type="expression" dxfId="3680" priority="3926">
      <formula>(COUNTIFS($E$13:$E$512,$E369,$AI$13:$AI$512,"◎") + COUNTIFS($E$13:$E$512,$E369,$AI$13:$AI$512,"○"))&gt;1</formula>
    </cfRule>
  </conditionalFormatting>
  <conditionalFormatting sqref="AJ369">
    <cfRule type="expression" dxfId="3679" priority="3913" stopIfTrue="1">
      <formula>$AJ369=""</formula>
    </cfRule>
    <cfRule type="expression" dxfId="3678" priority="3925">
      <formula>(COUNTIFS($E$13:$E$512,$E369,$AJ$13:$AJ$512,"◎") + COUNTIFS($E$13:$E$512,$E369,$AJ$13:$AJ$512,"○"))&gt;1</formula>
    </cfRule>
  </conditionalFormatting>
  <conditionalFormatting sqref="Y370">
    <cfRule type="expression" dxfId="3677" priority="3900" stopIfTrue="1">
      <formula>$Y370=""</formula>
    </cfRule>
    <cfRule type="expression" dxfId="3676" priority="3912">
      <formula>(COUNTIFS($E$13:$E$512,$E370,$Y$13:$Y$512,"◎") + COUNTIFS($E$13:$E$512,$E370,$Y$13:$Y$512,"○"))&gt;1</formula>
    </cfRule>
  </conditionalFormatting>
  <conditionalFormatting sqref="Z370">
    <cfRule type="expression" dxfId="3675" priority="3899" stopIfTrue="1">
      <formula>$Z370=""</formula>
    </cfRule>
    <cfRule type="expression" dxfId="3674" priority="3911">
      <formula>(COUNTIFS($E$13:$E$512,$E370,$Z$13:$Z$512,"◎") + COUNTIFS($E$13:$E$512,$E370,$Z$13:$Z$512,"○"))&gt;1</formula>
    </cfRule>
  </conditionalFormatting>
  <conditionalFormatting sqref="AA370">
    <cfRule type="expression" dxfId="3673" priority="3898" stopIfTrue="1">
      <formula>$AA370=""</formula>
    </cfRule>
    <cfRule type="expression" dxfId="3672" priority="3910">
      <formula>(COUNTIFS($E$13:$E$512,$E370,$AA$13:$AA$512,"◎") + COUNTIFS($E$13:$E$512,$E370,$AA$13:$AA$512,"○"))&gt;1</formula>
    </cfRule>
  </conditionalFormatting>
  <conditionalFormatting sqref="AB370">
    <cfRule type="expression" dxfId="3671" priority="3897" stopIfTrue="1">
      <formula>$AB370=""</formula>
    </cfRule>
    <cfRule type="expression" dxfId="3670" priority="3909">
      <formula>(COUNTIFS($E$13:$E$512,$E370,$AB$13:$AB$512,"◎") + COUNTIFS($E$13:$E$512,$E370,$AB$13:$AB$512,"○"))&gt;1</formula>
    </cfRule>
  </conditionalFormatting>
  <conditionalFormatting sqref="AC370">
    <cfRule type="expression" dxfId="3669" priority="3896" stopIfTrue="1">
      <formula>$AC370=""</formula>
    </cfRule>
    <cfRule type="expression" dxfId="3668" priority="3908">
      <formula>(COUNTIFS($E$13:$E$512,$E370,$AC$13:$AC$512,"◎") + COUNTIFS($E$13:$E$512,$E370,$AC$13:$AC$512,"○"))&gt;1</formula>
    </cfRule>
  </conditionalFormatting>
  <conditionalFormatting sqref="AD370">
    <cfRule type="expression" dxfId="3667" priority="3895" stopIfTrue="1">
      <formula>$AD370=""</formula>
    </cfRule>
    <cfRule type="expression" dxfId="3666" priority="3907">
      <formula>(COUNTIFS($E$13:$E$512,$E370,$AD$13:$AD$512,"◎") + COUNTIFS($E$13:$E$512,$E370,$AD$13:$AD$512,"○"))&gt;1</formula>
    </cfRule>
  </conditionalFormatting>
  <conditionalFormatting sqref="AE370">
    <cfRule type="expression" dxfId="3665" priority="3894" stopIfTrue="1">
      <formula>$AE370=""</formula>
    </cfRule>
    <cfRule type="expression" dxfId="3664" priority="3906">
      <formula>(COUNTIFS($E$13:$E$512,$E370,$AE$13:$AE$512,"◎") + COUNTIFS($E$13:$E$512,$E370,$AE$13:$AE$512,"○"))&gt;1</formula>
    </cfRule>
  </conditionalFormatting>
  <conditionalFormatting sqref="AF370">
    <cfRule type="expression" dxfId="3663" priority="3893" stopIfTrue="1">
      <formula>$AF370=""</formula>
    </cfRule>
    <cfRule type="expression" dxfId="3662" priority="3905">
      <formula>(COUNTIFS($E$13:$E$512,$E370,$AF$13:$AF$512,"◎") + COUNTIFS($E$13:$E$512,$E370,$AF$13:$AF$512,"○"))&gt;1</formula>
    </cfRule>
  </conditionalFormatting>
  <conditionalFormatting sqref="AG370">
    <cfRule type="expression" dxfId="3661" priority="3892" stopIfTrue="1">
      <formula>$AG370=""</formula>
    </cfRule>
    <cfRule type="expression" dxfId="3660" priority="3904">
      <formula>(COUNTIFS($E$13:$E$512,$E370,$AG$13:$AG$512,"◎") + COUNTIFS($E$13:$E$512,$E370,$AG$13:$AG$512,"○"))&gt;1</formula>
    </cfRule>
  </conditionalFormatting>
  <conditionalFormatting sqref="AH370">
    <cfRule type="expression" dxfId="3659" priority="3891" stopIfTrue="1">
      <formula>$AH370=""</formula>
    </cfRule>
    <cfRule type="expression" dxfId="3658" priority="3903">
      <formula>(COUNTIFS($E$13:$E$512,$E370,$AH$13:$AH$512,"◎") + COUNTIFS($E$13:$E$512,$E370,$AH$13:$AH$512,"○"))&gt;1</formula>
    </cfRule>
  </conditionalFormatting>
  <conditionalFormatting sqref="AI370">
    <cfRule type="expression" dxfId="3657" priority="3890" stopIfTrue="1">
      <formula>$AI370=""</formula>
    </cfRule>
    <cfRule type="expression" dxfId="3656" priority="3902">
      <formula>(COUNTIFS($E$13:$E$512,$E370,$AI$13:$AI$512,"◎") + COUNTIFS($E$13:$E$512,$E370,$AI$13:$AI$512,"○"))&gt;1</formula>
    </cfRule>
  </conditionalFormatting>
  <conditionalFormatting sqref="AJ370">
    <cfRule type="expression" dxfId="3655" priority="3889" stopIfTrue="1">
      <formula>$AJ370=""</formula>
    </cfRule>
    <cfRule type="expression" dxfId="3654" priority="3901">
      <formula>(COUNTIFS($E$13:$E$512,$E370,$AJ$13:$AJ$512,"◎") + COUNTIFS($E$13:$E$512,$E370,$AJ$13:$AJ$512,"○"))&gt;1</formula>
    </cfRule>
  </conditionalFormatting>
  <conditionalFormatting sqref="Y371">
    <cfRule type="expression" dxfId="3653" priority="3876" stopIfTrue="1">
      <formula>$Y371=""</formula>
    </cfRule>
    <cfRule type="expression" dxfId="3652" priority="3888">
      <formula>(COUNTIFS($E$13:$E$512,$E371,$Y$13:$Y$512,"◎") + COUNTIFS($E$13:$E$512,$E371,$Y$13:$Y$512,"○"))&gt;1</formula>
    </cfRule>
  </conditionalFormatting>
  <conditionalFormatting sqref="Z371">
    <cfRule type="expression" dxfId="3651" priority="3875" stopIfTrue="1">
      <formula>$Z371=""</formula>
    </cfRule>
    <cfRule type="expression" dxfId="3650" priority="3887">
      <formula>(COUNTIFS($E$13:$E$512,$E371,$Z$13:$Z$512,"◎") + COUNTIFS($E$13:$E$512,$E371,$Z$13:$Z$512,"○"))&gt;1</formula>
    </cfRule>
  </conditionalFormatting>
  <conditionalFormatting sqref="AA371">
    <cfRule type="expression" dxfId="3649" priority="3874" stopIfTrue="1">
      <formula>$AA371=""</formula>
    </cfRule>
    <cfRule type="expression" dxfId="3648" priority="3886">
      <formula>(COUNTIFS($E$13:$E$512,$E371,$AA$13:$AA$512,"◎") + COUNTIFS($E$13:$E$512,$E371,$AA$13:$AA$512,"○"))&gt;1</formula>
    </cfRule>
  </conditionalFormatting>
  <conditionalFormatting sqref="AB371">
    <cfRule type="expression" dxfId="3647" priority="3873" stopIfTrue="1">
      <formula>$AB371=""</formula>
    </cfRule>
    <cfRule type="expression" dxfId="3646" priority="3885">
      <formula>(COUNTIFS($E$13:$E$512,$E371,$AB$13:$AB$512,"◎") + COUNTIFS($E$13:$E$512,$E371,$AB$13:$AB$512,"○"))&gt;1</formula>
    </cfRule>
  </conditionalFormatting>
  <conditionalFormatting sqref="AC371">
    <cfRule type="expression" dxfId="3645" priority="3872" stopIfTrue="1">
      <formula>$AC371=""</formula>
    </cfRule>
    <cfRule type="expression" dxfId="3644" priority="3884">
      <formula>(COUNTIFS($E$13:$E$512,$E371,$AC$13:$AC$512,"◎") + COUNTIFS($E$13:$E$512,$E371,$AC$13:$AC$512,"○"))&gt;1</formula>
    </cfRule>
  </conditionalFormatting>
  <conditionalFormatting sqref="AD371">
    <cfRule type="expression" dxfId="3643" priority="3871" stopIfTrue="1">
      <formula>$AD371=""</formula>
    </cfRule>
    <cfRule type="expression" dxfId="3642" priority="3883">
      <formula>(COUNTIFS($E$13:$E$512,$E371,$AD$13:$AD$512,"◎") + COUNTIFS($E$13:$E$512,$E371,$AD$13:$AD$512,"○"))&gt;1</formula>
    </cfRule>
  </conditionalFormatting>
  <conditionalFormatting sqref="AE371">
    <cfRule type="expression" dxfId="3641" priority="3870" stopIfTrue="1">
      <formula>$AE371=""</formula>
    </cfRule>
    <cfRule type="expression" dxfId="3640" priority="3882">
      <formula>(COUNTIFS($E$13:$E$512,$E371,$AE$13:$AE$512,"◎") + COUNTIFS($E$13:$E$512,$E371,$AE$13:$AE$512,"○"))&gt;1</formula>
    </cfRule>
  </conditionalFormatting>
  <conditionalFormatting sqref="AF371">
    <cfRule type="expression" dxfId="3639" priority="3869" stopIfTrue="1">
      <formula>$AF371=""</formula>
    </cfRule>
    <cfRule type="expression" dxfId="3638" priority="3881">
      <formula>(COUNTIFS($E$13:$E$512,$E371,$AF$13:$AF$512,"◎") + COUNTIFS($E$13:$E$512,$E371,$AF$13:$AF$512,"○"))&gt;1</formula>
    </cfRule>
  </conditionalFormatting>
  <conditionalFormatting sqref="AG371">
    <cfRule type="expression" dxfId="3637" priority="3868" stopIfTrue="1">
      <formula>$AG371=""</formula>
    </cfRule>
    <cfRule type="expression" dxfId="3636" priority="3880">
      <formula>(COUNTIFS($E$13:$E$512,$E371,$AG$13:$AG$512,"◎") + COUNTIFS($E$13:$E$512,$E371,$AG$13:$AG$512,"○"))&gt;1</formula>
    </cfRule>
  </conditionalFormatting>
  <conditionalFormatting sqref="AH371">
    <cfRule type="expression" dxfId="3635" priority="3867" stopIfTrue="1">
      <formula>$AH371=""</formula>
    </cfRule>
    <cfRule type="expression" dxfId="3634" priority="3879">
      <formula>(COUNTIFS($E$13:$E$512,$E371,$AH$13:$AH$512,"◎") + COUNTIFS($E$13:$E$512,$E371,$AH$13:$AH$512,"○"))&gt;1</formula>
    </cfRule>
  </conditionalFormatting>
  <conditionalFormatting sqref="AI371">
    <cfRule type="expression" dxfId="3633" priority="3866" stopIfTrue="1">
      <formula>$AI371=""</formula>
    </cfRule>
    <cfRule type="expression" dxfId="3632" priority="3878">
      <formula>(COUNTIFS($E$13:$E$512,$E371,$AI$13:$AI$512,"◎") + COUNTIFS($E$13:$E$512,$E371,$AI$13:$AI$512,"○"))&gt;1</formula>
    </cfRule>
  </conditionalFormatting>
  <conditionalFormatting sqref="AJ371">
    <cfRule type="expression" dxfId="3631" priority="3865" stopIfTrue="1">
      <formula>$AJ371=""</formula>
    </cfRule>
    <cfRule type="expression" dxfId="3630" priority="3877">
      <formula>(COUNTIFS($E$13:$E$512,$E371,$AJ$13:$AJ$512,"◎") + COUNTIFS($E$13:$E$512,$E371,$AJ$13:$AJ$512,"○"))&gt;1</formula>
    </cfRule>
  </conditionalFormatting>
  <conditionalFormatting sqref="Y372">
    <cfRule type="expression" dxfId="3629" priority="3852" stopIfTrue="1">
      <formula>$Y372=""</formula>
    </cfRule>
    <cfRule type="expression" dxfId="3628" priority="3864">
      <formula>(COUNTIFS($E$13:$E$512,$E372,$Y$13:$Y$512,"◎") + COUNTIFS($E$13:$E$512,$E372,$Y$13:$Y$512,"○"))&gt;1</formula>
    </cfRule>
  </conditionalFormatting>
  <conditionalFormatting sqref="Z372">
    <cfRule type="expression" dxfId="3627" priority="3851" stopIfTrue="1">
      <formula>$Z372=""</formula>
    </cfRule>
    <cfRule type="expression" dxfId="3626" priority="3863">
      <formula>(COUNTIFS($E$13:$E$512,$E372,$Z$13:$Z$512,"◎") + COUNTIFS($E$13:$E$512,$E372,$Z$13:$Z$512,"○"))&gt;1</formula>
    </cfRule>
  </conditionalFormatting>
  <conditionalFormatting sqref="AA372">
    <cfRule type="expression" dxfId="3625" priority="3850" stopIfTrue="1">
      <formula>$AA372=""</formula>
    </cfRule>
    <cfRule type="expression" dxfId="3624" priority="3862">
      <formula>(COUNTIFS($E$13:$E$512,$E372,$AA$13:$AA$512,"◎") + COUNTIFS($E$13:$E$512,$E372,$AA$13:$AA$512,"○"))&gt;1</formula>
    </cfRule>
  </conditionalFormatting>
  <conditionalFormatting sqref="AB372">
    <cfRule type="expression" dxfId="3623" priority="3849" stopIfTrue="1">
      <formula>$AB372=""</formula>
    </cfRule>
    <cfRule type="expression" dxfId="3622" priority="3861">
      <formula>(COUNTIFS($E$13:$E$512,$E372,$AB$13:$AB$512,"◎") + COUNTIFS($E$13:$E$512,$E372,$AB$13:$AB$512,"○"))&gt;1</formula>
    </cfRule>
  </conditionalFormatting>
  <conditionalFormatting sqref="AC372">
    <cfRule type="expression" dxfId="3621" priority="3848" stopIfTrue="1">
      <formula>$AC372=""</formula>
    </cfRule>
    <cfRule type="expression" dxfId="3620" priority="3860">
      <formula>(COUNTIFS($E$13:$E$512,$E372,$AC$13:$AC$512,"◎") + COUNTIFS($E$13:$E$512,$E372,$AC$13:$AC$512,"○"))&gt;1</formula>
    </cfRule>
  </conditionalFormatting>
  <conditionalFormatting sqref="AD372">
    <cfRule type="expression" dxfId="3619" priority="3847" stopIfTrue="1">
      <formula>$AD372=""</formula>
    </cfRule>
    <cfRule type="expression" dxfId="3618" priority="3859">
      <formula>(COUNTIFS($E$13:$E$512,$E372,$AD$13:$AD$512,"◎") + COUNTIFS($E$13:$E$512,$E372,$AD$13:$AD$512,"○"))&gt;1</formula>
    </cfRule>
  </conditionalFormatting>
  <conditionalFormatting sqref="AE372">
    <cfRule type="expression" dxfId="3617" priority="3846" stopIfTrue="1">
      <formula>$AE372=""</formula>
    </cfRule>
    <cfRule type="expression" dxfId="3616" priority="3858">
      <formula>(COUNTIFS($E$13:$E$512,$E372,$AE$13:$AE$512,"◎") + COUNTIFS($E$13:$E$512,$E372,$AE$13:$AE$512,"○"))&gt;1</formula>
    </cfRule>
  </conditionalFormatting>
  <conditionalFormatting sqref="AF372">
    <cfRule type="expression" dxfId="3615" priority="3845" stopIfTrue="1">
      <formula>$AF372=""</formula>
    </cfRule>
    <cfRule type="expression" dxfId="3614" priority="3857">
      <formula>(COUNTIFS($E$13:$E$512,$E372,$AF$13:$AF$512,"◎") + COUNTIFS($E$13:$E$512,$E372,$AF$13:$AF$512,"○"))&gt;1</formula>
    </cfRule>
  </conditionalFormatting>
  <conditionalFormatting sqref="AG372">
    <cfRule type="expression" dxfId="3613" priority="3844" stopIfTrue="1">
      <formula>$AG372=""</formula>
    </cfRule>
    <cfRule type="expression" dxfId="3612" priority="3856">
      <formula>(COUNTIFS($E$13:$E$512,$E372,$AG$13:$AG$512,"◎") + COUNTIFS($E$13:$E$512,$E372,$AG$13:$AG$512,"○"))&gt;1</formula>
    </cfRule>
  </conditionalFormatting>
  <conditionalFormatting sqref="AH372">
    <cfRule type="expression" dxfId="3611" priority="3843" stopIfTrue="1">
      <formula>$AH372=""</formula>
    </cfRule>
    <cfRule type="expression" dxfId="3610" priority="3855">
      <formula>(COUNTIFS($E$13:$E$512,$E372,$AH$13:$AH$512,"◎") + COUNTIFS($E$13:$E$512,$E372,$AH$13:$AH$512,"○"))&gt;1</formula>
    </cfRule>
  </conditionalFormatting>
  <conditionalFormatting sqref="AI372">
    <cfRule type="expression" dxfId="3609" priority="3842" stopIfTrue="1">
      <formula>$AI372=""</formula>
    </cfRule>
    <cfRule type="expression" dxfId="3608" priority="3854">
      <formula>(COUNTIFS($E$13:$E$512,$E372,$AI$13:$AI$512,"◎") + COUNTIFS($E$13:$E$512,$E372,$AI$13:$AI$512,"○"))&gt;1</formula>
    </cfRule>
  </conditionalFormatting>
  <conditionalFormatting sqref="AJ372">
    <cfRule type="expression" dxfId="3607" priority="3841" stopIfTrue="1">
      <formula>$AJ372=""</formula>
    </cfRule>
    <cfRule type="expression" dxfId="3606" priority="3853">
      <formula>(COUNTIFS($E$13:$E$512,$E372,$AJ$13:$AJ$512,"◎") + COUNTIFS($E$13:$E$512,$E372,$AJ$13:$AJ$512,"○"))&gt;1</formula>
    </cfRule>
  </conditionalFormatting>
  <conditionalFormatting sqref="Y373">
    <cfRule type="expression" dxfId="3605" priority="3828" stopIfTrue="1">
      <formula>$Y373=""</formula>
    </cfRule>
    <cfRule type="expression" dxfId="3604" priority="3840">
      <formula>(COUNTIFS($E$13:$E$512,$E373,$Y$13:$Y$512,"◎") + COUNTIFS($E$13:$E$512,$E373,$Y$13:$Y$512,"○"))&gt;1</formula>
    </cfRule>
  </conditionalFormatting>
  <conditionalFormatting sqref="Z373">
    <cfRule type="expression" dxfId="3603" priority="3827" stopIfTrue="1">
      <formula>$Z373=""</formula>
    </cfRule>
    <cfRule type="expression" dxfId="3602" priority="3839">
      <formula>(COUNTIFS($E$13:$E$512,$E373,$Z$13:$Z$512,"◎") + COUNTIFS($E$13:$E$512,$E373,$Z$13:$Z$512,"○"))&gt;1</formula>
    </cfRule>
  </conditionalFormatting>
  <conditionalFormatting sqref="AA373">
    <cfRule type="expression" dxfId="3601" priority="3826" stopIfTrue="1">
      <formula>$AA373=""</formula>
    </cfRule>
    <cfRule type="expression" dxfId="3600" priority="3838">
      <formula>(COUNTIFS($E$13:$E$512,$E373,$AA$13:$AA$512,"◎") + COUNTIFS($E$13:$E$512,$E373,$AA$13:$AA$512,"○"))&gt;1</formula>
    </cfRule>
  </conditionalFormatting>
  <conditionalFormatting sqref="AB373">
    <cfRule type="expression" dxfId="3599" priority="3825" stopIfTrue="1">
      <formula>$AB373=""</formula>
    </cfRule>
    <cfRule type="expression" dxfId="3598" priority="3837">
      <formula>(COUNTIFS($E$13:$E$512,$E373,$AB$13:$AB$512,"◎") + COUNTIFS($E$13:$E$512,$E373,$AB$13:$AB$512,"○"))&gt;1</formula>
    </cfRule>
  </conditionalFormatting>
  <conditionalFormatting sqref="AC373">
    <cfRule type="expression" dxfId="3597" priority="3824" stopIfTrue="1">
      <formula>$AC373=""</formula>
    </cfRule>
    <cfRule type="expression" dxfId="3596" priority="3836">
      <formula>(COUNTIFS($E$13:$E$512,$E373,$AC$13:$AC$512,"◎") + COUNTIFS($E$13:$E$512,$E373,$AC$13:$AC$512,"○"))&gt;1</formula>
    </cfRule>
  </conditionalFormatting>
  <conditionalFormatting sqref="AD373">
    <cfRule type="expression" dxfId="3595" priority="3823" stopIfTrue="1">
      <formula>$AD373=""</formula>
    </cfRule>
    <cfRule type="expression" dxfId="3594" priority="3835">
      <formula>(COUNTIFS($E$13:$E$512,$E373,$AD$13:$AD$512,"◎") + COUNTIFS($E$13:$E$512,$E373,$AD$13:$AD$512,"○"))&gt;1</formula>
    </cfRule>
  </conditionalFormatting>
  <conditionalFormatting sqref="AE373">
    <cfRule type="expression" dxfId="3593" priority="3822" stopIfTrue="1">
      <formula>$AE373=""</formula>
    </cfRule>
    <cfRule type="expression" dxfId="3592" priority="3834">
      <formula>(COUNTIFS($E$13:$E$512,$E373,$AE$13:$AE$512,"◎") + COUNTIFS($E$13:$E$512,$E373,$AE$13:$AE$512,"○"))&gt;1</formula>
    </cfRule>
  </conditionalFormatting>
  <conditionalFormatting sqref="AF373">
    <cfRule type="expression" dxfId="3591" priority="3821" stopIfTrue="1">
      <formula>$AF373=""</formula>
    </cfRule>
    <cfRule type="expression" dxfId="3590" priority="3833">
      <formula>(COUNTIFS($E$13:$E$512,$E373,$AF$13:$AF$512,"◎") + COUNTIFS($E$13:$E$512,$E373,$AF$13:$AF$512,"○"))&gt;1</formula>
    </cfRule>
  </conditionalFormatting>
  <conditionalFormatting sqref="AG373">
    <cfRule type="expression" dxfId="3589" priority="3820" stopIfTrue="1">
      <formula>$AG373=""</formula>
    </cfRule>
    <cfRule type="expression" dxfId="3588" priority="3832">
      <formula>(COUNTIFS($E$13:$E$512,$E373,$AG$13:$AG$512,"◎") + COUNTIFS($E$13:$E$512,$E373,$AG$13:$AG$512,"○"))&gt;1</formula>
    </cfRule>
  </conditionalFormatting>
  <conditionalFormatting sqref="AH373">
    <cfRule type="expression" dxfId="3587" priority="3819" stopIfTrue="1">
      <formula>$AH373=""</formula>
    </cfRule>
    <cfRule type="expression" dxfId="3586" priority="3831">
      <formula>(COUNTIFS($E$13:$E$512,$E373,$AH$13:$AH$512,"◎") + COUNTIFS($E$13:$E$512,$E373,$AH$13:$AH$512,"○"))&gt;1</formula>
    </cfRule>
  </conditionalFormatting>
  <conditionalFormatting sqref="AI373">
    <cfRule type="expression" dxfId="3585" priority="3818" stopIfTrue="1">
      <formula>$AI373=""</formula>
    </cfRule>
    <cfRule type="expression" dxfId="3584" priority="3830">
      <formula>(COUNTIFS($E$13:$E$512,$E373,$AI$13:$AI$512,"◎") + COUNTIFS($E$13:$E$512,$E373,$AI$13:$AI$512,"○"))&gt;1</formula>
    </cfRule>
  </conditionalFormatting>
  <conditionalFormatting sqref="AJ373">
    <cfRule type="expression" dxfId="3583" priority="3817" stopIfTrue="1">
      <formula>$AJ373=""</formula>
    </cfRule>
    <cfRule type="expression" dxfId="3582" priority="3829">
      <formula>(COUNTIFS($E$13:$E$512,$E373,$AJ$13:$AJ$512,"◎") + COUNTIFS($E$13:$E$512,$E373,$AJ$13:$AJ$512,"○"))&gt;1</formula>
    </cfRule>
  </conditionalFormatting>
  <conditionalFormatting sqref="Y374">
    <cfRule type="expression" dxfId="3581" priority="3804" stopIfTrue="1">
      <formula>$Y374=""</formula>
    </cfRule>
    <cfRule type="expression" dxfId="3580" priority="3816">
      <formula>(COUNTIFS($E$13:$E$512,$E374,$Y$13:$Y$512,"◎") + COUNTIFS($E$13:$E$512,$E374,$Y$13:$Y$512,"○"))&gt;1</formula>
    </cfRule>
  </conditionalFormatting>
  <conditionalFormatting sqref="Z374">
    <cfRule type="expression" dxfId="3579" priority="3803" stopIfTrue="1">
      <formula>$Z374=""</formula>
    </cfRule>
    <cfRule type="expression" dxfId="3578" priority="3815">
      <formula>(COUNTIFS($E$13:$E$512,$E374,$Z$13:$Z$512,"◎") + COUNTIFS($E$13:$E$512,$E374,$Z$13:$Z$512,"○"))&gt;1</formula>
    </cfRule>
  </conditionalFormatting>
  <conditionalFormatting sqref="AA374">
    <cfRule type="expression" dxfId="3577" priority="3802" stopIfTrue="1">
      <formula>$AA374=""</formula>
    </cfRule>
    <cfRule type="expression" dxfId="3576" priority="3814">
      <formula>(COUNTIFS($E$13:$E$512,$E374,$AA$13:$AA$512,"◎") + COUNTIFS($E$13:$E$512,$E374,$AA$13:$AA$512,"○"))&gt;1</formula>
    </cfRule>
  </conditionalFormatting>
  <conditionalFormatting sqref="AB374">
    <cfRule type="expression" dxfId="3575" priority="3801" stopIfTrue="1">
      <formula>$AB374=""</formula>
    </cfRule>
    <cfRule type="expression" dxfId="3574" priority="3813">
      <formula>(COUNTIFS($E$13:$E$512,$E374,$AB$13:$AB$512,"◎") + COUNTIFS($E$13:$E$512,$E374,$AB$13:$AB$512,"○"))&gt;1</formula>
    </cfRule>
  </conditionalFormatting>
  <conditionalFormatting sqref="AC374">
    <cfRule type="expression" dxfId="3573" priority="3800" stopIfTrue="1">
      <formula>$AC374=""</formula>
    </cfRule>
    <cfRule type="expression" dxfId="3572" priority="3812">
      <formula>(COUNTIFS($E$13:$E$512,$E374,$AC$13:$AC$512,"◎") + COUNTIFS($E$13:$E$512,$E374,$AC$13:$AC$512,"○"))&gt;1</formula>
    </cfRule>
  </conditionalFormatting>
  <conditionalFormatting sqref="AD374">
    <cfRule type="expression" dxfId="3571" priority="3799" stopIfTrue="1">
      <formula>$AD374=""</formula>
    </cfRule>
    <cfRule type="expression" dxfId="3570" priority="3811">
      <formula>(COUNTIFS($E$13:$E$512,$E374,$AD$13:$AD$512,"◎") + COUNTIFS($E$13:$E$512,$E374,$AD$13:$AD$512,"○"))&gt;1</formula>
    </cfRule>
  </conditionalFormatting>
  <conditionalFormatting sqref="AE374">
    <cfRule type="expression" dxfId="3569" priority="3798" stopIfTrue="1">
      <formula>$AE374=""</formula>
    </cfRule>
    <cfRule type="expression" dxfId="3568" priority="3810">
      <formula>(COUNTIFS($E$13:$E$512,$E374,$AE$13:$AE$512,"◎") + COUNTIFS($E$13:$E$512,$E374,$AE$13:$AE$512,"○"))&gt;1</formula>
    </cfRule>
  </conditionalFormatting>
  <conditionalFormatting sqref="AF374">
    <cfRule type="expression" dxfId="3567" priority="3797" stopIfTrue="1">
      <formula>$AF374=""</formula>
    </cfRule>
    <cfRule type="expression" dxfId="3566" priority="3809">
      <formula>(COUNTIFS($E$13:$E$512,$E374,$AF$13:$AF$512,"◎") + COUNTIFS($E$13:$E$512,$E374,$AF$13:$AF$512,"○"))&gt;1</formula>
    </cfRule>
  </conditionalFormatting>
  <conditionalFormatting sqref="AG374">
    <cfRule type="expression" dxfId="3565" priority="3796" stopIfTrue="1">
      <formula>$AG374=""</formula>
    </cfRule>
    <cfRule type="expression" dxfId="3564" priority="3808">
      <formula>(COUNTIFS($E$13:$E$512,$E374,$AG$13:$AG$512,"◎") + COUNTIFS($E$13:$E$512,$E374,$AG$13:$AG$512,"○"))&gt;1</formula>
    </cfRule>
  </conditionalFormatting>
  <conditionalFormatting sqref="AH374">
    <cfRule type="expression" dxfId="3563" priority="3795" stopIfTrue="1">
      <formula>$AH374=""</formula>
    </cfRule>
    <cfRule type="expression" dxfId="3562" priority="3807">
      <formula>(COUNTIFS($E$13:$E$512,$E374,$AH$13:$AH$512,"◎") + COUNTIFS($E$13:$E$512,$E374,$AH$13:$AH$512,"○"))&gt;1</formula>
    </cfRule>
  </conditionalFormatting>
  <conditionalFormatting sqref="AI374">
    <cfRule type="expression" dxfId="3561" priority="3794" stopIfTrue="1">
      <formula>$AI374=""</formula>
    </cfRule>
    <cfRule type="expression" dxfId="3560" priority="3806">
      <formula>(COUNTIFS($E$13:$E$512,$E374,$AI$13:$AI$512,"◎") + COUNTIFS($E$13:$E$512,$E374,$AI$13:$AI$512,"○"))&gt;1</formula>
    </cfRule>
  </conditionalFormatting>
  <conditionalFormatting sqref="AJ374">
    <cfRule type="expression" dxfId="3559" priority="3793" stopIfTrue="1">
      <formula>$AJ374=""</formula>
    </cfRule>
    <cfRule type="expression" dxfId="3558" priority="3805">
      <formula>(COUNTIFS($E$13:$E$512,$E374,$AJ$13:$AJ$512,"◎") + COUNTIFS($E$13:$E$512,$E374,$AJ$13:$AJ$512,"○"))&gt;1</formula>
    </cfRule>
  </conditionalFormatting>
  <conditionalFormatting sqref="Y375">
    <cfRule type="expression" dxfId="3557" priority="3780" stopIfTrue="1">
      <formula>$Y375=""</formula>
    </cfRule>
    <cfRule type="expression" dxfId="3556" priority="3792">
      <formula>(COUNTIFS($E$13:$E$512,$E375,$Y$13:$Y$512,"◎") + COUNTIFS($E$13:$E$512,$E375,$Y$13:$Y$512,"○"))&gt;1</formula>
    </cfRule>
  </conditionalFormatting>
  <conditionalFormatting sqref="Z375">
    <cfRule type="expression" dxfId="3555" priority="3779" stopIfTrue="1">
      <formula>$Z375=""</formula>
    </cfRule>
    <cfRule type="expression" dxfId="3554" priority="3791">
      <formula>(COUNTIFS($E$13:$E$512,$E375,$Z$13:$Z$512,"◎") + COUNTIFS($E$13:$E$512,$E375,$Z$13:$Z$512,"○"))&gt;1</formula>
    </cfRule>
  </conditionalFormatting>
  <conditionalFormatting sqref="AA375">
    <cfRule type="expression" dxfId="3553" priority="3778" stopIfTrue="1">
      <formula>$AA375=""</formula>
    </cfRule>
    <cfRule type="expression" dxfId="3552" priority="3790">
      <formula>(COUNTIFS($E$13:$E$512,$E375,$AA$13:$AA$512,"◎") + COUNTIFS($E$13:$E$512,$E375,$AA$13:$AA$512,"○"))&gt;1</formula>
    </cfRule>
  </conditionalFormatting>
  <conditionalFormatting sqref="AB375">
    <cfRule type="expression" dxfId="3551" priority="3777" stopIfTrue="1">
      <formula>$AB375=""</formula>
    </cfRule>
    <cfRule type="expression" dxfId="3550" priority="3789">
      <formula>(COUNTIFS($E$13:$E$512,$E375,$AB$13:$AB$512,"◎") + COUNTIFS($E$13:$E$512,$E375,$AB$13:$AB$512,"○"))&gt;1</formula>
    </cfRule>
  </conditionalFormatting>
  <conditionalFormatting sqref="AC375">
    <cfRule type="expression" dxfId="3549" priority="3776" stopIfTrue="1">
      <formula>$AC375=""</formula>
    </cfRule>
    <cfRule type="expression" dxfId="3548" priority="3788">
      <formula>(COUNTIFS($E$13:$E$512,$E375,$AC$13:$AC$512,"◎") + COUNTIFS($E$13:$E$512,$E375,$AC$13:$AC$512,"○"))&gt;1</formula>
    </cfRule>
  </conditionalFormatting>
  <conditionalFormatting sqref="AD375">
    <cfRule type="expression" dxfId="3547" priority="3775" stopIfTrue="1">
      <formula>$AD375=""</formula>
    </cfRule>
    <cfRule type="expression" dxfId="3546" priority="3787">
      <formula>(COUNTIFS($E$13:$E$512,$E375,$AD$13:$AD$512,"◎") + COUNTIFS($E$13:$E$512,$E375,$AD$13:$AD$512,"○"))&gt;1</formula>
    </cfRule>
  </conditionalFormatting>
  <conditionalFormatting sqref="AE375">
    <cfRule type="expression" dxfId="3545" priority="3774" stopIfTrue="1">
      <formula>$AE375=""</formula>
    </cfRule>
    <cfRule type="expression" dxfId="3544" priority="3786">
      <formula>(COUNTIFS($E$13:$E$512,$E375,$AE$13:$AE$512,"◎") + COUNTIFS($E$13:$E$512,$E375,$AE$13:$AE$512,"○"))&gt;1</formula>
    </cfRule>
  </conditionalFormatting>
  <conditionalFormatting sqref="AF375">
    <cfRule type="expression" dxfId="3543" priority="3773" stopIfTrue="1">
      <formula>$AF375=""</formula>
    </cfRule>
    <cfRule type="expression" dxfId="3542" priority="3785">
      <formula>(COUNTIFS($E$13:$E$512,$E375,$AF$13:$AF$512,"◎") + COUNTIFS($E$13:$E$512,$E375,$AF$13:$AF$512,"○"))&gt;1</formula>
    </cfRule>
  </conditionalFormatting>
  <conditionalFormatting sqref="AG375">
    <cfRule type="expression" dxfId="3541" priority="3772" stopIfTrue="1">
      <formula>$AG375=""</formula>
    </cfRule>
    <cfRule type="expression" dxfId="3540" priority="3784">
      <formula>(COUNTIFS($E$13:$E$512,$E375,$AG$13:$AG$512,"◎") + COUNTIFS($E$13:$E$512,$E375,$AG$13:$AG$512,"○"))&gt;1</formula>
    </cfRule>
  </conditionalFormatting>
  <conditionalFormatting sqref="AH375">
    <cfRule type="expression" dxfId="3539" priority="3771" stopIfTrue="1">
      <formula>$AH375=""</formula>
    </cfRule>
    <cfRule type="expression" dxfId="3538" priority="3783">
      <formula>(COUNTIFS($E$13:$E$512,$E375,$AH$13:$AH$512,"◎") + COUNTIFS($E$13:$E$512,$E375,$AH$13:$AH$512,"○"))&gt;1</formula>
    </cfRule>
  </conditionalFormatting>
  <conditionalFormatting sqref="AI375">
    <cfRule type="expression" dxfId="3537" priority="3770" stopIfTrue="1">
      <formula>$AI375=""</formula>
    </cfRule>
    <cfRule type="expression" dxfId="3536" priority="3782">
      <formula>(COUNTIFS($E$13:$E$512,$E375,$AI$13:$AI$512,"◎") + COUNTIFS($E$13:$E$512,$E375,$AI$13:$AI$512,"○"))&gt;1</formula>
    </cfRule>
  </conditionalFormatting>
  <conditionalFormatting sqref="AJ375">
    <cfRule type="expression" dxfId="3535" priority="3769" stopIfTrue="1">
      <formula>$AJ375=""</formula>
    </cfRule>
    <cfRule type="expression" dxfId="3534" priority="3781">
      <formula>(COUNTIFS($E$13:$E$512,$E375,$AJ$13:$AJ$512,"◎") + COUNTIFS($E$13:$E$512,$E375,$AJ$13:$AJ$512,"○"))&gt;1</formula>
    </cfRule>
  </conditionalFormatting>
  <conditionalFormatting sqref="Y376">
    <cfRule type="expression" dxfId="3533" priority="3756" stopIfTrue="1">
      <formula>$Y376=""</formula>
    </cfRule>
    <cfRule type="expression" dxfId="3532" priority="3768">
      <formula>(COUNTIFS($E$13:$E$512,$E376,$Y$13:$Y$512,"◎") + COUNTIFS($E$13:$E$512,$E376,$Y$13:$Y$512,"○"))&gt;1</formula>
    </cfRule>
  </conditionalFormatting>
  <conditionalFormatting sqref="Z376">
    <cfRule type="expression" dxfId="3531" priority="3755" stopIfTrue="1">
      <formula>$Z376=""</formula>
    </cfRule>
    <cfRule type="expression" dxfId="3530" priority="3767">
      <formula>(COUNTIFS($E$13:$E$512,$E376,$Z$13:$Z$512,"◎") + COUNTIFS($E$13:$E$512,$E376,$Z$13:$Z$512,"○"))&gt;1</formula>
    </cfRule>
  </conditionalFormatting>
  <conditionalFormatting sqref="AA376">
    <cfRule type="expression" dxfId="3529" priority="3754" stopIfTrue="1">
      <formula>$AA376=""</formula>
    </cfRule>
    <cfRule type="expression" dxfId="3528" priority="3766">
      <formula>(COUNTIFS($E$13:$E$512,$E376,$AA$13:$AA$512,"◎") + COUNTIFS($E$13:$E$512,$E376,$AA$13:$AA$512,"○"))&gt;1</formula>
    </cfRule>
  </conditionalFormatting>
  <conditionalFormatting sqref="AB376">
    <cfRule type="expression" dxfId="3527" priority="3753" stopIfTrue="1">
      <formula>$AB376=""</formula>
    </cfRule>
    <cfRule type="expression" dxfId="3526" priority="3765">
      <formula>(COUNTIFS($E$13:$E$512,$E376,$AB$13:$AB$512,"◎") + COUNTIFS($E$13:$E$512,$E376,$AB$13:$AB$512,"○"))&gt;1</formula>
    </cfRule>
  </conditionalFormatting>
  <conditionalFormatting sqref="AC376">
    <cfRule type="expression" dxfId="3525" priority="3752" stopIfTrue="1">
      <formula>$AC376=""</formula>
    </cfRule>
    <cfRule type="expression" dxfId="3524" priority="3764">
      <formula>(COUNTIFS($E$13:$E$512,$E376,$AC$13:$AC$512,"◎") + COUNTIFS($E$13:$E$512,$E376,$AC$13:$AC$512,"○"))&gt;1</formula>
    </cfRule>
  </conditionalFormatting>
  <conditionalFormatting sqref="AD376">
    <cfRule type="expression" dxfId="3523" priority="3751" stopIfTrue="1">
      <formula>$AD376=""</formula>
    </cfRule>
    <cfRule type="expression" dxfId="3522" priority="3763">
      <formula>(COUNTIFS($E$13:$E$512,$E376,$AD$13:$AD$512,"◎") + COUNTIFS($E$13:$E$512,$E376,$AD$13:$AD$512,"○"))&gt;1</formula>
    </cfRule>
  </conditionalFormatting>
  <conditionalFormatting sqref="AE376">
    <cfRule type="expression" dxfId="3521" priority="3750" stopIfTrue="1">
      <formula>$AE376=""</formula>
    </cfRule>
    <cfRule type="expression" dxfId="3520" priority="3762">
      <formula>(COUNTIFS($E$13:$E$512,$E376,$AE$13:$AE$512,"◎") + COUNTIFS($E$13:$E$512,$E376,$AE$13:$AE$512,"○"))&gt;1</formula>
    </cfRule>
  </conditionalFormatting>
  <conditionalFormatting sqref="AF376">
    <cfRule type="expression" dxfId="3519" priority="3749" stopIfTrue="1">
      <formula>$AF376=""</formula>
    </cfRule>
    <cfRule type="expression" dxfId="3518" priority="3761">
      <formula>(COUNTIFS($E$13:$E$512,$E376,$AF$13:$AF$512,"◎") + COUNTIFS($E$13:$E$512,$E376,$AF$13:$AF$512,"○"))&gt;1</formula>
    </cfRule>
  </conditionalFormatting>
  <conditionalFormatting sqref="AG376">
    <cfRule type="expression" dxfId="3517" priority="3748" stopIfTrue="1">
      <formula>$AG376=""</formula>
    </cfRule>
    <cfRule type="expression" dxfId="3516" priority="3760">
      <formula>(COUNTIFS($E$13:$E$512,$E376,$AG$13:$AG$512,"◎") + COUNTIFS($E$13:$E$512,$E376,$AG$13:$AG$512,"○"))&gt;1</formula>
    </cfRule>
  </conditionalFormatting>
  <conditionalFormatting sqref="AH376">
    <cfRule type="expression" dxfId="3515" priority="3747" stopIfTrue="1">
      <formula>$AH376=""</formula>
    </cfRule>
    <cfRule type="expression" dxfId="3514" priority="3759">
      <formula>(COUNTIFS($E$13:$E$512,$E376,$AH$13:$AH$512,"◎") + COUNTIFS($E$13:$E$512,$E376,$AH$13:$AH$512,"○"))&gt;1</formula>
    </cfRule>
  </conditionalFormatting>
  <conditionalFormatting sqref="AI376">
    <cfRule type="expression" dxfId="3513" priority="3746" stopIfTrue="1">
      <formula>$AI376=""</formula>
    </cfRule>
    <cfRule type="expression" dxfId="3512" priority="3758">
      <formula>(COUNTIFS($E$13:$E$512,$E376,$AI$13:$AI$512,"◎") + COUNTIFS($E$13:$E$512,$E376,$AI$13:$AI$512,"○"))&gt;1</formula>
    </cfRule>
  </conditionalFormatting>
  <conditionalFormatting sqref="AJ376">
    <cfRule type="expression" dxfId="3511" priority="3745" stopIfTrue="1">
      <formula>$AJ376=""</formula>
    </cfRule>
    <cfRule type="expression" dxfId="3510" priority="3757">
      <formula>(COUNTIFS($E$13:$E$512,$E376,$AJ$13:$AJ$512,"◎") + COUNTIFS($E$13:$E$512,$E376,$AJ$13:$AJ$512,"○"))&gt;1</formula>
    </cfRule>
  </conditionalFormatting>
  <conditionalFormatting sqref="Y377">
    <cfRule type="expression" dxfId="3509" priority="3732" stopIfTrue="1">
      <formula>$Y377=""</formula>
    </cfRule>
    <cfRule type="expression" dxfId="3508" priority="3744">
      <formula>(COUNTIFS($E$13:$E$512,$E377,$Y$13:$Y$512,"◎") + COUNTIFS($E$13:$E$512,$E377,$Y$13:$Y$512,"○"))&gt;1</formula>
    </cfRule>
  </conditionalFormatting>
  <conditionalFormatting sqref="Z377">
    <cfRule type="expression" dxfId="3507" priority="3731" stopIfTrue="1">
      <formula>$Z377=""</formula>
    </cfRule>
    <cfRule type="expression" dxfId="3506" priority="3743">
      <formula>(COUNTIFS($E$13:$E$512,$E377,$Z$13:$Z$512,"◎") + COUNTIFS($E$13:$E$512,$E377,$Z$13:$Z$512,"○"))&gt;1</formula>
    </cfRule>
  </conditionalFormatting>
  <conditionalFormatting sqref="AA377">
    <cfRule type="expression" dxfId="3505" priority="3730" stopIfTrue="1">
      <formula>$AA377=""</formula>
    </cfRule>
    <cfRule type="expression" dxfId="3504" priority="3742">
      <formula>(COUNTIFS($E$13:$E$512,$E377,$AA$13:$AA$512,"◎") + COUNTIFS($E$13:$E$512,$E377,$AA$13:$AA$512,"○"))&gt;1</formula>
    </cfRule>
  </conditionalFormatting>
  <conditionalFormatting sqref="AB377">
    <cfRule type="expression" dxfId="3503" priority="3729" stopIfTrue="1">
      <formula>$AB377=""</formula>
    </cfRule>
    <cfRule type="expression" dxfId="3502" priority="3741">
      <formula>(COUNTIFS($E$13:$E$512,$E377,$AB$13:$AB$512,"◎") + COUNTIFS($E$13:$E$512,$E377,$AB$13:$AB$512,"○"))&gt;1</formula>
    </cfRule>
  </conditionalFormatting>
  <conditionalFormatting sqref="AC377">
    <cfRule type="expression" dxfId="3501" priority="3728" stopIfTrue="1">
      <formula>$AC377=""</formula>
    </cfRule>
    <cfRule type="expression" dxfId="3500" priority="3740">
      <formula>(COUNTIFS($E$13:$E$512,$E377,$AC$13:$AC$512,"◎") + COUNTIFS($E$13:$E$512,$E377,$AC$13:$AC$512,"○"))&gt;1</formula>
    </cfRule>
  </conditionalFormatting>
  <conditionalFormatting sqref="AD377">
    <cfRule type="expression" dxfId="3499" priority="3727" stopIfTrue="1">
      <formula>$AD377=""</formula>
    </cfRule>
    <cfRule type="expression" dxfId="3498" priority="3739">
      <formula>(COUNTIFS($E$13:$E$512,$E377,$AD$13:$AD$512,"◎") + COUNTIFS($E$13:$E$512,$E377,$AD$13:$AD$512,"○"))&gt;1</formula>
    </cfRule>
  </conditionalFormatting>
  <conditionalFormatting sqref="AE377">
    <cfRule type="expression" dxfId="3497" priority="3726" stopIfTrue="1">
      <formula>$AE377=""</formula>
    </cfRule>
    <cfRule type="expression" dxfId="3496" priority="3738">
      <formula>(COUNTIFS($E$13:$E$512,$E377,$AE$13:$AE$512,"◎") + COUNTIFS($E$13:$E$512,$E377,$AE$13:$AE$512,"○"))&gt;1</formula>
    </cfRule>
  </conditionalFormatting>
  <conditionalFormatting sqref="AF377">
    <cfRule type="expression" dxfId="3495" priority="3725" stopIfTrue="1">
      <formula>$AF377=""</formula>
    </cfRule>
    <cfRule type="expression" dxfId="3494" priority="3737">
      <formula>(COUNTIFS($E$13:$E$512,$E377,$AF$13:$AF$512,"◎") + COUNTIFS($E$13:$E$512,$E377,$AF$13:$AF$512,"○"))&gt;1</formula>
    </cfRule>
  </conditionalFormatting>
  <conditionalFormatting sqref="AG377">
    <cfRule type="expression" dxfId="3493" priority="3724" stopIfTrue="1">
      <formula>$AG377=""</formula>
    </cfRule>
    <cfRule type="expression" dxfId="3492" priority="3736">
      <formula>(COUNTIFS($E$13:$E$512,$E377,$AG$13:$AG$512,"◎") + COUNTIFS($E$13:$E$512,$E377,$AG$13:$AG$512,"○"))&gt;1</formula>
    </cfRule>
  </conditionalFormatting>
  <conditionalFormatting sqref="AH377">
    <cfRule type="expression" dxfId="3491" priority="3723" stopIfTrue="1">
      <formula>$AH377=""</formula>
    </cfRule>
    <cfRule type="expression" dxfId="3490" priority="3735">
      <formula>(COUNTIFS($E$13:$E$512,$E377,$AH$13:$AH$512,"◎") + COUNTIFS($E$13:$E$512,$E377,$AH$13:$AH$512,"○"))&gt;1</formula>
    </cfRule>
  </conditionalFormatting>
  <conditionalFormatting sqref="AI377">
    <cfRule type="expression" dxfId="3489" priority="3722" stopIfTrue="1">
      <formula>$AI377=""</formula>
    </cfRule>
    <cfRule type="expression" dxfId="3488" priority="3734">
      <formula>(COUNTIFS($E$13:$E$512,$E377,$AI$13:$AI$512,"◎") + COUNTIFS($E$13:$E$512,$E377,$AI$13:$AI$512,"○"))&gt;1</formula>
    </cfRule>
  </conditionalFormatting>
  <conditionalFormatting sqref="AJ377">
    <cfRule type="expression" dxfId="3487" priority="3721" stopIfTrue="1">
      <formula>$AJ377=""</formula>
    </cfRule>
    <cfRule type="expression" dxfId="3486" priority="3733">
      <formula>(COUNTIFS($E$13:$E$512,$E377,$AJ$13:$AJ$512,"◎") + COUNTIFS($E$13:$E$512,$E377,$AJ$13:$AJ$512,"○"))&gt;1</formula>
    </cfRule>
  </conditionalFormatting>
  <conditionalFormatting sqref="Y378">
    <cfRule type="expression" dxfId="3485" priority="3708" stopIfTrue="1">
      <formula>$Y378=""</formula>
    </cfRule>
    <cfRule type="expression" dxfId="3484" priority="3720">
      <formula>(COUNTIFS($E$13:$E$512,$E378,$Y$13:$Y$512,"◎") + COUNTIFS($E$13:$E$512,$E378,$Y$13:$Y$512,"○"))&gt;1</formula>
    </cfRule>
  </conditionalFormatting>
  <conditionalFormatting sqref="Z378">
    <cfRule type="expression" dxfId="3483" priority="3707" stopIfTrue="1">
      <formula>$Z378=""</formula>
    </cfRule>
    <cfRule type="expression" dxfId="3482" priority="3719">
      <formula>(COUNTIFS($E$13:$E$512,$E378,$Z$13:$Z$512,"◎") + COUNTIFS($E$13:$E$512,$E378,$Z$13:$Z$512,"○"))&gt;1</formula>
    </cfRule>
  </conditionalFormatting>
  <conditionalFormatting sqref="AA378">
    <cfRule type="expression" dxfId="3481" priority="3706" stopIfTrue="1">
      <formula>$AA378=""</formula>
    </cfRule>
    <cfRule type="expression" dxfId="3480" priority="3718">
      <formula>(COUNTIFS($E$13:$E$512,$E378,$AA$13:$AA$512,"◎") + COUNTIFS($E$13:$E$512,$E378,$AA$13:$AA$512,"○"))&gt;1</formula>
    </cfRule>
  </conditionalFormatting>
  <conditionalFormatting sqref="AB378">
    <cfRule type="expression" dxfId="3479" priority="3705" stopIfTrue="1">
      <formula>$AB378=""</formula>
    </cfRule>
    <cfRule type="expression" dxfId="3478" priority="3717">
      <formula>(COUNTIFS($E$13:$E$512,$E378,$AB$13:$AB$512,"◎") + COUNTIFS($E$13:$E$512,$E378,$AB$13:$AB$512,"○"))&gt;1</formula>
    </cfRule>
  </conditionalFormatting>
  <conditionalFormatting sqref="AC378">
    <cfRule type="expression" dxfId="3477" priority="3704" stopIfTrue="1">
      <formula>$AC378=""</formula>
    </cfRule>
    <cfRule type="expression" dxfId="3476" priority="3716">
      <formula>(COUNTIFS($E$13:$E$512,$E378,$AC$13:$AC$512,"◎") + COUNTIFS($E$13:$E$512,$E378,$AC$13:$AC$512,"○"))&gt;1</formula>
    </cfRule>
  </conditionalFormatting>
  <conditionalFormatting sqref="AD378">
    <cfRule type="expression" dxfId="3475" priority="3703" stopIfTrue="1">
      <formula>$AD378=""</formula>
    </cfRule>
    <cfRule type="expression" dxfId="3474" priority="3715">
      <formula>(COUNTIFS($E$13:$E$512,$E378,$AD$13:$AD$512,"◎") + COUNTIFS($E$13:$E$512,$E378,$AD$13:$AD$512,"○"))&gt;1</formula>
    </cfRule>
  </conditionalFormatting>
  <conditionalFormatting sqref="AE378">
    <cfRule type="expression" dxfId="3473" priority="3702" stopIfTrue="1">
      <formula>$AE378=""</formula>
    </cfRule>
    <cfRule type="expression" dxfId="3472" priority="3714">
      <formula>(COUNTIFS($E$13:$E$512,$E378,$AE$13:$AE$512,"◎") + COUNTIFS($E$13:$E$512,$E378,$AE$13:$AE$512,"○"))&gt;1</formula>
    </cfRule>
  </conditionalFormatting>
  <conditionalFormatting sqref="AF378">
    <cfRule type="expression" dxfId="3471" priority="3701" stopIfTrue="1">
      <formula>$AF378=""</formula>
    </cfRule>
    <cfRule type="expression" dxfId="3470" priority="3713">
      <formula>(COUNTIFS($E$13:$E$512,$E378,$AF$13:$AF$512,"◎") + COUNTIFS($E$13:$E$512,$E378,$AF$13:$AF$512,"○"))&gt;1</formula>
    </cfRule>
  </conditionalFormatting>
  <conditionalFormatting sqref="AG378">
    <cfRule type="expression" dxfId="3469" priority="3700" stopIfTrue="1">
      <formula>$AG378=""</formula>
    </cfRule>
    <cfRule type="expression" dxfId="3468" priority="3712">
      <formula>(COUNTIFS($E$13:$E$512,$E378,$AG$13:$AG$512,"◎") + COUNTIFS($E$13:$E$512,$E378,$AG$13:$AG$512,"○"))&gt;1</formula>
    </cfRule>
  </conditionalFormatting>
  <conditionalFormatting sqref="AH378">
    <cfRule type="expression" dxfId="3467" priority="3699" stopIfTrue="1">
      <formula>$AH378=""</formula>
    </cfRule>
    <cfRule type="expression" dxfId="3466" priority="3711">
      <formula>(COUNTIFS($E$13:$E$512,$E378,$AH$13:$AH$512,"◎") + COUNTIFS($E$13:$E$512,$E378,$AH$13:$AH$512,"○"))&gt;1</formula>
    </cfRule>
  </conditionalFormatting>
  <conditionalFormatting sqref="AI378">
    <cfRule type="expression" dxfId="3465" priority="3698" stopIfTrue="1">
      <formula>$AI378=""</formula>
    </cfRule>
    <cfRule type="expression" dxfId="3464" priority="3710">
      <formula>(COUNTIFS($E$13:$E$512,$E378,$AI$13:$AI$512,"◎") + COUNTIFS($E$13:$E$512,$E378,$AI$13:$AI$512,"○"))&gt;1</formula>
    </cfRule>
  </conditionalFormatting>
  <conditionalFormatting sqref="AJ378">
    <cfRule type="expression" dxfId="3463" priority="3697" stopIfTrue="1">
      <formula>$AJ378=""</formula>
    </cfRule>
    <cfRule type="expression" dxfId="3462" priority="3709">
      <formula>(COUNTIFS($E$13:$E$512,$E378,$AJ$13:$AJ$512,"◎") + COUNTIFS($E$13:$E$512,$E378,$AJ$13:$AJ$512,"○"))&gt;1</formula>
    </cfRule>
  </conditionalFormatting>
  <conditionalFormatting sqref="Y379">
    <cfRule type="expression" dxfId="3461" priority="3684" stopIfTrue="1">
      <formula>$Y379=""</formula>
    </cfRule>
    <cfRule type="expression" dxfId="3460" priority="3696">
      <formula>(COUNTIFS($E$13:$E$512,$E379,$Y$13:$Y$512,"◎") + COUNTIFS($E$13:$E$512,$E379,$Y$13:$Y$512,"○"))&gt;1</formula>
    </cfRule>
  </conditionalFormatting>
  <conditionalFormatting sqref="Z379">
    <cfRule type="expression" dxfId="3459" priority="3683" stopIfTrue="1">
      <formula>$Z379=""</formula>
    </cfRule>
    <cfRule type="expression" dxfId="3458" priority="3695">
      <formula>(COUNTIFS($E$13:$E$512,$E379,$Z$13:$Z$512,"◎") + COUNTIFS($E$13:$E$512,$E379,$Z$13:$Z$512,"○"))&gt;1</formula>
    </cfRule>
  </conditionalFormatting>
  <conditionalFormatting sqref="AA379">
    <cfRule type="expression" dxfId="3457" priority="3682" stopIfTrue="1">
      <formula>$AA379=""</formula>
    </cfRule>
    <cfRule type="expression" dxfId="3456" priority="3694">
      <formula>(COUNTIFS($E$13:$E$512,$E379,$AA$13:$AA$512,"◎") + COUNTIFS($E$13:$E$512,$E379,$AA$13:$AA$512,"○"))&gt;1</formula>
    </cfRule>
  </conditionalFormatting>
  <conditionalFormatting sqref="AB379">
    <cfRule type="expression" dxfId="3455" priority="3681" stopIfTrue="1">
      <formula>$AB379=""</formula>
    </cfRule>
    <cfRule type="expression" dxfId="3454" priority="3693">
      <formula>(COUNTIFS($E$13:$E$512,$E379,$AB$13:$AB$512,"◎") + COUNTIFS($E$13:$E$512,$E379,$AB$13:$AB$512,"○"))&gt;1</formula>
    </cfRule>
  </conditionalFormatting>
  <conditionalFormatting sqref="AC379">
    <cfRule type="expression" dxfId="3453" priority="3680" stopIfTrue="1">
      <formula>$AC379=""</formula>
    </cfRule>
    <cfRule type="expression" dxfId="3452" priority="3692">
      <formula>(COUNTIFS($E$13:$E$512,$E379,$AC$13:$AC$512,"◎") + COUNTIFS($E$13:$E$512,$E379,$AC$13:$AC$512,"○"))&gt;1</formula>
    </cfRule>
  </conditionalFormatting>
  <conditionalFormatting sqref="AD379">
    <cfRule type="expression" dxfId="3451" priority="3679" stopIfTrue="1">
      <formula>$AD379=""</formula>
    </cfRule>
    <cfRule type="expression" dxfId="3450" priority="3691">
      <formula>(COUNTIFS($E$13:$E$512,$E379,$AD$13:$AD$512,"◎") + COUNTIFS($E$13:$E$512,$E379,$AD$13:$AD$512,"○"))&gt;1</formula>
    </cfRule>
  </conditionalFormatting>
  <conditionalFormatting sqref="AE379">
    <cfRule type="expression" dxfId="3449" priority="3678" stopIfTrue="1">
      <formula>$AE379=""</formula>
    </cfRule>
    <cfRule type="expression" dxfId="3448" priority="3690">
      <formula>(COUNTIFS($E$13:$E$512,$E379,$AE$13:$AE$512,"◎") + COUNTIFS($E$13:$E$512,$E379,$AE$13:$AE$512,"○"))&gt;1</formula>
    </cfRule>
  </conditionalFormatting>
  <conditionalFormatting sqref="AF379">
    <cfRule type="expression" dxfId="3447" priority="3677" stopIfTrue="1">
      <formula>$AF379=""</formula>
    </cfRule>
    <cfRule type="expression" dxfId="3446" priority="3689">
      <formula>(COUNTIFS($E$13:$E$512,$E379,$AF$13:$AF$512,"◎") + COUNTIFS($E$13:$E$512,$E379,$AF$13:$AF$512,"○"))&gt;1</formula>
    </cfRule>
  </conditionalFormatting>
  <conditionalFormatting sqref="AG379">
    <cfRule type="expression" dxfId="3445" priority="3676" stopIfTrue="1">
      <formula>$AG379=""</formula>
    </cfRule>
    <cfRule type="expression" dxfId="3444" priority="3688">
      <formula>(COUNTIFS($E$13:$E$512,$E379,$AG$13:$AG$512,"◎") + COUNTIFS($E$13:$E$512,$E379,$AG$13:$AG$512,"○"))&gt;1</formula>
    </cfRule>
  </conditionalFormatting>
  <conditionalFormatting sqref="AH379">
    <cfRule type="expression" dxfId="3443" priority="3675" stopIfTrue="1">
      <formula>$AH379=""</formula>
    </cfRule>
    <cfRule type="expression" dxfId="3442" priority="3687">
      <formula>(COUNTIFS($E$13:$E$512,$E379,$AH$13:$AH$512,"◎") + COUNTIFS($E$13:$E$512,$E379,$AH$13:$AH$512,"○"))&gt;1</formula>
    </cfRule>
  </conditionalFormatting>
  <conditionalFormatting sqref="AI379">
    <cfRule type="expression" dxfId="3441" priority="3674" stopIfTrue="1">
      <formula>$AI379=""</formula>
    </cfRule>
    <cfRule type="expression" dxfId="3440" priority="3686">
      <formula>(COUNTIFS($E$13:$E$512,$E379,$AI$13:$AI$512,"◎") + COUNTIFS($E$13:$E$512,$E379,$AI$13:$AI$512,"○"))&gt;1</formula>
    </cfRule>
  </conditionalFormatting>
  <conditionalFormatting sqref="AJ379">
    <cfRule type="expression" dxfId="3439" priority="3673" stopIfTrue="1">
      <formula>$AJ379=""</formula>
    </cfRule>
    <cfRule type="expression" dxfId="3438" priority="3685">
      <formula>(COUNTIFS($E$13:$E$512,$E379,$AJ$13:$AJ$512,"◎") + COUNTIFS($E$13:$E$512,$E379,$AJ$13:$AJ$512,"○"))&gt;1</formula>
    </cfRule>
  </conditionalFormatting>
  <conditionalFormatting sqref="Y380">
    <cfRule type="expression" dxfId="3437" priority="3660" stopIfTrue="1">
      <formula>$Y380=""</formula>
    </cfRule>
    <cfRule type="expression" dxfId="3436" priority="3672">
      <formula>(COUNTIFS($E$13:$E$512,$E380,$Y$13:$Y$512,"◎") + COUNTIFS($E$13:$E$512,$E380,$Y$13:$Y$512,"○"))&gt;1</formula>
    </cfRule>
  </conditionalFormatting>
  <conditionalFormatting sqref="Z380">
    <cfRule type="expression" dxfId="3435" priority="3659" stopIfTrue="1">
      <formula>$Z380=""</formula>
    </cfRule>
    <cfRule type="expression" dxfId="3434" priority="3671">
      <formula>(COUNTIFS($E$13:$E$512,$E380,$Z$13:$Z$512,"◎") + COUNTIFS($E$13:$E$512,$E380,$Z$13:$Z$512,"○"))&gt;1</formula>
    </cfRule>
  </conditionalFormatting>
  <conditionalFormatting sqref="AA380">
    <cfRule type="expression" dxfId="3433" priority="3658" stopIfTrue="1">
      <formula>$AA380=""</formula>
    </cfRule>
    <cfRule type="expression" dxfId="3432" priority="3670">
      <formula>(COUNTIFS($E$13:$E$512,$E380,$AA$13:$AA$512,"◎") + COUNTIFS($E$13:$E$512,$E380,$AA$13:$AA$512,"○"))&gt;1</formula>
    </cfRule>
  </conditionalFormatting>
  <conditionalFormatting sqref="AB380">
    <cfRule type="expression" dxfId="3431" priority="3657" stopIfTrue="1">
      <formula>$AB380=""</formula>
    </cfRule>
    <cfRule type="expression" dxfId="3430" priority="3669">
      <formula>(COUNTIFS($E$13:$E$512,$E380,$AB$13:$AB$512,"◎") + COUNTIFS($E$13:$E$512,$E380,$AB$13:$AB$512,"○"))&gt;1</formula>
    </cfRule>
  </conditionalFormatting>
  <conditionalFormatting sqref="AC380">
    <cfRule type="expression" dxfId="3429" priority="3656" stopIfTrue="1">
      <formula>$AC380=""</formula>
    </cfRule>
    <cfRule type="expression" dxfId="3428" priority="3668">
      <formula>(COUNTIFS($E$13:$E$512,$E380,$AC$13:$AC$512,"◎") + COUNTIFS($E$13:$E$512,$E380,$AC$13:$AC$512,"○"))&gt;1</formula>
    </cfRule>
  </conditionalFormatting>
  <conditionalFormatting sqref="AD380">
    <cfRule type="expression" dxfId="3427" priority="3655" stopIfTrue="1">
      <formula>$AD380=""</formula>
    </cfRule>
    <cfRule type="expression" dxfId="3426" priority="3667">
      <formula>(COUNTIFS($E$13:$E$512,$E380,$AD$13:$AD$512,"◎") + COUNTIFS($E$13:$E$512,$E380,$AD$13:$AD$512,"○"))&gt;1</formula>
    </cfRule>
  </conditionalFormatting>
  <conditionalFormatting sqref="AE380">
    <cfRule type="expression" dxfId="3425" priority="3654" stopIfTrue="1">
      <formula>$AE380=""</formula>
    </cfRule>
    <cfRule type="expression" dxfId="3424" priority="3666">
      <formula>(COUNTIFS($E$13:$E$512,$E380,$AE$13:$AE$512,"◎") + COUNTIFS($E$13:$E$512,$E380,$AE$13:$AE$512,"○"))&gt;1</formula>
    </cfRule>
  </conditionalFormatting>
  <conditionalFormatting sqref="AF380">
    <cfRule type="expression" dxfId="3423" priority="3653" stopIfTrue="1">
      <formula>$AF380=""</formula>
    </cfRule>
    <cfRule type="expression" dxfId="3422" priority="3665">
      <formula>(COUNTIFS($E$13:$E$512,$E380,$AF$13:$AF$512,"◎") + COUNTIFS($E$13:$E$512,$E380,$AF$13:$AF$512,"○"))&gt;1</formula>
    </cfRule>
  </conditionalFormatting>
  <conditionalFormatting sqref="AG380">
    <cfRule type="expression" dxfId="3421" priority="3652" stopIfTrue="1">
      <formula>$AG380=""</formula>
    </cfRule>
    <cfRule type="expression" dxfId="3420" priority="3664">
      <formula>(COUNTIFS($E$13:$E$512,$E380,$AG$13:$AG$512,"◎") + COUNTIFS($E$13:$E$512,$E380,$AG$13:$AG$512,"○"))&gt;1</formula>
    </cfRule>
  </conditionalFormatting>
  <conditionalFormatting sqref="AH380">
    <cfRule type="expression" dxfId="3419" priority="3651" stopIfTrue="1">
      <formula>$AH380=""</formula>
    </cfRule>
    <cfRule type="expression" dxfId="3418" priority="3663">
      <formula>(COUNTIFS($E$13:$E$512,$E380,$AH$13:$AH$512,"◎") + COUNTIFS($E$13:$E$512,$E380,$AH$13:$AH$512,"○"))&gt;1</formula>
    </cfRule>
  </conditionalFormatting>
  <conditionalFormatting sqref="AI380">
    <cfRule type="expression" dxfId="3417" priority="3650" stopIfTrue="1">
      <formula>$AI380=""</formula>
    </cfRule>
    <cfRule type="expression" dxfId="3416" priority="3662">
      <formula>(COUNTIFS($E$13:$E$512,$E380,$AI$13:$AI$512,"◎") + COUNTIFS($E$13:$E$512,$E380,$AI$13:$AI$512,"○"))&gt;1</formula>
    </cfRule>
  </conditionalFormatting>
  <conditionalFormatting sqref="AJ380">
    <cfRule type="expression" dxfId="3415" priority="3649" stopIfTrue="1">
      <formula>$AJ380=""</formula>
    </cfRule>
    <cfRule type="expression" dxfId="3414" priority="3661">
      <formula>(COUNTIFS($E$13:$E$512,$E380,$AJ$13:$AJ$512,"◎") + COUNTIFS($E$13:$E$512,$E380,$AJ$13:$AJ$512,"○"))&gt;1</formula>
    </cfRule>
  </conditionalFormatting>
  <conditionalFormatting sqref="Y381">
    <cfRule type="expression" dxfId="3413" priority="3636" stopIfTrue="1">
      <formula>$Y381=""</formula>
    </cfRule>
    <cfRule type="expression" dxfId="3412" priority="3648">
      <formula>(COUNTIFS($E$13:$E$512,$E381,$Y$13:$Y$512,"◎") + COUNTIFS($E$13:$E$512,$E381,$Y$13:$Y$512,"○"))&gt;1</formula>
    </cfRule>
  </conditionalFormatting>
  <conditionalFormatting sqref="Z381">
    <cfRule type="expression" dxfId="3411" priority="3635" stopIfTrue="1">
      <formula>$Z381=""</formula>
    </cfRule>
    <cfRule type="expression" dxfId="3410" priority="3647">
      <formula>(COUNTIFS($E$13:$E$512,$E381,$Z$13:$Z$512,"◎") + COUNTIFS($E$13:$E$512,$E381,$Z$13:$Z$512,"○"))&gt;1</formula>
    </cfRule>
  </conditionalFormatting>
  <conditionalFormatting sqref="AA381">
    <cfRule type="expression" dxfId="3409" priority="3634" stopIfTrue="1">
      <formula>$AA381=""</formula>
    </cfRule>
    <cfRule type="expression" dxfId="3408" priority="3646">
      <formula>(COUNTIFS($E$13:$E$512,$E381,$AA$13:$AA$512,"◎") + COUNTIFS($E$13:$E$512,$E381,$AA$13:$AA$512,"○"))&gt;1</formula>
    </cfRule>
  </conditionalFormatting>
  <conditionalFormatting sqref="AB381">
    <cfRule type="expression" dxfId="3407" priority="3633" stopIfTrue="1">
      <formula>$AB381=""</formula>
    </cfRule>
    <cfRule type="expression" dxfId="3406" priority="3645">
      <formula>(COUNTIFS($E$13:$E$512,$E381,$AB$13:$AB$512,"◎") + COUNTIFS($E$13:$E$512,$E381,$AB$13:$AB$512,"○"))&gt;1</formula>
    </cfRule>
  </conditionalFormatting>
  <conditionalFormatting sqref="AC381">
    <cfRule type="expression" dxfId="3405" priority="3632" stopIfTrue="1">
      <formula>$AC381=""</formula>
    </cfRule>
    <cfRule type="expression" dxfId="3404" priority="3644">
      <formula>(COUNTIFS($E$13:$E$512,$E381,$AC$13:$AC$512,"◎") + COUNTIFS($E$13:$E$512,$E381,$AC$13:$AC$512,"○"))&gt;1</formula>
    </cfRule>
  </conditionalFormatting>
  <conditionalFormatting sqref="AD381">
    <cfRule type="expression" dxfId="3403" priority="3631" stopIfTrue="1">
      <formula>$AD381=""</formula>
    </cfRule>
    <cfRule type="expression" dxfId="3402" priority="3643">
      <formula>(COUNTIFS($E$13:$E$512,$E381,$AD$13:$AD$512,"◎") + COUNTIFS($E$13:$E$512,$E381,$AD$13:$AD$512,"○"))&gt;1</formula>
    </cfRule>
  </conditionalFormatting>
  <conditionalFormatting sqref="AE381">
    <cfRule type="expression" dxfId="3401" priority="3630" stopIfTrue="1">
      <formula>$AE381=""</formula>
    </cfRule>
    <cfRule type="expression" dxfId="3400" priority="3642">
      <formula>(COUNTIFS($E$13:$E$512,$E381,$AE$13:$AE$512,"◎") + COUNTIFS($E$13:$E$512,$E381,$AE$13:$AE$512,"○"))&gt;1</formula>
    </cfRule>
  </conditionalFormatting>
  <conditionalFormatting sqref="AF381">
    <cfRule type="expression" dxfId="3399" priority="3629" stopIfTrue="1">
      <formula>$AF381=""</formula>
    </cfRule>
    <cfRule type="expression" dxfId="3398" priority="3641">
      <formula>(COUNTIFS($E$13:$E$512,$E381,$AF$13:$AF$512,"◎") + COUNTIFS($E$13:$E$512,$E381,$AF$13:$AF$512,"○"))&gt;1</formula>
    </cfRule>
  </conditionalFormatting>
  <conditionalFormatting sqref="AG381">
    <cfRule type="expression" dxfId="3397" priority="3628" stopIfTrue="1">
      <formula>$AG381=""</formula>
    </cfRule>
    <cfRule type="expression" dxfId="3396" priority="3640">
      <formula>(COUNTIFS($E$13:$E$512,$E381,$AG$13:$AG$512,"◎") + COUNTIFS($E$13:$E$512,$E381,$AG$13:$AG$512,"○"))&gt;1</formula>
    </cfRule>
  </conditionalFormatting>
  <conditionalFormatting sqref="AH381">
    <cfRule type="expression" dxfId="3395" priority="3627" stopIfTrue="1">
      <formula>$AH381=""</formula>
    </cfRule>
    <cfRule type="expression" dxfId="3394" priority="3639">
      <formula>(COUNTIFS($E$13:$E$512,$E381,$AH$13:$AH$512,"◎") + COUNTIFS($E$13:$E$512,$E381,$AH$13:$AH$512,"○"))&gt;1</formula>
    </cfRule>
  </conditionalFormatting>
  <conditionalFormatting sqref="AI381">
    <cfRule type="expression" dxfId="3393" priority="3626" stopIfTrue="1">
      <formula>$AI381=""</formula>
    </cfRule>
    <cfRule type="expression" dxfId="3392" priority="3638">
      <formula>(COUNTIFS($E$13:$E$512,$E381,$AI$13:$AI$512,"◎") + COUNTIFS($E$13:$E$512,$E381,$AI$13:$AI$512,"○"))&gt;1</formula>
    </cfRule>
  </conditionalFormatting>
  <conditionalFormatting sqref="AJ381">
    <cfRule type="expression" dxfId="3391" priority="3625" stopIfTrue="1">
      <formula>$AJ381=""</formula>
    </cfRule>
    <cfRule type="expression" dxfId="3390" priority="3637">
      <formula>(COUNTIFS($E$13:$E$512,$E381,$AJ$13:$AJ$512,"◎") + COUNTIFS($E$13:$E$512,$E381,$AJ$13:$AJ$512,"○"))&gt;1</formula>
    </cfRule>
  </conditionalFormatting>
  <conditionalFormatting sqref="Y382">
    <cfRule type="expression" dxfId="3389" priority="3612" stopIfTrue="1">
      <formula>$Y382=""</formula>
    </cfRule>
    <cfRule type="expression" dxfId="3388" priority="3624">
      <formula>(COUNTIFS($E$13:$E$512,$E382,$Y$13:$Y$512,"◎") + COUNTIFS($E$13:$E$512,$E382,$Y$13:$Y$512,"○"))&gt;1</formula>
    </cfRule>
  </conditionalFormatting>
  <conditionalFormatting sqref="Z382">
    <cfRule type="expression" dxfId="3387" priority="3611" stopIfTrue="1">
      <formula>$Z382=""</formula>
    </cfRule>
    <cfRule type="expression" dxfId="3386" priority="3623">
      <formula>(COUNTIFS($E$13:$E$512,$E382,$Z$13:$Z$512,"◎") + COUNTIFS($E$13:$E$512,$E382,$Z$13:$Z$512,"○"))&gt;1</formula>
    </cfRule>
  </conditionalFormatting>
  <conditionalFormatting sqref="AA382">
    <cfRule type="expression" dxfId="3385" priority="3610" stopIfTrue="1">
      <formula>$AA382=""</formula>
    </cfRule>
    <cfRule type="expression" dxfId="3384" priority="3622">
      <formula>(COUNTIFS($E$13:$E$512,$E382,$AA$13:$AA$512,"◎") + COUNTIFS($E$13:$E$512,$E382,$AA$13:$AA$512,"○"))&gt;1</formula>
    </cfRule>
  </conditionalFormatting>
  <conditionalFormatting sqref="AB382">
    <cfRule type="expression" dxfId="3383" priority="3609" stopIfTrue="1">
      <formula>$AB382=""</formula>
    </cfRule>
    <cfRule type="expression" dxfId="3382" priority="3621">
      <formula>(COUNTIFS($E$13:$E$512,$E382,$AB$13:$AB$512,"◎") + COUNTIFS($E$13:$E$512,$E382,$AB$13:$AB$512,"○"))&gt;1</formula>
    </cfRule>
  </conditionalFormatting>
  <conditionalFormatting sqref="AC382">
    <cfRule type="expression" dxfId="3381" priority="3608" stopIfTrue="1">
      <formula>$AC382=""</formula>
    </cfRule>
    <cfRule type="expression" dxfId="3380" priority="3620">
      <formula>(COUNTIFS($E$13:$E$512,$E382,$AC$13:$AC$512,"◎") + COUNTIFS($E$13:$E$512,$E382,$AC$13:$AC$512,"○"))&gt;1</formula>
    </cfRule>
  </conditionalFormatting>
  <conditionalFormatting sqref="AD382">
    <cfRule type="expression" dxfId="3379" priority="3607" stopIfTrue="1">
      <formula>$AD382=""</formula>
    </cfRule>
    <cfRule type="expression" dxfId="3378" priority="3619">
      <formula>(COUNTIFS($E$13:$E$512,$E382,$AD$13:$AD$512,"◎") + COUNTIFS($E$13:$E$512,$E382,$AD$13:$AD$512,"○"))&gt;1</formula>
    </cfRule>
  </conditionalFormatting>
  <conditionalFormatting sqref="AE382">
    <cfRule type="expression" dxfId="3377" priority="3606" stopIfTrue="1">
      <formula>$AE382=""</formula>
    </cfRule>
    <cfRule type="expression" dxfId="3376" priority="3618">
      <formula>(COUNTIFS($E$13:$E$512,$E382,$AE$13:$AE$512,"◎") + COUNTIFS($E$13:$E$512,$E382,$AE$13:$AE$512,"○"))&gt;1</formula>
    </cfRule>
  </conditionalFormatting>
  <conditionalFormatting sqref="AF382">
    <cfRule type="expression" dxfId="3375" priority="3605" stopIfTrue="1">
      <formula>$AF382=""</formula>
    </cfRule>
    <cfRule type="expression" dxfId="3374" priority="3617">
      <formula>(COUNTIFS($E$13:$E$512,$E382,$AF$13:$AF$512,"◎") + COUNTIFS($E$13:$E$512,$E382,$AF$13:$AF$512,"○"))&gt;1</formula>
    </cfRule>
  </conditionalFormatting>
  <conditionalFormatting sqref="AG382">
    <cfRule type="expression" dxfId="3373" priority="3604" stopIfTrue="1">
      <formula>$AG382=""</formula>
    </cfRule>
    <cfRule type="expression" dxfId="3372" priority="3616">
      <formula>(COUNTIFS($E$13:$E$512,$E382,$AG$13:$AG$512,"◎") + COUNTIFS($E$13:$E$512,$E382,$AG$13:$AG$512,"○"))&gt;1</formula>
    </cfRule>
  </conditionalFormatting>
  <conditionalFormatting sqref="AH382">
    <cfRule type="expression" dxfId="3371" priority="3603" stopIfTrue="1">
      <formula>$AH382=""</formula>
    </cfRule>
    <cfRule type="expression" dxfId="3370" priority="3615">
      <formula>(COUNTIFS($E$13:$E$512,$E382,$AH$13:$AH$512,"◎") + COUNTIFS($E$13:$E$512,$E382,$AH$13:$AH$512,"○"))&gt;1</formula>
    </cfRule>
  </conditionalFormatting>
  <conditionalFormatting sqref="AI382">
    <cfRule type="expression" dxfId="3369" priority="3602" stopIfTrue="1">
      <formula>$AI382=""</formula>
    </cfRule>
    <cfRule type="expression" dxfId="3368" priority="3614">
      <formula>(COUNTIFS($E$13:$E$512,$E382,$AI$13:$AI$512,"◎") + COUNTIFS($E$13:$E$512,$E382,$AI$13:$AI$512,"○"))&gt;1</formula>
    </cfRule>
  </conditionalFormatting>
  <conditionalFormatting sqref="AJ382">
    <cfRule type="expression" dxfId="3367" priority="3601" stopIfTrue="1">
      <formula>$AJ382=""</formula>
    </cfRule>
    <cfRule type="expression" dxfId="3366" priority="3613">
      <formula>(COUNTIFS($E$13:$E$512,$E382,$AJ$13:$AJ$512,"◎") + COUNTIFS($E$13:$E$512,$E382,$AJ$13:$AJ$512,"○"))&gt;1</formula>
    </cfRule>
  </conditionalFormatting>
  <conditionalFormatting sqref="Y383">
    <cfRule type="expression" dxfId="3365" priority="3588" stopIfTrue="1">
      <formula>$Y383=""</formula>
    </cfRule>
    <cfRule type="expression" dxfId="3364" priority="3600">
      <formula>(COUNTIFS($E$13:$E$512,$E383,$Y$13:$Y$512,"◎") + COUNTIFS($E$13:$E$512,$E383,$Y$13:$Y$512,"○"))&gt;1</formula>
    </cfRule>
  </conditionalFormatting>
  <conditionalFormatting sqref="Z383">
    <cfRule type="expression" dxfId="3363" priority="3587" stopIfTrue="1">
      <formula>$Z383=""</formula>
    </cfRule>
    <cfRule type="expression" dxfId="3362" priority="3599">
      <formula>(COUNTIFS($E$13:$E$512,$E383,$Z$13:$Z$512,"◎") + COUNTIFS($E$13:$E$512,$E383,$Z$13:$Z$512,"○"))&gt;1</formula>
    </cfRule>
  </conditionalFormatting>
  <conditionalFormatting sqref="AA383">
    <cfRule type="expression" dxfId="3361" priority="3586" stopIfTrue="1">
      <formula>$AA383=""</formula>
    </cfRule>
    <cfRule type="expression" dxfId="3360" priority="3598">
      <formula>(COUNTIFS($E$13:$E$512,$E383,$AA$13:$AA$512,"◎") + COUNTIFS($E$13:$E$512,$E383,$AA$13:$AA$512,"○"))&gt;1</formula>
    </cfRule>
  </conditionalFormatting>
  <conditionalFormatting sqref="AB383">
    <cfRule type="expression" dxfId="3359" priority="3585" stopIfTrue="1">
      <formula>$AB383=""</formula>
    </cfRule>
    <cfRule type="expression" dxfId="3358" priority="3597">
      <formula>(COUNTIFS($E$13:$E$512,$E383,$AB$13:$AB$512,"◎") + COUNTIFS($E$13:$E$512,$E383,$AB$13:$AB$512,"○"))&gt;1</formula>
    </cfRule>
  </conditionalFormatting>
  <conditionalFormatting sqref="AC383">
    <cfRule type="expression" dxfId="3357" priority="3584" stopIfTrue="1">
      <formula>$AC383=""</formula>
    </cfRule>
    <cfRule type="expression" dxfId="3356" priority="3596">
      <formula>(COUNTIFS($E$13:$E$512,$E383,$AC$13:$AC$512,"◎") + COUNTIFS($E$13:$E$512,$E383,$AC$13:$AC$512,"○"))&gt;1</formula>
    </cfRule>
  </conditionalFormatting>
  <conditionalFormatting sqref="AD383">
    <cfRule type="expression" dxfId="3355" priority="3583" stopIfTrue="1">
      <formula>$AD383=""</formula>
    </cfRule>
    <cfRule type="expression" dxfId="3354" priority="3595">
      <formula>(COUNTIFS($E$13:$E$512,$E383,$AD$13:$AD$512,"◎") + COUNTIFS($E$13:$E$512,$E383,$AD$13:$AD$512,"○"))&gt;1</formula>
    </cfRule>
  </conditionalFormatting>
  <conditionalFormatting sqref="AE383">
    <cfRule type="expression" dxfId="3353" priority="3582" stopIfTrue="1">
      <formula>$AE383=""</formula>
    </cfRule>
    <cfRule type="expression" dxfId="3352" priority="3594">
      <formula>(COUNTIFS($E$13:$E$512,$E383,$AE$13:$AE$512,"◎") + COUNTIFS($E$13:$E$512,$E383,$AE$13:$AE$512,"○"))&gt;1</formula>
    </cfRule>
  </conditionalFormatting>
  <conditionalFormatting sqref="AF383">
    <cfRule type="expression" dxfId="3351" priority="3581" stopIfTrue="1">
      <formula>$AF383=""</formula>
    </cfRule>
    <cfRule type="expression" dxfId="3350" priority="3593">
      <formula>(COUNTIFS($E$13:$E$512,$E383,$AF$13:$AF$512,"◎") + COUNTIFS($E$13:$E$512,$E383,$AF$13:$AF$512,"○"))&gt;1</formula>
    </cfRule>
  </conditionalFormatting>
  <conditionalFormatting sqref="AG383">
    <cfRule type="expression" dxfId="3349" priority="3580" stopIfTrue="1">
      <formula>$AG383=""</formula>
    </cfRule>
    <cfRule type="expression" dxfId="3348" priority="3592">
      <formula>(COUNTIFS($E$13:$E$512,$E383,$AG$13:$AG$512,"◎") + COUNTIFS($E$13:$E$512,$E383,$AG$13:$AG$512,"○"))&gt;1</formula>
    </cfRule>
  </conditionalFormatting>
  <conditionalFormatting sqref="AH383">
    <cfRule type="expression" dxfId="3347" priority="3579" stopIfTrue="1">
      <formula>$AH383=""</formula>
    </cfRule>
    <cfRule type="expression" dxfId="3346" priority="3591">
      <formula>(COUNTIFS($E$13:$E$512,$E383,$AH$13:$AH$512,"◎") + COUNTIFS($E$13:$E$512,$E383,$AH$13:$AH$512,"○"))&gt;1</formula>
    </cfRule>
  </conditionalFormatting>
  <conditionalFormatting sqref="AI383">
    <cfRule type="expression" dxfId="3345" priority="3578" stopIfTrue="1">
      <formula>$AI383=""</formula>
    </cfRule>
    <cfRule type="expression" dxfId="3344" priority="3590">
      <formula>(COUNTIFS($E$13:$E$512,$E383,$AI$13:$AI$512,"◎") + COUNTIFS($E$13:$E$512,$E383,$AI$13:$AI$512,"○"))&gt;1</formula>
    </cfRule>
  </conditionalFormatting>
  <conditionalFormatting sqref="AJ383">
    <cfRule type="expression" dxfId="3343" priority="3577" stopIfTrue="1">
      <formula>$AJ383=""</formula>
    </cfRule>
    <cfRule type="expression" dxfId="3342" priority="3589">
      <formula>(COUNTIFS($E$13:$E$512,$E383,$AJ$13:$AJ$512,"◎") + COUNTIFS($E$13:$E$512,$E383,$AJ$13:$AJ$512,"○"))&gt;1</formula>
    </cfRule>
  </conditionalFormatting>
  <conditionalFormatting sqref="Y384">
    <cfRule type="expression" dxfId="3341" priority="3564" stopIfTrue="1">
      <formula>$Y384=""</formula>
    </cfRule>
    <cfRule type="expression" dxfId="3340" priority="3576">
      <formula>(COUNTIFS($E$13:$E$512,$E384,$Y$13:$Y$512,"◎") + COUNTIFS($E$13:$E$512,$E384,$Y$13:$Y$512,"○"))&gt;1</formula>
    </cfRule>
  </conditionalFormatting>
  <conditionalFormatting sqref="Z384">
    <cfRule type="expression" dxfId="3339" priority="3563" stopIfTrue="1">
      <formula>$Z384=""</formula>
    </cfRule>
    <cfRule type="expression" dxfId="3338" priority="3575">
      <formula>(COUNTIFS($E$13:$E$512,$E384,$Z$13:$Z$512,"◎") + COUNTIFS($E$13:$E$512,$E384,$Z$13:$Z$512,"○"))&gt;1</formula>
    </cfRule>
  </conditionalFormatting>
  <conditionalFormatting sqref="AA384">
    <cfRule type="expression" dxfId="3337" priority="3562" stopIfTrue="1">
      <formula>$AA384=""</formula>
    </cfRule>
    <cfRule type="expression" dxfId="3336" priority="3574">
      <formula>(COUNTIFS($E$13:$E$512,$E384,$AA$13:$AA$512,"◎") + COUNTIFS($E$13:$E$512,$E384,$AA$13:$AA$512,"○"))&gt;1</formula>
    </cfRule>
  </conditionalFormatting>
  <conditionalFormatting sqref="AB384">
    <cfRule type="expression" dxfId="3335" priority="3561" stopIfTrue="1">
      <formula>$AB384=""</formula>
    </cfRule>
    <cfRule type="expression" dxfId="3334" priority="3573">
      <formula>(COUNTIFS($E$13:$E$512,$E384,$AB$13:$AB$512,"◎") + COUNTIFS($E$13:$E$512,$E384,$AB$13:$AB$512,"○"))&gt;1</formula>
    </cfRule>
  </conditionalFormatting>
  <conditionalFormatting sqref="AC384">
    <cfRule type="expression" dxfId="3333" priority="3560" stopIfTrue="1">
      <formula>$AC384=""</formula>
    </cfRule>
    <cfRule type="expression" dxfId="3332" priority="3572">
      <formula>(COUNTIFS($E$13:$E$512,$E384,$AC$13:$AC$512,"◎") + COUNTIFS($E$13:$E$512,$E384,$AC$13:$AC$512,"○"))&gt;1</formula>
    </cfRule>
  </conditionalFormatting>
  <conditionalFormatting sqref="AD384">
    <cfRule type="expression" dxfId="3331" priority="3559" stopIfTrue="1">
      <formula>$AD384=""</formula>
    </cfRule>
    <cfRule type="expression" dxfId="3330" priority="3571">
      <formula>(COUNTIFS($E$13:$E$512,$E384,$AD$13:$AD$512,"◎") + COUNTIFS($E$13:$E$512,$E384,$AD$13:$AD$512,"○"))&gt;1</formula>
    </cfRule>
  </conditionalFormatting>
  <conditionalFormatting sqref="AE384">
    <cfRule type="expression" dxfId="3329" priority="3558" stopIfTrue="1">
      <formula>$AE384=""</formula>
    </cfRule>
    <cfRule type="expression" dxfId="3328" priority="3570">
      <formula>(COUNTIFS($E$13:$E$512,$E384,$AE$13:$AE$512,"◎") + COUNTIFS($E$13:$E$512,$E384,$AE$13:$AE$512,"○"))&gt;1</formula>
    </cfRule>
  </conditionalFormatting>
  <conditionalFormatting sqref="AF384">
    <cfRule type="expression" dxfId="3327" priority="3557" stopIfTrue="1">
      <formula>$AF384=""</formula>
    </cfRule>
    <cfRule type="expression" dxfId="3326" priority="3569">
      <formula>(COUNTIFS($E$13:$E$512,$E384,$AF$13:$AF$512,"◎") + COUNTIFS($E$13:$E$512,$E384,$AF$13:$AF$512,"○"))&gt;1</formula>
    </cfRule>
  </conditionalFormatting>
  <conditionalFormatting sqref="AG384">
    <cfRule type="expression" dxfId="3325" priority="3556" stopIfTrue="1">
      <formula>$AG384=""</formula>
    </cfRule>
    <cfRule type="expression" dxfId="3324" priority="3568">
      <formula>(COUNTIFS($E$13:$E$512,$E384,$AG$13:$AG$512,"◎") + COUNTIFS($E$13:$E$512,$E384,$AG$13:$AG$512,"○"))&gt;1</formula>
    </cfRule>
  </conditionalFormatting>
  <conditionalFormatting sqref="AH384">
    <cfRule type="expression" dxfId="3323" priority="3555" stopIfTrue="1">
      <formula>$AH384=""</formula>
    </cfRule>
    <cfRule type="expression" dxfId="3322" priority="3567">
      <formula>(COUNTIFS($E$13:$E$512,$E384,$AH$13:$AH$512,"◎") + COUNTIFS($E$13:$E$512,$E384,$AH$13:$AH$512,"○"))&gt;1</formula>
    </cfRule>
  </conditionalFormatting>
  <conditionalFormatting sqref="AI384">
    <cfRule type="expression" dxfId="3321" priority="3554" stopIfTrue="1">
      <formula>$AI384=""</formula>
    </cfRule>
    <cfRule type="expression" dxfId="3320" priority="3566">
      <formula>(COUNTIFS($E$13:$E$512,$E384,$AI$13:$AI$512,"◎") + COUNTIFS($E$13:$E$512,$E384,$AI$13:$AI$512,"○"))&gt;1</formula>
    </cfRule>
  </conditionalFormatting>
  <conditionalFormatting sqref="AJ384">
    <cfRule type="expression" dxfId="3319" priority="3553" stopIfTrue="1">
      <formula>$AJ384=""</formula>
    </cfRule>
    <cfRule type="expression" dxfId="3318" priority="3565">
      <formula>(COUNTIFS($E$13:$E$512,$E384,$AJ$13:$AJ$512,"◎") + COUNTIFS($E$13:$E$512,$E384,$AJ$13:$AJ$512,"○"))&gt;1</formula>
    </cfRule>
  </conditionalFormatting>
  <conditionalFormatting sqref="Y385">
    <cfRule type="expression" dxfId="3317" priority="3540" stopIfTrue="1">
      <formula>$Y385=""</formula>
    </cfRule>
    <cfRule type="expression" dxfId="3316" priority="3552">
      <formula>(COUNTIFS($E$13:$E$512,$E385,$Y$13:$Y$512,"◎") + COUNTIFS($E$13:$E$512,$E385,$Y$13:$Y$512,"○"))&gt;1</formula>
    </cfRule>
  </conditionalFormatting>
  <conditionalFormatting sqref="Z385">
    <cfRule type="expression" dxfId="3315" priority="3539" stopIfTrue="1">
      <formula>$Z385=""</formula>
    </cfRule>
    <cfRule type="expression" dxfId="3314" priority="3551">
      <formula>(COUNTIFS($E$13:$E$512,$E385,$Z$13:$Z$512,"◎") + COUNTIFS($E$13:$E$512,$E385,$Z$13:$Z$512,"○"))&gt;1</formula>
    </cfRule>
  </conditionalFormatting>
  <conditionalFormatting sqref="AA385">
    <cfRule type="expression" dxfId="3313" priority="3538" stopIfTrue="1">
      <formula>$AA385=""</formula>
    </cfRule>
    <cfRule type="expression" dxfId="3312" priority="3550">
      <formula>(COUNTIFS($E$13:$E$512,$E385,$AA$13:$AA$512,"◎") + COUNTIFS($E$13:$E$512,$E385,$AA$13:$AA$512,"○"))&gt;1</formula>
    </cfRule>
  </conditionalFormatting>
  <conditionalFormatting sqref="AB385">
    <cfRule type="expression" dxfId="3311" priority="3537" stopIfTrue="1">
      <formula>$AB385=""</formula>
    </cfRule>
    <cfRule type="expression" dxfId="3310" priority="3549">
      <formula>(COUNTIFS($E$13:$E$512,$E385,$AB$13:$AB$512,"◎") + COUNTIFS($E$13:$E$512,$E385,$AB$13:$AB$512,"○"))&gt;1</formula>
    </cfRule>
  </conditionalFormatting>
  <conditionalFormatting sqref="AC385">
    <cfRule type="expression" dxfId="3309" priority="3536" stopIfTrue="1">
      <formula>$AC385=""</formula>
    </cfRule>
    <cfRule type="expression" dxfId="3308" priority="3548">
      <formula>(COUNTIFS($E$13:$E$512,$E385,$AC$13:$AC$512,"◎") + COUNTIFS($E$13:$E$512,$E385,$AC$13:$AC$512,"○"))&gt;1</formula>
    </cfRule>
  </conditionalFormatting>
  <conditionalFormatting sqref="AD385">
    <cfRule type="expression" dxfId="3307" priority="3535" stopIfTrue="1">
      <formula>$AD385=""</formula>
    </cfRule>
    <cfRule type="expression" dxfId="3306" priority="3547">
      <formula>(COUNTIFS($E$13:$E$512,$E385,$AD$13:$AD$512,"◎") + COUNTIFS($E$13:$E$512,$E385,$AD$13:$AD$512,"○"))&gt;1</formula>
    </cfRule>
  </conditionalFormatting>
  <conditionalFormatting sqref="AE385">
    <cfRule type="expression" dxfId="3305" priority="3534" stopIfTrue="1">
      <formula>$AE385=""</formula>
    </cfRule>
    <cfRule type="expression" dxfId="3304" priority="3546">
      <formula>(COUNTIFS($E$13:$E$512,$E385,$AE$13:$AE$512,"◎") + COUNTIFS($E$13:$E$512,$E385,$AE$13:$AE$512,"○"))&gt;1</formula>
    </cfRule>
  </conditionalFormatting>
  <conditionalFormatting sqref="AF385">
    <cfRule type="expression" dxfId="3303" priority="3533" stopIfTrue="1">
      <formula>$AF385=""</formula>
    </cfRule>
    <cfRule type="expression" dxfId="3302" priority="3545">
      <formula>(COUNTIFS($E$13:$E$512,$E385,$AF$13:$AF$512,"◎") + COUNTIFS($E$13:$E$512,$E385,$AF$13:$AF$512,"○"))&gt;1</formula>
    </cfRule>
  </conditionalFormatting>
  <conditionalFormatting sqref="AG385">
    <cfRule type="expression" dxfId="3301" priority="3532" stopIfTrue="1">
      <formula>$AG385=""</formula>
    </cfRule>
    <cfRule type="expression" dxfId="3300" priority="3544">
      <formula>(COUNTIFS($E$13:$E$512,$E385,$AG$13:$AG$512,"◎") + COUNTIFS($E$13:$E$512,$E385,$AG$13:$AG$512,"○"))&gt;1</formula>
    </cfRule>
  </conditionalFormatting>
  <conditionalFormatting sqref="AH385">
    <cfRule type="expression" dxfId="3299" priority="3531" stopIfTrue="1">
      <formula>$AH385=""</formula>
    </cfRule>
    <cfRule type="expression" dxfId="3298" priority="3543">
      <formula>(COUNTIFS($E$13:$E$512,$E385,$AH$13:$AH$512,"◎") + COUNTIFS($E$13:$E$512,$E385,$AH$13:$AH$512,"○"))&gt;1</formula>
    </cfRule>
  </conditionalFormatting>
  <conditionalFormatting sqref="AI385">
    <cfRule type="expression" dxfId="3297" priority="3530" stopIfTrue="1">
      <formula>$AI385=""</formula>
    </cfRule>
    <cfRule type="expression" dxfId="3296" priority="3542">
      <formula>(COUNTIFS($E$13:$E$512,$E385,$AI$13:$AI$512,"◎") + COUNTIFS($E$13:$E$512,$E385,$AI$13:$AI$512,"○"))&gt;1</formula>
    </cfRule>
  </conditionalFormatting>
  <conditionalFormatting sqref="AJ385">
    <cfRule type="expression" dxfId="3295" priority="3529" stopIfTrue="1">
      <formula>$AJ385=""</formula>
    </cfRule>
    <cfRule type="expression" dxfId="3294" priority="3541">
      <formula>(COUNTIFS($E$13:$E$512,$E385,$AJ$13:$AJ$512,"◎") + COUNTIFS($E$13:$E$512,$E385,$AJ$13:$AJ$512,"○"))&gt;1</formula>
    </cfRule>
  </conditionalFormatting>
  <conditionalFormatting sqref="Y386">
    <cfRule type="expression" dxfId="3293" priority="3516" stopIfTrue="1">
      <formula>$Y386=""</formula>
    </cfRule>
    <cfRule type="expression" dxfId="3292" priority="3528">
      <formula>(COUNTIFS($E$13:$E$512,$E386,$Y$13:$Y$512,"◎") + COUNTIFS($E$13:$E$512,$E386,$Y$13:$Y$512,"○"))&gt;1</formula>
    </cfRule>
  </conditionalFormatting>
  <conditionalFormatting sqref="Z386">
    <cfRule type="expression" dxfId="3291" priority="3515" stopIfTrue="1">
      <formula>$Z386=""</formula>
    </cfRule>
    <cfRule type="expression" dxfId="3290" priority="3527">
      <formula>(COUNTIFS($E$13:$E$512,$E386,$Z$13:$Z$512,"◎") + COUNTIFS($E$13:$E$512,$E386,$Z$13:$Z$512,"○"))&gt;1</formula>
    </cfRule>
  </conditionalFormatting>
  <conditionalFormatting sqref="AA386">
    <cfRule type="expression" dxfId="3289" priority="3514" stopIfTrue="1">
      <formula>$AA386=""</formula>
    </cfRule>
    <cfRule type="expression" dxfId="3288" priority="3526">
      <formula>(COUNTIFS($E$13:$E$512,$E386,$AA$13:$AA$512,"◎") + COUNTIFS($E$13:$E$512,$E386,$AA$13:$AA$512,"○"))&gt;1</formula>
    </cfRule>
  </conditionalFormatting>
  <conditionalFormatting sqref="AB386">
    <cfRule type="expression" dxfId="3287" priority="3513" stopIfTrue="1">
      <formula>$AB386=""</formula>
    </cfRule>
    <cfRule type="expression" dxfId="3286" priority="3525">
      <formula>(COUNTIFS($E$13:$E$512,$E386,$AB$13:$AB$512,"◎") + COUNTIFS($E$13:$E$512,$E386,$AB$13:$AB$512,"○"))&gt;1</formula>
    </cfRule>
  </conditionalFormatting>
  <conditionalFormatting sqref="AC386">
    <cfRule type="expression" dxfId="3285" priority="3512" stopIfTrue="1">
      <formula>$AC386=""</formula>
    </cfRule>
    <cfRule type="expression" dxfId="3284" priority="3524">
      <formula>(COUNTIFS($E$13:$E$512,$E386,$AC$13:$AC$512,"◎") + COUNTIFS($E$13:$E$512,$E386,$AC$13:$AC$512,"○"))&gt;1</formula>
    </cfRule>
  </conditionalFormatting>
  <conditionalFormatting sqref="AD386">
    <cfRule type="expression" dxfId="3283" priority="3511" stopIfTrue="1">
      <formula>$AD386=""</formula>
    </cfRule>
    <cfRule type="expression" dxfId="3282" priority="3523">
      <formula>(COUNTIFS($E$13:$E$512,$E386,$AD$13:$AD$512,"◎") + COUNTIFS($E$13:$E$512,$E386,$AD$13:$AD$512,"○"))&gt;1</formula>
    </cfRule>
  </conditionalFormatting>
  <conditionalFormatting sqref="AE386">
    <cfRule type="expression" dxfId="3281" priority="3510" stopIfTrue="1">
      <formula>$AE386=""</formula>
    </cfRule>
    <cfRule type="expression" dxfId="3280" priority="3522">
      <formula>(COUNTIFS($E$13:$E$512,$E386,$AE$13:$AE$512,"◎") + COUNTIFS($E$13:$E$512,$E386,$AE$13:$AE$512,"○"))&gt;1</formula>
    </cfRule>
  </conditionalFormatting>
  <conditionalFormatting sqref="AF386">
    <cfRule type="expression" dxfId="3279" priority="3509" stopIfTrue="1">
      <formula>$AF386=""</formula>
    </cfRule>
    <cfRule type="expression" dxfId="3278" priority="3521">
      <formula>(COUNTIFS($E$13:$E$512,$E386,$AF$13:$AF$512,"◎") + COUNTIFS($E$13:$E$512,$E386,$AF$13:$AF$512,"○"))&gt;1</formula>
    </cfRule>
  </conditionalFormatting>
  <conditionalFormatting sqref="AG386">
    <cfRule type="expression" dxfId="3277" priority="3508" stopIfTrue="1">
      <formula>$AG386=""</formula>
    </cfRule>
    <cfRule type="expression" dxfId="3276" priority="3520">
      <formula>(COUNTIFS($E$13:$E$512,$E386,$AG$13:$AG$512,"◎") + COUNTIFS($E$13:$E$512,$E386,$AG$13:$AG$512,"○"))&gt;1</formula>
    </cfRule>
  </conditionalFormatting>
  <conditionalFormatting sqref="AH386">
    <cfRule type="expression" dxfId="3275" priority="3507" stopIfTrue="1">
      <formula>$AH386=""</formula>
    </cfRule>
    <cfRule type="expression" dxfId="3274" priority="3519">
      <formula>(COUNTIFS($E$13:$E$512,$E386,$AH$13:$AH$512,"◎") + COUNTIFS($E$13:$E$512,$E386,$AH$13:$AH$512,"○"))&gt;1</formula>
    </cfRule>
  </conditionalFormatting>
  <conditionalFormatting sqref="AI386">
    <cfRule type="expression" dxfId="3273" priority="3506" stopIfTrue="1">
      <formula>$AI386=""</formula>
    </cfRule>
    <cfRule type="expression" dxfId="3272" priority="3518">
      <formula>(COUNTIFS($E$13:$E$512,$E386,$AI$13:$AI$512,"◎") + COUNTIFS($E$13:$E$512,$E386,$AI$13:$AI$512,"○"))&gt;1</formula>
    </cfRule>
  </conditionalFormatting>
  <conditionalFormatting sqref="AJ386">
    <cfRule type="expression" dxfId="3271" priority="3505" stopIfTrue="1">
      <formula>$AJ386=""</formula>
    </cfRule>
    <cfRule type="expression" dxfId="3270" priority="3517">
      <formula>(COUNTIFS($E$13:$E$512,$E386,$AJ$13:$AJ$512,"◎") + COUNTIFS($E$13:$E$512,$E386,$AJ$13:$AJ$512,"○"))&gt;1</formula>
    </cfRule>
  </conditionalFormatting>
  <conditionalFormatting sqref="Y387">
    <cfRule type="expression" dxfId="3269" priority="3492" stopIfTrue="1">
      <formula>$Y387=""</formula>
    </cfRule>
    <cfRule type="expression" dxfId="3268" priority="3504">
      <formula>(COUNTIFS($E$13:$E$512,$E387,$Y$13:$Y$512,"◎") + COUNTIFS($E$13:$E$512,$E387,$Y$13:$Y$512,"○"))&gt;1</formula>
    </cfRule>
  </conditionalFormatting>
  <conditionalFormatting sqref="Z387">
    <cfRule type="expression" dxfId="3267" priority="3491" stopIfTrue="1">
      <formula>$Z387=""</formula>
    </cfRule>
    <cfRule type="expression" dxfId="3266" priority="3503">
      <formula>(COUNTIFS($E$13:$E$512,$E387,$Z$13:$Z$512,"◎") + COUNTIFS($E$13:$E$512,$E387,$Z$13:$Z$512,"○"))&gt;1</formula>
    </cfRule>
  </conditionalFormatting>
  <conditionalFormatting sqref="AA387">
    <cfRule type="expression" dxfId="3265" priority="3490" stopIfTrue="1">
      <formula>$AA387=""</formula>
    </cfRule>
    <cfRule type="expression" dxfId="3264" priority="3502">
      <formula>(COUNTIFS($E$13:$E$512,$E387,$AA$13:$AA$512,"◎") + COUNTIFS($E$13:$E$512,$E387,$AA$13:$AA$512,"○"))&gt;1</formula>
    </cfRule>
  </conditionalFormatting>
  <conditionalFormatting sqref="AB387">
    <cfRule type="expression" dxfId="3263" priority="3489" stopIfTrue="1">
      <formula>$AB387=""</formula>
    </cfRule>
    <cfRule type="expression" dxfId="3262" priority="3501">
      <formula>(COUNTIFS($E$13:$E$512,$E387,$AB$13:$AB$512,"◎") + COUNTIFS($E$13:$E$512,$E387,$AB$13:$AB$512,"○"))&gt;1</formula>
    </cfRule>
  </conditionalFormatting>
  <conditionalFormatting sqref="AC387">
    <cfRule type="expression" dxfId="3261" priority="3488" stopIfTrue="1">
      <formula>$AC387=""</formula>
    </cfRule>
    <cfRule type="expression" dxfId="3260" priority="3500">
      <formula>(COUNTIFS($E$13:$E$512,$E387,$AC$13:$AC$512,"◎") + COUNTIFS($E$13:$E$512,$E387,$AC$13:$AC$512,"○"))&gt;1</formula>
    </cfRule>
  </conditionalFormatting>
  <conditionalFormatting sqref="AD387">
    <cfRule type="expression" dxfId="3259" priority="3487" stopIfTrue="1">
      <formula>$AD387=""</formula>
    </cfRule>
    <cfRule type="expression" dxfId="3258" priority="3499">
      <formula>(COUNTIFS($E$13:$E$512,$E387,$AD$13:$AD$512,"◎") + COUNTIFS($E$13:$E$512,$E387,$AD$13:$AD$512,"○"))&gt;1</formula>
    </cfRule>
  </conditionalFormatting>
  <conditionalFormatting sqref="AE387">
    <cfRule type="expression" dxfId="3257" priority="3486" stopIfTrue="1">
      <formula>$AE387=""</formula>
    </cfRule>
    <cfRule type="expression" dxfId="3256" priority="3498">
      <formula>(COUNTIFS($E$13:$E$512,$E387,$AE$13:$AE$512,"◎") + COUNTIFS($E$13:$E$512,$E387,$AE$13:$AE$512,"○"))&gt;1</formula>
    </cfRule>
  </conditionalFormatting>
  <conditionalFormatting sqref="AF387">
    <cfRule type="expression" dxfId="3255" priority="3485" stopIfTrue="1">
      <formula>$AF387=""</formula>
    </cfRule>
    <cfRule type="expression" dxfId="3254" priority="3497">
      <formula>(COUNTIFS($E$13:$E$512,$E387,$AF$13:$AF$512,"◎") + COUNTIFS($E$13:$E$512,$E387,$AF$13:$AF$512,"○"))&gt;1</formula>
    </cfRule>
  </conditionalFormatting>
  <conditionalFormatting sqref="AG387">
    <cfRule type="expression" dxfId="3253" priority="3484" stopIfTrue="1">
      <formula>$AG387=""</formula>
    </cfRule>
    <cfRule type="expression" dxfId="3252" priority="3496">
      <formula>(COUNTIFS($E$13:$E$512,$E387,$AG$13:$AG$512,"◎") + COUNTIFS($E$13:$E$512,$E387,$AG$13:$AG$512,"○"))&gt;1</formula>
    </cfRule>
  </conditionalFormatting>
  <conditionalFormatting sqref="AH387">
    <cfRule type="expression" dxfId="3251" priority="3483" stopIfTrue="1">
      <formula>$AH387=""</formula>
    </cfRule>
    <cfRule type="expression" dxfId="3250" priority="3495">
      <formula>(COUNTIFS($E$13:$E$512,$E387,$AH$13:$AH$512,"◎") + COUNTIFS($E$13:$E$512,$E387,$AH$13:$AH$512,"○"))&gt;1</formula>
    </cfRule>
  </conditionalFormatting>
  <conditionalFormatting sqref="AI387">
    <cfRule type="expression" dxfId="3249" priority="3482" stopIfTrue="1">
      <formula>$AI387=""</formula>
    </cfRule>
    <cfRule type="expression" dxfId="3248" priority="3494">
      <formula>(COUNTIFS($E$13:$E$512,$E387,$AI$13:$AI$512,"◎") + COUNTIFS($E$13:$E$512,$E387,$AI$13:$AI$512,"○"))&gt;1</formula>
    </cfRule>
  </conditionalFormatting>
  <conditionalFormatting sqref="AJ387">
    <cfRule type="expression" dxfId="3247" priority="3481" stopIfTrue="1">
      <formula>$AJ387=""</formula>
    </cfRule>
    <cfRule type="expression" dxfId="3246" priority="3493">
      <formula>(COUNTIFS($E$13:$E$512,$E387,$AJ$13:$AJ$512,"◎") + COUNTIFS($E$13:$E$512,$E387,$AJ$13:$AJ$512,"○"))&gt;1</formula>
    </cfRule>
  </conditionalFormatting>
  <conditionalFormatting sqref="Y388">
    <cfRule type="expression" dxfId="3245" priority="3468" stopIfTrue="1">
      <formula>$Y388=""</formula>
    </cfRule>
    <cfRule type="expression" dxfId="3244" priority="3480">
      <formula>(COUNTIFS($E$13:$E$512,$E388,$Y$13:$Y$512,"◎") + COUNTIFS($E$13:$E$512,$E388,$Y$13:$Y$512,"○"))&gt;1</formula>
    </cfRule>
  </conditionalFormatting>
  <conditionalFormatting sqref="Z388">
    <cfRule type="expression" dxfId="3243" priority="3467" stopIfTrue="1">
      <formula>$Z388=""</formula>
    </cfRule>
    <cfRule type="expression" dxfId="3242" priority="3479">
      <formula>(COUNTIFS($E$13:$E$512,$E388,$Z$13:$Z$512,"◎") + COUNTIFS($E$13:$E$512,$E388,$Z$13:$Z$512,"○"))&gt;1</formula>
    </cfRule>
  </conditionalFormatting>
  <conditionalFormatting sqref="AA388">
    <cfRule type="expression" dxfId="3241" priority="3466" stopIfTrue="1">
      <formula>$AA388=""</formula>
    </cfRule>
    <cfRule type="expression" dxfId="3240" priority="3478">
      <formula>(COUNTIFS($E$13:$E$512,$E388,$AA$13:$AA$512,"◎") + COUNTIFS($E$13:$E$512,$E388,$AA$13:$AA$512,"○"))&gt;1</formula>
    </cfRule>
  </conditionalFormatting>
  <conditionalFormatting sqref="AB388">
    <cfRule type="expression" dxfId="3239" priority="3465" stopIfTrue="1">
      <formula>$AB388=""</formula>
    </cfRule>
    <cfRule type="expression" dxfId="3238" priority="3477">
      <formula>(COUNTIFS($E$13:$E$512,$E388,$AB$13:$AB$512,"◎") + COUNTIFS($E$13:$E$512,$E388,$AB$13:$AB$512,"○"))&gt;1</formula>
    </cfRule>
  </conditionalFormatting>
  <conditionalFormatting sqref="AC388">
    <cfRule type="expression" dxfId="3237" priority="3464" stopIfTrue="1">
      <formula>$AC388=""</formula>
    </cfRule>
    <cfRule type="expression" dxfId="3236" priority="3476">
      <formula>(COUNTIFS($E$13:$E$512,$E388,$AC$13:$AC$512,"◎") + COUNTIFS($E$13:$E$512,$E388,$AC$13:$AC$512,"○"))&gt;1</formula>
    </cfRule>
  </conditionalFormatting>
  <conditionalFormatting sqref="AD388">
    <cfRule type="expression" dxfId="3235" priority="3463" stopIfTrue="1">
      <formula>$AD388=""</formula>
    </cfRule>
    <cfRule type="expression" dxfId="3234" priority="3475">
      <formula>(COUNTIFS($E$13:$E$512,$E388,$AD$13:$AD$512,"◎") + COUNTIFS($E$13:$E$512,$E388,$AD$13:$AD$512,"○"))&gt;1</formula>
    </cfRule>
  </conditionalFormatting>
  <conditionalFormatting sqref="AE388">
    <cfRule type="expression" dxfId="3233" priority="3462" stopIfTrue="1">
      <formula>$AE388=""</formula>
    </cfRule>
    <cfRule type="expression" dxfId="3232" priority="3474">
      <formula>(COUNTIFS($E$13:$E$512,$E388,$AE$13:$AE$512,"◎") + COUNTIFS($E$13:$E$512,$E388,$AE$13:$AE$512,"○"))&gt;1</formula>
    </cfRule>
  </conditionalFormatting>
  <conditionalFormatting sqref="AF388">
    <cfRule type="expression" dxfId="3231" priority="3461" stopIfTrue="1">
      <formula>$AF388=""</formula>
    </cfRule>
    <cfRule type="expression" dxfId="3230" priority="3473">
      <formula>(COUNTIFS($E$13:$E$512,$E388,$AF$13:$AF$512,"◎") + COUNTIFS($E$13:$E$512,$E388,$AF$13:$AF$512,"○"))&gt;1</formula>
    </cfRule>
  </conditionalFormatting>
  <conditionalFormatting sqref="AG388">
    <cfRule type="expression" dxfId="3229" priority="3460" stopIfTrue="1">
      <formula>$AG388=""</formula>
    </cfRule>
    <cfRule type="expression" dxfId="3228" priority="3472">
      <formula>(COUNTIFS($E$13:$E$512,$E388,$AG$13:$AG$512,"◎") + COUNTIFS($E$13:$E$512,$E388,$AG$13:$AG$512,"○"))&gt;1</formula>
    </cfRule>
  </conditionalFormatting>
  <conditionalFormatting sqref="AH388">
    <cfRule type="expression" dxfId="3227" priority="3459" stopIfTrue="1">
      <formula>$AH388=""</formula>
    </cfRule>
    <cfRule type="expression" dxfId="3226" priority="3471">
      <formula>(COUNTIFS($E$13:$E$512,$E388,$AH$13:$AH$512,"◎") + COUNTIFS($E$13:$E$512,$E388,$AH$13:$AH$512,"○"))&gt;1</formula>
    </cfRule>
  </conditionalFormatting>
  <conditionalFormatting sqref="AI388">
    <cfRule type="expression" dxfId="3225" priority="3458" stopIfTrue="1">
      <formula>$AI388=""</formula>
    </cfRule>
    <cfRule type="expression" dxfId="3224" priority="3470">
      <formula>(COUNTIFS($E$13:$E$512,$E388,$AI$13:$AI$512,"◎") + COUNTIFS($E$13:$E$512,$E388,$AI$13:$AI$512,"○"))&gt;1</formula>
    </cfRule>
  </conditionalFormatting>
  <conditionalFormatting sqref="AJ388">
    <cfRule type="expression" dxfId="3223" priority="3457" stopIfTrue="1">
      <formula>$AJ388=""</formula>
    </cfRule>
    <cfRule type="expression" dxfId="3222" priority="3469">
      <formula>(COUNTIFS($E$13:$E$512,$E388,$AJ$13:$AJ$512,"◎") + COUNTIFS($E$13:$E$512,$E388,$AJ$13:$AJ$512,"○"))&gt;1</formula>
    </cfRule>
  </conditionalFormatting>
  <conditionalFormatting sqref="Y389">
    <cfRule type="expression" dxfId="3221" priority="3444" stopIfTrue="1">
      <formula>$Y389=""</formula>
    </cfRule>
    <cfRule type="expression" dxfId="3220" priority="3456">
      <formula>(COUNTIFS($E$13:$E$512,$E389,$Y$13:$Y$512,"◎") + COUNTIFS($E$13:$E$512,$E389,$Y$13:$Y$512,"○"))&gt;1</formula>
    </cfRule>
  </conditionalFormatting>
  <conditionalFormatting sqref="Z389">
    <cfRule type="expression" dxfId="3219" priority="3443" stopIfTrue="1">
      <formula>$Z389=""</formula>
    </cfRule>
    <cfRule type="expression" dxfId="3218" priority="3455">
      <formula>(COUNTIFS($E$13:$E$512,$E389,$Z$13:$Z$512,"◎") + COUNTIFS($E$13:$E$512,$E389,$Z$13:$Z$512,"○"))&gt;1</formula>
    </cfRule>
  </conditionalFormatting>
  <conditionalFormatting sqref="AA389">
    <cfRule type="expression" dxfId="3217" priority="3442" stopIfTrue="1">
      <formula>$AA389=""</formula>
    </cfRule>
    <cfRule type="expression" dxfId="3216" priority="3454">
      <formula>(COUNTIFS($E$13:$E$512,$E389,$AA$13:$AA$512,"◎") + COUNTIFS($E$13:$E$512,$E389,$AA$13:$AA$512,"○"))&gt;1</formula>
    </cfRule>
  </conditionalFormatting>
  <conditionalFormatting sqref="AB389">
    <cfRule type="expression" dxfId="3215" priority="3441" stopIfTrue="1">
      <formula>$AB389=""</formula>
    </cfRule>
    <cfRule type="expression" dxfId="3214" priority="3453">
      <formula>(COUNTIFS($E$13:$E$512,$E389,$AB$13:$AB$512,"◎") + COUNTIFS($E$13:$E$512,$E389,$AB$13:$AB$512,"○"))&gt;1</formula>
    </cfRule>
  </conditionalFormatting>
  <conditionalFormatting sqref="AC389">
    <cfRule type="expression" dxfId="3213" priority="3440" stopIfTrue="1">
      <formula>$AC389=""</formula>
    </cfRule>
    <cfRule type="expression" dxfId="3212" priority="3452">
      <formula>(COUNTIFS($E$13:$E$512,$E389,$AC$13:$AC$512,"◎") + COUNTIFS($E$13:$E$512,$E389,$AC$13:$AC$512,"○"))&gt;1</formula>
    </cfRule>
  </conditionalFormatting>
  <conditionalFormatting sqref="AD389">
    <cfRule type="expression" dxfId="3211" priority="3439" stopIfTrue="1">
      <formula>$AD389=""</formula>
    </cfRule>
    <cfRule type="expression" dxfId="3210" priority="3451">
      <formula>(COUNTIFS($E$13:$E$512,$E389,$AD$13:$AD$512,"◎") + COUNTIFS($E$13:$E$512,$E389,$AD$13:$AD$512,"○"))&gt;1</formula>
    </cfRule>
  </conditionalFormatting>
  <conditionalFormatting sqref="AE389">
    <cfRule type="expression" dxfId="3209" priority="3438" stopIfTrue="1">
      <formula>$AE389=""</formula>
    </cfRule>
    <cfRule type="expression" dxfId="3208" priority="3450">
      <formula>(COUNTIFS($E$13:$E$512,$E389,$AE$13:$AE$512,"◎") + COUNTIFS($E$13:$E$512,$E389,$AE$13:$AE$512,"○"))&gt;1</formula>
    </cfRule>
  </conditionalFormatting>
  <conditionalFormatting sqref="AF389">
    <cfRule type="expression" dxfId="3207" priority="3437" stopIfTrue="1">
      <formula>$AF389=""</formula>
    </cfRule>
    <cfRule type="expression" dxfId="3206" priority="3449">
      <formula>(COUNTIFS($E$13:$E$512,$E389,$AF$13:$AF$512,"◎") + COUNTIFS($E$13:$E$512,$E389,$AF$13:$AF$512,"○"))&gt;1</formula>
    </cfRule>
  </conditionalFormatting>
  <conditionalFormatting sqref="AG389">
    <cfRule type="expression" dxfId="3205" priority="3436" stopIfTrue="1">
      <formula>$AG389=""</formula>
    </cfRule>
    <cfRule type="expression" dxfId="3204" priority="3448">
      <formula>(COUNTIFS($E$13:$E$512,$E389,$AG$13:$AG$512,"◎") + COUNTIFS($E$13:$E$512,$E389,$AG$13:$AG$512,"○"))&gt;1</formula>
    </cfRule>
  </conditionalFormatting>
  <conditionalFormatting sqref="AH389">
    <cfRule type="expression" dxfId="3203" priority="3435" stopIfTrue="1">
      <formula>$AH389=""</formula>
    </cfRule>
    <cfRule type="expression" dxfId="3202" priority="3447">
      <formula>(COUNTIFS($E$13:$E$512,$E389,$AH$13:$AH$512,"◎") + COUNTIFS($E$13:$E$512,$E389,$AH$13:$AH$512,"○"))&gt;1</formula>
    </cfRule>
  </conditionalFormatting>
  <conditionalFormatting sqref="AI389">
    <cfRule type="expression" dxfId="3201" priority="3434" stopIfTrue="1">
      <formula>$AI389=""</formula>
    </cfRule>
    <cfRule type="expression" dxfId="3200" priority="3446">
      <formula>(COUNTIFS($E$13:$E$512,$E389,$AI$13:$AI$512,"◎") + COUNTIFS($E$13:$E$512,$E389,$AI$13:$AI$512,"○"))&gt;1</formula>
    </cfRule>
  </conditionalFormatting>
  <conditionalFormatting sqref="AJ389">
    <cfRule type="expression" dxfId="3199" priority="3433" stopIfTrue="1">
      <formula>$AJ389=""</formula>
    </cfRule>
    <cfRule type="expression" dxfId="3198" priority="3445">
      <formula>(COUNTIFS($E$13:$E$512,$E389,$AJ$13:$AJ$512,"◎") + COUNTIFS($E$13:$E$512,$E389,$AJ$13:$AJ$512,"○"))&gt;1</formula>
    </cfRule>
  </conditionalFormatting>
  <conditionalFormatting sqref="Y390">
    <cfRule type="expression" dxfId="3197" priority="3420" stopIfTrue="1">
      <formula>$Y390=""</formula>
    </cfRule>
    <cfRule type="expression" dxfId="3196" priority="3432">
      <formula>(COUNTIFS($E$13:$E$512,$E390,$Y$13:$Y$512,"◎") + COUNTIFS($E$13:$E$512,$E390,$Y$13:$Y$512,"○"))&gt;1</formula>
    </cfRule>
  </conditionalFormatting>
  <conditionalFormatting sqref="Z390">
    <cfRule type="expression" dxfId="3195" priority="3419" stopIfTrue="1">
      <formula>$Z390=""</formula>
    </cfRule>
    <cfRule type="expression" dxfId="3194" priority="3431">
      <formula>(COUNTIFS($E$13:$E$512,$E390,$Z$13:$Z$512,"◎") + COUNTIFS($E$13:$E$512,$E390,$Z$13:$Z$512,"○"))&gt;1</formula>
    </cfRule>
  </conditionalFormatting>
  <conditionalFormatting sqref="AA390">
    <cfRule type="expression" dxfId="3193" priority="3418" stopIfTrue="1">
      <formula>$AA390=""</formula>
    </cfRule>
    <cfRule type="expression" dxfId="3192" priority="3430">
      <formula>(COUNTIFS($E$13:$E$512,$E390,$AA$13:$AA$512,"◎") + COUNTIFS($E$13:$E$512,$E390,$AA$13:$AA$512,"○"))&gt;1</formula>
    </cfRule>
  </conditionalFormatting>
  <conditionalFormatting sqref="AB390">
    <cfRule type="expression" dxfId="3191" priority="3417" stopIfTrue="1">
      <formula>$AB390=""</formula>
    </cfRule>
    <cfRule type="expression" dxfId="3190" priority="3429">
      <formula>(COUNTIFS($E$13:$E$512,$E390,$AB$13:$AB$512,"◎") + COUNTIFS($E$13:$E$512,$E390,$AB$13:$AB$512,"○"))&gt;1</formula>
    </cfRule>
  </conditionalFormatting>
  <conditionalFormatting sqref="AC390">
    <cfRule type="expression" dxfId="3189" priority="3416" stopIfTrue="1">
      <formula>$AC390=""</formula>
    </cfRule>
    <cfRule type="expression" dxfId="3188" priority="3428">
      <formula>(COUNTIFS($E$13:$E$512,$E390,$AC$13:$AC$512,"◎") + COUNTIFS($E$13:$E$512,$E390,$AC$13:$AC$512,"○"))&gt;1</formula>
    </cfRule>
  </conditionalFormatting>
  <conditionalFormatting sqref="AD390">
    <cfRule type="expression" dxfId="3187" priority="3415" stopIfTrue="1">
      <formula>$AD390=""</formula>
    </cfRule>
    <cfRule type="expression" dxfId="3186" priority="3427">
      <formula>(COUNTIFS($E$13:$E$512,$E390,$AD$13:$AD$512,"◎") + COUNTIFS($E$13:$E$512,$E390,$AD$13:$AD$512,"○"))&gt;1</formula>
    </cfRule>
  </conditionalFormatting>
  <conditionalFormatting sqref="AE390">
    <cfRule type="expression" dxfId="3185" priority="3414" stopIfTrue="1">
      <formula>$AE390=""</formula>
    </cfRule>
    <cfRule type="expression" dxfId="3184" priority="3426">
      <formula>(COUNTIFS($E$13:$E$512,$E390,$AE$13:$AE$512,"◎") + COUNTIFS($E$13:$E$512,$E390,$AE$13:$AE$512,"○"))&gt;1</formula>
    </cfRule>
  </conditionalFormatting>
  <conditionalFormatting sqref="AF390">
    <cfRule type="expression" dxfId="3183" priority="3413" stopIfTrue="1">
      <formula>$AF390=""</formula>
    </cfRule>
    <cfRule type="expression" dxfId="3182" priority="3425">
      <formula>(COUNTIFS($E$13:$E$512,$E390,$AF$13:$AF$512,"◎") + COUNTIFS($E$13:$E$512,$E390,$AF$13:$AF$512,"○"))&gt;1</formula>
    </cfRule>
  </conditionalFormatting>
  <conditionalFormatting sqref="AG390">
    <cfRule type="expression" dxfId="3181" priority="3412" stopIfTrue="1">
      <formula>$AG390=""</formula>
    </cfRule>
    <cfRule type="expression" dxfId="3180" priority="3424">
      <formula>(COUNTIFS($E$13:$E$512,$E390,$AG$13:$AG$512,"◎") + COUNTIFS($E$13:$E$512,$E390,$AG$13:$AG$512,"○"))&gt;1</formula>
    </cfRule>
  </conditionalFormatting>
  <conditionalFormatting sqref="AH390">
    <cfRule type="expression" dxfId="3179" priority="3411" stopIfTrue="1">
      <formula>$AH390=""</formula>
    </cfRule>
    <cfRule type="expression" dxfId="3178" priority="3423">
      <formula>(COUNTIFS($E$13:$E$512,$E390,$AH$13:$AH$512,"◎") + COUNTIFS($E$13:$E$512,$E390,$AH$13:$AH$512,"○"))&gt;1</formula>
    </cfRule>
  </conditionalFormatting>
  <conditionalFormatting sqref="AI390">
    <cfRule type="expression" dxfId="3177" priority="3410" stopIfTrue="1">
      <formula>$AI390=""</formula>
    </cfRule>
    <cfRule type="expression" dxfId="3176" priority="3422">
      <formula>(COUNTIFS($E$13:$E$512,$E390,$AI$13:$AI$512,"◎") + COUNTIFS($E$13:$E$512,$E390,$AI$13:$AI$512,"○"))&gt;1</formula>
    </cfRule>
  </conditionalFormatting>
  <conditionalFormatting sqref="AJ390">
    <cfRule type="expression" dxfId="3175" priority="3409" stopIfTrue="1">
      <formula>$AJ390=""</formula>
    </cfRule>
    <cfRule type="expression" dxfId="3174" priority="3421">
      <formula>(COUNTIFS($E$13:$E$512,$E390,$AJ$13:$AJ$512,"◎") + COUNTIFS($E$13:$E$512,$E390,$AJ$13:$AJ$512,"○"))&gt;1</formula>
    </cfRule>
  </conditionalFormatting>
  <conditionalFormatting sqref="Y391">
    <cfRule type="expression" dxfId="3173" priority="3396" stopIfTrue="1">
      <formula>$Y391=""</formula>
    </cfRule>
    <cfRule type="expression" dxfId="3172" priority="3408">
      <formula>(COUNTIFS($E$13:$E$512,$E391,$Y$13:$Y$512,"◎") + COUNTIFS($E$13:$E$512,$E391,$Y$13:$Y$512,"○"))&gt;1</formula>
    </cfRule>
  </conditionalFormatting>
  <conditionalFormatting sqref="Z391">
    <cfRule type="expression" dxfId="3171" priority="3395" stopIfTrue="1">
      <formula>$Z391=""</formula>
    </cfRule>
    <cfRule type="expression" dxfId="3170" priority="3407">
      <formula>(COUNTIFS($E$13:$E$512,$E391,$Z$13:$Z$512,"◎") + COUNTIFS($E$13:$E$512,$E391,$Z$13:$Z$512,"○"))&gt;1</formula>
    </cfRule>
  </conditionalFormatting>
  <conditionalFormatting sqref="AA391">
    <cfRule type="expression" dxfId="3169" priority="3394" stopIfTrue="1">
      <formula>$AA391=""</formula>
    </cfRule>
    <cfRule type="expression" dxfId="3168" priority="3406">
      <formula>(COUNTIFS($E$13:$E$512,$E391,$AA$13:$AA$512,"◎") + COUNTIFS($E$13:$E$512,$E391,$AA$13:$AA$512,"○"))&gt;1</formula>
    </cfRule>
  </conditionalFormatting>
  <conditionalFormatting sqref="AB391">
    <cfRule type="expression" dxfId="3167" priority="3393" stopIfTrue="1">
      <formula>$AB391=""</formula>
    </cfRule>
    <cfRule type="expression" dxfId="3166" priority="3405">
      <formula>(COUNTIFS($E$13:$E$512,$E391,$AB$13:$AB$512,"◎") + COUNTIFS($E$13:$E$512,$E391,$AB$13:$AB$512,"○"))&gt;1</formula>
    </cfRule>
  </conditionalFormatting>
  <conditionalFormatting sqref="AC391">
    <cfRule type="expression" dxfId="3165" priority="3392" stopIfTrue="1">
      <formula>$AC391=""</formula>
    </cfRule>
    <cfRule type="expression" dxfId="3164" priority="3404">
      <formula>(COUNTIFS($E$13:$E$512,$E391,$AC$13:$AC$512,"◎") + COUNTIFS($E$13:$E$512,$E391,$AC$13:$AC$512,"○"))&gt;1</formula>
    </cfRule>
  </conditionalFormatting>
  <conditionalFormatting sqref="AD391">
    <cfRule type="expression" dxfId="3163" priority="3391" stopIfTrue="1">
      <formula>$AD391=""</formula>
    </cfRule>
    <cfRule type="expression" dxfId="3162" priority="3403">
      <formula>(COUNTIFS($E$13:$E$512,$E391,$AD$13:$AD$512,"◎") + COUNTIFS($E$13:$E$512,$E391,$AD$13:$AD$512,"○"))&gt;1</formula>
    </cfRule>
  </conditionalFormatting>
  <conditionalFormatting sqref="AE391">
    <cfRule type="expression" dxfId="3161" priority="3390" stopIfTrue="1">
      <formula>$AE391=""</formula>
    </cfRule>
    <cfRule type="expression" dxfId="3160" priority="3402">
      <formula>(COUNTIFS($E$13:$E$512,$E391,$AE$13:$AE$512,"◎") + COUNTIFS($E$13:$E$512,$E391,$AE$13:$AE$512,"○"))&gt;1</formula>
    </cfRule>
  </conditionalFormatting>
  <conditionalFormatting sqref="AF391">
    <cfRule type="expression" dxfId="3159" priority="3389" stopIfTrue="1">
      <formula>$AF391=""</formula>
    </cfRule>
    <cfRule type="expression" dxfId="3158" priority="3401">
      <formula>(COUNTIFS($E$13:$E$512,$E391,$AF$13:$AF$512,"◎") + COUNTIFS($E$13:$E$512,$E391,$AF$13:$AF$512,"○"))&gt;1</formula>
    </cfRule>
  </conditionalFormatting>
  <conditionalFormatting sqref="AG391">
    <cfRule type="expression" dxfId="3157" priority="3388" stopIfTrue="1">
      <formula>$AG391=""</formula>
    </cfRule>
    <cfRule type="expression" dxfId="3156" priority="3400">
      <formula>(COUNTIFS($E$13:$E$512,$E391,$AG$13:$AG$512,"◎") + COUNTIFS($E$13:$E$512,$E391,$AG$13:$AG$512,"○"))&gt;1</formula>
    </cfRule>
  </conditionalFormatting>
  <conditionalFormatting sqref="AH391">
    <cfRule type="expression" dxfId="3155" priority="3387" stopIfTrue="1">
      <formula>$AH391=""</formula>
    </cfRule>
    <cfRule type="expression" dxfId="3154" priority="3399">
      <formula>(COUNTIFS($E$13:$E$512,$E391,$AH$13:$AH$512,"◎") + COUNTIFS($E$13:$E$512,$E391,$AH$13:$AH$512,"○"))&gt;1</formula>
    </cfRule>
  </conditionalFormatting>
  <conditionalFormatting sqref="AI391">
    <cfRule type="expression" dxfId="3153" priority="3386" stopIfTrue="1">
      <formula>$AI391=""</formula>
    </cfRule>
    <cfRule type="expression" dxfId="3152" priority="3398">
      <formula>(COUNTIFS($E$13:$E$512,$E391,$AI$13:$AI$512,"◎") + COUNTIFS($E$13:$E$512,$E391,$AI$13:$AI$512,"○"))&gt;1</formula>
    </cfRule>
  </conditionalFormatting>
  <conditionalFormatting sqref="AJ391">
    <cfRule type="expression" dxfId="3151" priority="3385" stopIfTrue="1">
      <formula>$AJ391=""</formula>
    </cfRule>
    <cfRule type="expression" dxfId="3150" priority="3397">
      <formula>(COUNTIFS($E$13:$E$512,$E391,$AJ$13:$AJ$512,"◎") + COUNTIFS($E$13:$E$512,$E391,$AJ$13:$AJ$512,"○"))&gt;1</formula>
    </cfRule>
  </conditionalFormatting>
  <conditionalFormatting sqref="Y392">
    <cfRule type="expression" dxfId="3149" priority="3372" stopIfTrue="1">
      <formula>$Y392=""</formula>
    </cfRule>
    <cfRule type="expression" dxfId="3148" priority="3384">
      <formula>(COUNTIFS($E$13:$E$512,$E392,$Y$13:$Y$512,"◎") + COUNTIFS($E$13:$E$512,$E392,$Y$13:$Y$512,"○"))&gt;1</formula>
    </cfRule>
  </conditionalFormatting>
  <conditionalFormatting sqref="Z392">
    <cfRule type="expression" dxfId="3147" priority="3371" stopIfTrue="1">
      <formula>$Z392=""</formula>
    </cfRule>
    <cfRule type="expression" dxfId="3146" priority="3383">
      <formula>(COUNTIFS($E$13:$E$512,$E392,$Z$13:$Z$512,"◎") + COUNTIFS($E$13:$E$512,$E392,$Z$13:$Z$512,"○"))&gt;1</formula>
    </cfRule>
  </conditionalFormatting>
  <conditionalFormatting sqref="AA392">
    <cfRule type="expression" dxfId="3145" priority="3370" stopIfTrue="1">
      <formula>$AA392=""</formula>
    </cfRule>
    <cfRule type="expression" dxfId="3144" priority="3382">
      <formula>(COUNTIFS($E$13:$E$512,$E392,$AA$13:$AA$512,"◎") + COUNTIFS($E$13:$E$512,$E392,$AA$13:$AA$512,"○"))&gt;1</formula>
    </cfRule>
  </conditionalFormatting>
  <conditionalFormatting sqref="AB392">
    <cfRule type="expression" dxfId="3143" priority="3369" stopIfTrue="1">
      <formula>$AB392=""</formula>
    </cfRule>
    <cfRule type="expression" dxfId="3142" priority="3381">
      <formula>(COUNTIFS($E$13:$E$512,$E392,$AB$13:$AB$512,"◎") + COUNTIFS($E$13:$E$512,$E392,$AB$13:$AB$512,"○"))&gt;1</formula>
    </cfRule>
  </conditionalFormatting>
  <conditionalFormatting sqref="AC392">
    <cfRule type="expression" dxfId="3141" priority="3368" stopIfTrue="1">
      <formula>$AC392=""</formula>
    </cfRule>
    <cfRule type="expression" dxfId="3140" priority="3380">
      <formula>(COUNTIFS($E$13:$E$512,$E392,$AC$13:$AC$512,"◎") + COUNTIFS($E$13:$E$512,$E392,$AC$13:$AC$512,"○"))&gt;1</formula>
    </cfRule>
  </conditionalFormatting>
  <conditionalFormatting sqref="AD392">
    <cfRule type="expression" dxfId="3139" priority="3367" stopIfTrue="1">
      <formula>$AD392=""</formula>
    </cfRule>
    <cfRule type="expression" dxfId="3138" priority="3379">
      <formula>(COUNTIFS($E$13:$E$512,$E392,$AD$13:$AD$512,"◎") + COUNTIFS($E$13:$E$512,$E392,$AD$13:$AD$512,"○"))&gt;1</formula>
    </cfRule>
  </conditionalFormatting>
  <conditionalFormatting sqref="AE392">
    <cfRule type="expression" dxfId="3137" priority="3366" stopIfTrue="1">
      <formula>$AE392=""</formula>
    </cfRule>
    <cfRule type="expression" dxfId="3136" priority="3378">
      <formula>(COUNTIFS($E$13:$E$512,$E392,$AE$13:$AE$512,"◎") + COUNTIFS($E$13:$E$512,$E392,$AE$13:$AE$512,"○"))&gt;1</formula>
    </cfRule>
  </conditionalFormatting>
  <conditionalFormatting sqref="AF392">
    <cfRule type="expression" dxfId="3135" priority="3365" stopIfTrue="1">
      <formula>$AF392=""</formula>
    </cfRule>
    <cfRule type="expression" dxfId="3134" priority="3377">
      <formula>(COUNTIFS($E$13:$E$512,$E392,$AF$13:$AF$512,"◎") + COUNTIFS($E$13:$E$512,$E392,$AF$13:$AF$512,"○"))&gt;1</formula>
    </cfRule>
  </conditionalFormatting>
  <conditionalFormatting sqref="AG392">
    <cfRule type="expression" dxfId="3133" priority="3364" stopIfTrue="1">
      <formula>$AG392=""</formula>
    </cfRule>
    <cfRule type="expression" dxfId="3132" priority="3376">
      <formula>(COUNTIFS($E$13:$E$512,$E392,$AG$13:$AG$512,"◎") + COUNTIFS($E$13:$E$512,$E392,$AG$13:$AG$512,"○"))&gt;1</formula>
    </cfRule>
  </conditionalFormatting>
  <conditionalFormatting sqref="AH392">
    <cfRule type="expression" dxfId="3131" priority="3363" stopIfTrue="1">
      <formula>$AH392=""</formula>
    </cfRule>
    <cfRule type="expression" dxfId="3130" priority="3375">
      <formula>(COUNTIFS($E$13:$E$512,$E392,$AH$13:$AH$512,"◎") + COUNTIFS($E$13:$E$512,$E392,$AH$13:$AH$512,"○"))&gt;1</formula>
    </cfRule>
  </conditionalFormatting>
  <conditionalFormatting sqref="AI392">
    <cfRule type="expression" dxfId="3129" priority="3362" stopIfTrue="1">
      <formula>$AI392=""</formula>
    </cfRule>
    <cfRule type="expression" dxfId="3128" priority="3374">
      <formula>(COUNTIFS($E$13:$E$512,$E392,$AI$13:$AI$512,"◎") + COUNTIFS($E$13:$E$512,$E392,$AI$13:$AI$512,"○"))&gt;1</formula>
    </cfRule>
  </conditionalFormatting>
  <conditionalFormatting sqref="AJ392">
    <cfRule type="expression" dxfId="3127" priority="3361" stopIfTrue="1">
      <formula>$AJ392=""</formula>
    </cfRule>
    <cfRule type="expression" dxfId="3126" priority="3373">
      <formula>(COUNTIFS($E$13:$E$512,$E392,$AJ$13:$AJ$512,"◎") + COUNTIFS($E$13:$E$512,$E392,$AJ$13:$AJ$512,"○"))&gt;1</formula>
    </cfRule>
  </conditionalFormatting>
  <conditionalFormatting sqref="Y393">
    <cfRule type="expression" dxfId="3125" priority="3348" stopIfTrue="1">
      <formula>$Y393=""</formula>
    </cfRule>
    <cfRule type="expression" dxfId="3124" priority="3360">
      <formula>(COUNTIFS($E$13:$E$512,$E393,$Y$13:$Y$512,"◎") + COUNTIFS($E$13:$E$512,$E393,$Y$13:$Y$512,"○"))&gt;1</formula>
    </cfRule>
  </conditionalFormatting>
  <conditionalFormatting sqref="Z393">
    <cfRule type="expression" dxfId="3123" priority="3347" stopIfTrue="1">
      <formula>$Z393=""</formula>
    </cfRule>
    <cfRule type="expression" dxfId="3122" priority="3359">
      <formula>(COUNTIFS($E$13:$E$512,$E393,$Z$13:$Z$512,"◎") + COUNTIFS($E$13:$E$512,$E393,$Z$13:$Z$512,"○"))&gt;1</formula>
    </cfRule>
  </conditionalFormatting>
  <conditionalFormatting sqref="AA393">
    <cfRule type="expression" dxfId="3121" priority="3346" stopIfTrue="1">
      <formula>$AA393=""</formula>
    </cfRule>
    <cfRule type="expression" dxfId="3120" priority="3358">
      <formula>(COUNTIFS($E$13:$E$512,$E393,$AA$13:$AA$512,"◎") + COUNTIFS($E$13:$E$512,$E393,$AA$13:$AA$512,"○"))&gt;1</formula>
    </cfRule>
  </conditionalFormatting>
  <conditionalFormatting sqref="AB393">
    <cfRule type="expression" dxfId="3119" priority="3345" stopIfTrue="1">
      <formula>$AB393=""</formula>
    </cfRule>
    <cfRule type="expression" dxfId="3118" priority="3357">
      <formula>(COUNTIFS($E$13:$E$512,$E393,$AB$13:$AB$512,"◎") + COUNTIFS($E$13:$E$512,$E393,$AB$13:$AB$512,"○"))&gt;1</formula>
    </cfRule>
  </conditionalFormatting>
  <conditionalFormatting sqref="AC393">
    <cfRule type="expression" dxfId="3117" priority="3344" stopIfTrue="1">
      <formula>$AC393=""</formula>
    </cfRule>
    <cfRule type="expression" dxfId="3116" priority="3356">
      <formula>(COUNTIFS($E$13:$E$512,$E393,$AC$13:$AC$512,"◎") + COUNTIFS($E$13:$E$512,$E393,$AC$13:$AC$512,"○"))&gt;1</formula>
    </cfRule>
  </conditionalFormatting>
  <conditionalFormatting sqref="AD393">
    <cfRule type="expression" dxfId="3115" priority="3343" stopIfTrue="1">
      <formula>$AD393=""</formula>
    </cfRule>
    <cfRule type="expression" dxfId="3114" priority="3355">
      <formula>(COUNTIFS($E$13:$E$512,$E393,$AD$13:$AD$512,"◎") + COUNTIFS($E$13:$E$512,$E393,$AD$13:$AD$512,"○"))&gt;1</formula>
    </cfRule>
  </conditionalFormatting>
  <conditionalFormatting sqref="AE393">
    <cfRule type="expression" dxfId="3113" priority="3342" stopIfTrue="1">
      <formula>$AE393=""</formula>
    </cfRule>
    <cfRule type="expression" dxfId="3112" priority="3354">
      <formula>(COUNTIFS($E$13:$E$512,$E393,$AE$13:$AE$512,"◎") + COUNTIFS($E$13:$E$512,$E393,$AE$13:$AE$512,"○"))&gt;1</formula>
    </cfRule>
  </conditionalFormatting>
  <conditionalFormatting sqref="AF393">
    <cfRule type="expression" dxfId="3111" priority="3341" stopIfTrue="1">
      <formula>$AF393=""</formula>
    </cfRule>
    <cfRule type="expression" dxfId="3110" priority="3353">
      <formula>(COUNTIFS($E$13:$E$512,$E393,$AF$13:$AF$512,"◎") + COUNTIFS($E$13:$E$512,$E393,$AF$13:$AF$512,"○"))&gt;1</formula>
    </cfRule>
  </conditionalFormatting>
  <conditionalFormatting sqref="AG393">
    <cfRule type="expression" dxfId="3109" priority="3340" stopIfTrue="1">
      <formula>$AG393=""</formula>
    </cfRule>
    <cfRule type="expression" dxfId="3108" priority="3352">
      <formula>(COUNTIFS($E$13:$E$512,$E393,$AG$13:$AG$512,"◎") + COUNTIFS($E$13:$E$512,$E393,$AG$13:$AG$512,"○"))&gt;1</formula>
    </cfRule>
  </conditionalFormatting>
  <conditionalFormatting sqref="AH393">
    <cfRule type="expression" dxfId="3107" priority="3339" stopIfTrue="1">
      <formula>$AH393=""</formula>
    </cfRule>
    <cfRule type="expression" dxfId="3106" priority="3351">
      <formula>(COUNTIFS($E$13:$E$512,$E393,$AH$13:$AH$512,"◎") + COUNTIFS($E$13:$E$512,$E393,$AH$13:$AH$512,"○"))&gt;1</formula>
    </cfRule>
  </conditionalFormatting>
  <conditionalFormatting sqref="AI393">
    <cfRule type="expression" dxfId="3105" priority="3338" stopIfTrue="1">
      <formula>$AI393=""</formula>
    </cfRule>
    <cfRule type="expression" dxfId="3104" priority="3350">
      <formula>(COUNTIFS($E$13:$E$512,$E393,$AI$13:$AI$512,"◎") + COUNTIFS($E$13:$E$512,$E393,$AI$13:$AI$512,"○"))&gt;1</formula>
    </cfRule>
  </conditionalFormatting>
  <conditionalFormatting sqref="AJ393">
    <cfRule type="expression" dxfId="3103" priority="3337" stopIfTrue="1">
      <formula>$AJ393=""</formula>
    </cfRule>
    <cfRule type="expression" dxfId="3102" priority="3349">
      <formula>(COUNTIFS($E$13:$E$512,$E393,$AJ$13:$AJ$512,"◎") + COUNTIFS($E$13:$E$512,$E393,$AJ$13:$AJ$512,"○"))&gt;1</formula>
    </cfRule>
  </conditionalFormatting>
  <conditionalFormatting sqref="Y394">
    <cfRule type="expression" dxfId="3101" priority="3324" stopIfTrue="1">
      <formula>$Y394=""</formula>
    </cfRule>
    <cfRule type="expression" dxfId="3100" priority="3336">
      <formula>(COUNTIFS($E$13:$E$512,$E394,$Y$13:$Y$512,"◎") + COUNTIFS($E$13:$E$512,$E394,$Y$13:$Y$512,"○"))&gt;1</formula>
    </cfRule>
  </conditionalFormatting>
  <conditionalFormatting sqref="Z394">
    <cfRule type="expression" dxfId="3099" priority="3323" stopIfTrue="1">
      <formula>$Z394=""</formula>
    </cfRule>
    <cfRule type="expression" dxfId="3098" priority="3335">
      <formula>(COUNTIFS($E$13:$E$512,$E394,$Z$13:$Z$512,"◎") + COUNTIFS($E$13:$E$512,$E394,$Z$13:$Z$512,"○"))&gt;1</formula>
    </cfRule>
  </conditionalFormatting>
  <conditionalFormatting sqref="AA394">
    <cfRule type="expression" dxfId="3097" priority="3322" stopIfTrue="1">
      <formula>$AA394=""</formula>
    </cfRule>
    <cfRule type="expression" dxfId="3096" priority="3334">
      <formula>(COUNTIFS($E$13:$E$512,$E394,$AA$13:$AA$512,"◎") + COUNTIFS($E$13:$E$512,$E394,$AA$13:$AA$512,"○"))&gt;1</formula>
    </cfRule>
  </conditionalFormatting>
  <conditionalFormatting sqref="AB394">
    <cfRule type="expression" dxfId="3095" priority="3321" stopIfTrue="1">
      <formula>$AB394=""</formula>
    </cfRule>
    <cfRule type="expression" dxfId="3094" priority="3333">
      <formula>(COUNTIFS($E$13:$E$512,$E394,$AB$13:$AB$512,"◎") + COUNTIFS($E$13:$E$512,$E394,$AB$13:$AB$512,"○"))&gt;1</formula>
    </cfRule>
  </conditionalFormatting>
  <conditionalFormatting sqref="AC394">
    <cfRule type="expression" dxfId="3093" priority="3320" stopIfTrue="1">
      <formula>$AC394=""</formula>
    </cfRule>
    <cfRule type="expression" dxfId="3092" priority="3332">
      <formula>(COUNTIFS($E$13:$E$512,$E394,$AC$13:$AC$512,"◎") + COUNTIFS($E$13:$E$512,$E394,$AC$13:$AC$512,"○"))&gt;1</formula>
    </cfRule>
  </conditionalFormatting>
  <conditionalFormatting sqref="AD394">
    <cfRule type="expression" dxfId="3091" priority="3319" stopIfTrue="1">
      <formula>$AD394=""</formula>
    </cfRule>
    <cfRule type="expression" dxfId="3090" priority="3331">
      <formula>(COUNTIFS($E$13:$E$512,$E394,$AD$13:$AD$512,"◎") + COUNTIFS($E$13:$E$512,$E394,$AD$13:$AD$512,"○"))&gt;1</formula>
    </cfRule>
  </conditionalFormatting>
  <conditionalFormatting sqref="AE394">
    <cfRule type="expression" dxfId="3089" priority="3318" stopIfTrue="1">
      <formula>$AE394=""</formula>
    </cfRule>
    <cfRule type="expression" dxfId="3088" priority="3330">
      <formula>(COUNTIFS($E$13:$E$512,$E394,$AE$13:$AE$512,"◎") + COUNTIFS($E$13:$E$512,$E394,$AE$13:$AE$512,"○"))&gt;1</formula>
    </cfRule>
  </conditionalFormatting>
  <conditionalFormatting sqref="AF394">
    <cfRule type="expression" dxfId="3087" priority="3317" stopIfTrue="1">
      <formula>$AF394=""</formula>
    </cfRule>
    <cfRule type="expression" dxfId="3086" priority="3329">
      <formula>(COUNTIFS($E$13:$E$512,$E394,$AF$13:$AF$512,"◎") + COUNTIFS($E$13:$E$512,$E394,$AF$13:$AF$512,"○"))&gt;1</formula>
    </cfRule>
  </conditionalFormatting>
  <conditionalFormatting sqref="AG394">
    <cfRule type="expression" dxfId="3085" priority="3316" stopIfTrue="1">
      <formula>$AG394=""</formula>
    </cfRule>
    <cfRule type="expression" dxfId="3084" priority="3328">
      <formula>(COUNTIFS($E$13:$E$512,$E394,$AG$13:$AG$512,"◎") + COUNTIFS($E$13:$E$512,$E394,$AG$13:$AG$512,"○"))&gt;1</formula>
    </cfRule>
  </conditionalFormatting>
  <conditionalFormatting sqref="AH394">
    <cfRule type="expression" dxfId="3083" priority="3315" stopIfTrue="1">
      <formula>$AH394=""</formula>
    </cfRule>
    <cfRule type="expression" dxfId="3082" priority="3327">
      <formula>(COUNTIFS($E$13:$E$512,$E394,$AH$13:$AH$512,"◎") + COUNTIFS($E$13:$E$512,$E394,$AH$13:$AH$512,"○"))&gt;1</formula>
    </cfRule>
  </conditionalFormatting>
  <conditionalFormatting sqref="AI394">
    <cfRule type="expression" dxfId="3081" priority="3314" stopIfTrue="1">
      <formula>$AI394=""</formula>
    </cfRule>
    <cfRule type="expression" dxfId="3080" priority="3326">
      <formula>(COUNTIFS($E$13:$E$512,$E394,$AI$13:$AI$512,"◎") + COUNTIFS($E$13:$E$512,$E394,$AI$13:$AI$512,"○"))&gt;1</formula>
    </cfRule>
  </conditionalFormatting>
  <conditionalFormatting sqref="AJ394">
    <cfRule type="expression" dxfId="3079" priority="3313" stopIfTrue="1">
      <formula>$AJ394=""</formula>
    </cfRule>
    <cfRule type="expression" dxfId="3078" priority="3325">
      <formula>(COUNTIFS($E$13:$E$512,$E394,$AJ$13:$AJ$512,"◎") + COUNTIFS($E$13:$E$512,$E394,$AJ$13:$AJ$512,"○"))&gt;1</formula>
    </cfRule>
  </conditionalFormatting>
  <conditionalFormatting sqref="Y395">
    <cfRule type="expression" dxfId="3077" priority="3300" stopIfTrue="1">
      <formula>$Y395=""</formula>
    </cfRule>
    <cfRule type="expression" dxfId="3076" priority="3312">
      <formula>(COUNTIFS($E$13:$E$512,$E395,$Y$13:$Y$512,"◎") + COUNTIFS($E$13:$E$512,$E395,$Y$13:$Y$512,"○"))&gt;1</formula>
    </cfRule>
  </conditionalFormatting>
  <conditionalFormatting sqref="Z395">
    <cfRule type="expression" dxfId="3075" priority="3299" stopIfTrue="1">
      <formula>$Z395=""</formula>
    </cfRule>
    <cfRule type="expression" dxfId="3074" priority="3311">
      <formula>(COUNTIFS($E$13:$E$512,$E395,$Z$13:$Z$512,"◎") + COUNTIFS($E$13:$E$512,$E395,$Z$13:$Z$512,"○"))&gt;1</formula>
    </cfRule>
  </conditionalFormatting>
  <conditionalFormatting sqref="AA395">
    <cfRule type="expression" dxfId="3073" priority="3298" stopIfTrue="1">
      <formula>$AA395=""</formula>
    </cfRule>
    <cfRule type="expression" dxfId="3072" priority="3310">
      <formula>(COUNTIFS($E$13:$E$512,$E395,$AA$13:$AA$512,"◎") + COUNTIFS($E$13:$E$512,$E395,$AA$13:$AA$512,"○"))&gt;1</formula>
    </cfRule>
  </conditionalFormatting>
  <conditionalFormatting sqref="AB395">
    <cfRule type="expression" dxfId="3071" priority="3297" stopIfTrue="1">
      <formula>$AB395=""</formula>
    </cfRule>
    <cfRule type="expression" dxfId="3070" priority="3309">
      <formula>(COUNTIFS($E$13:$E$512,$E395,$AB$13:$AB$512,"◎") + COUNTIFS($E$13:$E$512,$E395,$AB$13:$AB$512,"○"))&gt;1</formula>
    </cfRule>
  </conditionalFormatting>
  <conditionalFormatting sqref="AC395">
    <cfRule type="expression" dxfId="3069" priority="3296" stopIfTrue="1">
      <formula>$AC395=""</formula>
    </cfRule>
    <cfRule type="expression" dxfId="3068" priority="3308">
      <formula>(COUNTIFS($E$13:$E$512,$E395,$AC$13:$AC$512,"◎") + COUNTIFS($E$13:$E$512,$E395,$AC$13:$AC$512,"○"))&gt;1</formula>
    </cfRule>
  </conditionalFormatting>
  <conditionalFormatting sqref="AD395">
    <cfRule type="expression" dxfId="3067" priority="3295" stopIfTrue="1">
      <formula>$AD395=""</formula>
    </cfRule>
    <cfRule type="expression" dxfId="3066" priority="3307">
      <formula>(COUNTIFS($E$13:$E$512,$E395,$AD$13:$AD$512,"◎") + COUNTIFS($E$13:$E$512,$E395,$AD$13:$AD$512,"○"))&gt;1</formula>
    </cfRule>
  </conditionalFormatting>
  <conditionalFormatting sqref="AE395">
    <cfRule type="expression" dxfId="3065" priority="3294" stopIfTrue="1">
      <formula>$AE395=""</formula>
    </cfRule>
    <cfRule type="expression" dxfId="3064" priority="3306">
      <formula>(COUNTIFS($E$13:$E$512,$E395,$AE$13:$AE$512,"◎") + COUNTIFS($E$13:$E$512,$E395,$AE$13:$AE$512,"○"))&gt;1</formula>
    </cfRule>
  </conditionalFormatting>
  <conditionalFormatting sqref="AF395">
    <cfRule type="expression" dxfId="3063" priority="3293" stopIfTrue="1">
      <formula>$AF395=""</formula>
    </cfRule>
    <cfRule type="expression" dxfId="3062" priority="3305">
      <formula>(COUNTIFS($E$13:$E$512,$E395,$AF$13:$AF$512,"◎") + COUNTIFS($E$13:$E$512,$E395,$AF$13:$AF$512,"○"))&gt;1</formula>
    </cfRule>
  </conditionalFormatting>
  <conditionalFormatting sqref="AG395">
    <cfRule type="expression" dxfId="3061" priority="3292" stopIfTrue="1">
      <formula>$AG395=""</formula>
    </cfRule>
    <cfRule type="expression" dxfId="3060" priority="3304">
      <formula>(COUNTIFS($E$13:$E$512,$E395,$AG$13:$AG$512,"◎") + COUNTIFS($E$13:$E$512,$E395,$AG$13:$AG$512,"○"))&gt;1</formula>
    </cfRule>
  </conditionalFormatting>
  <conditionalFormatting sqref="AH395">
    <cfRule type="expression" dxfId="3059" priority="3291" stopIfTrue="1">
      <formula>$AH395=""</formula>
    </cfRule>
    <cfRule type="expression" dxfId="3058" priority="3303">
      <formula>(COUNTIFS($E$13:$E$512,$E395,$AH$13:$AH$512,"◎") + COUNTIFS($E$13:$E$512,$E395,$AH$13:$AH$512,"○"))&gt;1</formula>
    </cfRule>
  </conditionalFormatting>
  <conditionalFormatting sqref="AI395">
    <cfRule type="expression" dxfId="3057" priority="3290" stopIfTrue="1">
      <formula>$AI395=""</formula>
    </cfRule>
    <cfRule type="expression" dxfId="3056" priority="3302">
      <formula>(COUNTIFS($E$13:$E$512,$E395,$AI$13:$AI$512,"◎") + COUNTIFS($E$13:$E$512,$E395,$AI$13:$AI$512,"○"))&gt;1</formula>
    </cfRule>
  </conditionalFormatting>
  <conditionalFormatting sqref="AJ395">
    <cfRule type="expression" dxfId="3055" priority="3289" stopIfTrue="1">
      <formula>$AJ395=""</formula>
    </cfRule>
    <cfRule type="expression" dxfId="3054" priority="3301">
      <formula>(COUNTIFS($E$13:$E$512,$E395,$AJ$13:$AJ$512,"◎") + COUNTIFS($E$13:$E$512,$E395,$AJ$13:$AJ$512,"○"))&gt;1</formula>
    </cfRule>
  </conditionalFormatting>
  <conditionalFormatting sqref="Y396">
    <cfRule type="expression" dxfId="3053" priority="3276" stopIfTrue="1">
      <formula>$Y396=""</formula>
    </cfRule>
    <cfRule type="expression" dxfId="3052" priority="3288">
      <formula>(COUNTIFS($E$13:$E$512,$E396,$Y$13:$Y$512,"◎") + COUNTIFS($E$13:$E$512,$E396,$Y$13:$Y$512,"○"))&gt;1</formula>
    </cfRule>
  </conditionalFormatting>
  <conditionalFormatting sqref="Z396">
    <cfRule type="expression" dxfId="3051" priority="3275" stopIfTrue="1">
      <formula>$Z396=""</formula>
    </cfRule>
    <cfRule type="expression" dxfId="3050" priority="3287">
      <formula>(COUNTIFS($E$13:$E$512,$E396,$Z$13:$Z$512,"◎") + COUNTIFS($E$13:$E$512,$E396,$Z$13:$Z$512,"○"))&gt;1</formula>
    </cfRule>
  </conditionalFormatting>
  <conditionalFormatting sqref="AA396">
    <cfRule type="expression" dxfId="3049" priority="3274" stopIfTrue="1">
      <formula>$AA396=""</formula>
    </cfRule>
    <cfRule type="expression" dxfId="3048" priority="3286">
      <formula>(COUNTIFS($E$13:$E$512,$E396,$AA$13:$AA$512,"◎") + COUNTIFS($E$13:$E$512,$E396,$AA$13:$AA$512,"○"))&gt;1</formula>
    </cfRule>
  </conditionalFormatting>
  <conditionalFormatting sqref="AB396">
    <cfRule type="expression" dxfId="3047" priority="3273" stopIfTrue="1">
      <formula>$AB396=""</formula>
    </cfRule>
    <cfRule type="expression" dxfId="3046" priority="3285">
      <formula>(COUNTIFS($E$13:$E$512,$E396,$AB$13:$AB$512,"◎") + COUNTIFS($E$13:$E$512,$E396,$AB$13:$AB$512,"○"))&gt;1</formula>
    </cfRule>
  </conditionalFormatting>
  <conditionalFormatting sqref="AC396">
    <cfRule type="expression" dxfId="3045" priority="3272" stopIfTrue="1">
      <formula>$AC396=""</formula>
    </cfRule>
    <cfRule type="expression" dxfId="3044" priority="3284">
      <formula>(COUNTIFS($E$13:$E$512,$E396,$AC$13:$AC$512,"◎") + COUNTIFS($E$13:$E$512,$E396,$AC$13:$AC$512,"○"))&gt;1</formula>
    </cfRule>
  </conditionalFormatting>
  <conditionalFormatting sqref="AD396">
    <cfRule type="expression" dxfId="3043" priority="3271" stopIfTrue="1">
      <formula>$AD396=""</formula>
    </cfRule>
    <cfRule type="expression" dxfId="3042" priority="3283">
      <formula>(COUNTIFS($E$13:$E$512,$E396,$AD$13:$AD$512,"◎") + COUNTIFS($E$13:$E$512,$E396,$AD$13:$AD$512,"○"))&gt;1</formula>
    </cfRule>
  </conditionalFormatting>
  <conditionalFormatting sqref="AE396">
    <cfRule type="expression" dxfId="3041" priority="3270" stopIfTrue="1">
      <formula>$AE396=""</formula>
    </cfRule>
    <cfRule type="expression" dxfId="3040" priority="3282">
      <formula>(COUNTIFS($E$13:$E$512,$E396,$AE$13:$AE$512,"◎") + COUNTIFS($E$13:$E$512,$E396,$AE$13:$AE$512,"○"))&gt;1</formula>
    </cfRule>
  </conditionalFormatting>
  <conditionalFormatting sqref="AF396">
    <cfRule type="expression" dxfId="3039" priority="3269" stopIfTrue="1">
      <formula>$AF396=""</formula>
    </cfRule>
    <cfRule type="expression" dxfId="3038" priority="3281">
      <formula>(COUNTIFS($E$13:$E$512,$E396,$AF$13:$AF$512,"◎") + COUNTIFS($E$13:$E$512,$E396,$AF$13:$AF$512,"○"))&gt;1</formula>
    </cfRule>
  </conditionalFormatting>
  <conditionalFormatting sqref="AG396">
    <cfRule type="expression" dxfId="3037" priority="3268" stopIfTrue="1">
      <formula>$AG396=""</formula>
    </cfRule>
    <cfRule type="expression" dxfId="3036" priority="3280">
      <formula>(COUNTIFS($E$13:$E$512,$E396,$AG$13:$AG$512,"◎") + COUNTIFS($E$13:$E$512,$E396,$AG$13:$AG$512,"○"))&gt;1</formula>
    </cfRule>
  </conditionalFormatting>
  <conditionalFormatting sqref="AH396">
    <cfRule type="expression" dxfId="3035" priority="3267" stopIfTrue="1">
      <formula>$AH396=""</formula>
    </cfRule>
    <cfRule type="expression" dxfId="3034" priority="3279">
      <formula>(COUNTIFS($E$13:$E$512,$E396,$AH$13:$AH$512,"◎") + COUNTIFS($E$13:$E$512,$E396,$AH$13:$AH$512,"○"))&gt;1</formula>
    </cfRule>
  </conditionalFormatting>
  <conditionalFormatting sqref="AI396">
    <cfRule type="expression" dxfId="3033" priority="3266" stopIfTrue="1">
      <formula>$AI396=""</formula>
    </cfRule>
    <cfRule type="expression" dxfId="3032" priority="3278">
      <formula>(COUNTIFS($E$13:$E$512,$E396,$AI$13:$AI$512,"◎") + COUNTIFS($E$13:$E$512,$E396,$AI$13:$AI$512,"○"))&gt;1</formula>
    </cfRule>
  </conditionalFormatting>
  <conditionalFormatting sqref="AJ396">
    <cfRule type="expression" dxfId="3031" priority="3265" stopIfTrue="1">
      <formula>$AJ396=""</formula>
    </cfRule>
    <cfRule type="expression" dxfId="3030" priority="3277">
      <formula>(COUNTIFS($E$13:$E$512,$E396,$AJ$13:$AJ$512,"◎") + COUNTIFS($E$13:$E$512,$E396,$AJ$13:$AJ$512,"○"))&gt;1</formula>
    </cfRule>
  </conditionalFormatting>
  <conditionalFormatting sqref="Y397">
    <cfRule type="expression" dxfId="3029" priority="3252" stopIfTrue="1">
      <formula>$Y397=""</formula>
    </cfRule>
    <cfRule type="expression" dxfId="3028" priority="3264">
      <formula>(COUNTIFS($E$13:$E$512,$E397,$Y$13:$Y$512,"◎") + COUNTIFS($E$13:$E$512,$E397,$Y$13:$Y$512,"○"))&gt;1</formula>
    </cfRule>
  </conditionalFormatting>
  <conditionalFormatting sqref="Z397">
    <cfRule type="expression" dxfId="3027" priority="3251" stopIfTrue="1">
      <formula>$Z397=""</formula>
    </cfRule>
    <cfRule type="expression" dxfId="3026" priority="3263">
      <formula>(COUNTIFS($E$13:$E$512,$E397,$Z$13:$Z$512,"◎") + COUNTIFS($E$13:$E$512,$E397,$Z$13:$Z$512,"○"))&gt;1</formula>
    </cfRule>
  </conditionalFormatting>
  <conditionalFormatting sqref="AA397">
    <cfRule type="expression" dxfId="3025" priority="3250" stopIfTrue="1">
      <formula>$AA397=""</formula>
    </cfRule>
    <cfRule type="expression" dxfId="3024" priority="3262">
      <formula>(COUNTIFS($E$13:$E$512,$E397,$AA$13:$AA$512,"◎") + COUNTIFS($E$13:$E$512,$E397,$AA$13:$AA$512,"○"))&gt;1</formula>
    </cfRule>
  </conditionalFormatting>
  <conditionalFormatting sqref="AB397">
    <cfRule type="expression" dxfId="3023" priority="3249" stopIfTrue="1">
      <formula>$AB397=""</formula>
    </cfRule>
    <cfRule type="expression" dxfId="3022" priority="3261">
      <formula>(COUNTIFS($E$13:$E$512,$E397,$AB$13:$AB$512,"◎") + COUNTIFS($E$13:$E$512,$E397,$AB$13:$AB$512,"○"))&gt;1</formula>
    </cfRule>
  </conditionalFormatting>
  <conditionalFormatting sqref="AC397">
    <cfRule type="expression" dxfId="3021" priority="3248" stopIfTrue="1">
      <formula>$AC397=""</formula>
    </cfRule>
    <cfRule type="expression" dxfId="3020" priority="3260">
      <formula>(COUNTIFS($E$13:$E$512,$E397,$AC$13:$AC$512,"◎") + COUNTIFS($E$13:$E$512,$E397,$AC$13:$AC$512,"○"))&gt;1</formula>
    </cfRule>
  </conditionalFormatting>
  <conditionalFormatting sqref="AD397">
    <cfRule type="expression" dxfId="3019" priority="3247" stopIfTrue="1">
      <formula>$AD397=""</formula>
    </cfRule>
    <cfRule type="expression" dxfId="3018" priority="3259">
      <formula>(COUNTIFS($E$13:$E$512,$E397,$AD$13:$AD$512,"◎") + COUNTIFS($E$13:$E$512,$E397,$AD$13:$AD$512,"○"))&gt;1</formula>
    </cfRule>
  </conditionalFormatting>
  <conditionalFormatting sqref="AE397">
    <cfRule type="expression" dxfId="3017" priority="3246" stopIfTrue="1">
      <formula>$AE397=""</formula>
    </cfRule>
    <cfRule type="expression" dxfId="3016" priority="3258">
      <formula>(COUNTIFS($E$13:$E$512,$E397,$AE$13:$AE$512,"◎") + COUNTIFS($E$13:$E$512,$E397,$AE$13:$AE$512,"○"))&gt;1</formula>
    </cfRule>
  </conditionalFormatting>
  <conditionalFormatting sqref="AF397">
    <cfRule type="expression" dxfId="3015" priority="3245" stopIfTrue="1">
      <formula>$AF397=""</formula>
    </cfRule>
    <cfRule type="expression" dxfId="3014" priority="3257">
      <formula>(COUNTIFS($E$13:$E$512,$E397,$AF$13:$AF$512,"◎") + COUNTIFS($E$13:$E$512,$E397,$AF$13:$AF$512,"○"))&gt;1</formula>
    </cfRule>
  </conditionalFormatting>
  <conditionalFormatting sqref="AG397">
    <cfRule type="expression" dxfId="3013" priority="3244" stopIfTrue="1">
      <formula>$AG397=""</formula>
    </cfRule>
    <cfRule type="expression" dxfId="3012" priority="3256">
      <formula>(COUNTIFS($E$13:$E$512,$E397,$AG$13:$AG$512,"◎") + COUNTIFS($E$13:$E$512,$E397,$AG$13:$AG$512,"○"))&gt;1</formula>
    </cfRule>
  </conditionalFormatting>
  <conditionalFormatting sqref="AH397">
    <cfRule type="expression" dxfId="3011" priority="3243" stopIfTrue="1">
      <formula>$AH397=""</formula>
    </cfRule>
    <cfRule type="expression" dxfId="3010" priority="3255">
      <formula>(COUNTIFS($E$13:$E$512,$E397,$AH$13:$AH$512,"◎") + COUNTIFS($E$13:$E$512,$E397,$AH$13:$AH$512,"○"))&gt;1</formula>
    </cfRule>
  </conditionalFormatting>
  <conditionalFormatting sqref="AI397">
    <cfRule type="expression" dxfId="3009" priority="3242" stopIfTrue="1">
      <formula>$AI397=""</formula>
    </cfRule>
    <cfRule type="expression" dxfId="3008" priority="3254">
      <formula>(COUNTIFS($E$13:$E$512,$E397,$AI$13:$AI$512,"◎") + COUNTIFS($E$13:$E$512,$E397,$AI$13:$AI$512,"○"))&gt;1</formula>
    </cfRule>
  </conditionalFormatting>
  <conditionalFormatting sqref="AJ397">
    <cfRule type="expression" dxfId="3007" priority="3241" stopIfTrue="1">
      <formula>$AJ397=""</formula>
    </cfRule>
    <cfRule type="expression" dxfId="3006" priority="3253">
      <formula>(COUNTIFS($E$13:$E$512,$E397,$AJ$13:$AJ$512,"◎") + COUNTIFS($E$13:$E$512,$E397,$AJ$13:$AJ$512,"○"))&gt;1</formula>
    </cfRule>
  </conditionalFormatting>
  <conditionalFormatting sqref="Y398">
    <cfRule type="expression" dxfId="3005" priority="3228" stopIfTrue="1">
      <formula>$Y398=""</formula>
    </cfRule>
    <cfRule type="expression" dxfId="3004" priority="3240">
      <formula>(COUNTIFS($E$13:$E$512,$E398,$Y$13:$Y$512,"◎") + COUNTIFS($E$13:$E$512,$E398,$Y$13:$Y$512,"○"))&gt;1</formula>
    </cfRule>
  </conditionalFormatting>
  <conditionalFormatting sqref="Z398">
    <cfRule type="expression" dxfId="3003" priority="3227" stopIfTrue="1">
      <formula>$Z398=""</formula>
    </cfRule>
    <cfRule type="expression" dxfId="3002" priority="3239">
      <formula>(COUNTIFS($E$13:$E$512,$E398,$Z$13:$Z$512,"◎") + COUNTIFS($E$13:$E$512,$E398,$Z$13:$Z$512,"○"))&gt;1</formula>
    </cfRule>
  </conditionalFormatting>
  <conditionalFormatting sqref="AA398">
    <cfRule type="expression" dxfId="3001" priority="3226" stopIfTrue="1">
      <formula>$AA398=""</formula>
    </cfRule>
    <cfRule type="expression" dxfId="3000" priority="3238">
      <formula>(COUNTIFS($E$13:$E$512,$E398,$AA$13:$AA$512,"◎") + COUNTIFS($E$13:$E$512,$E398,$AA$13:$AA$512,"○"))&gt;1</formula>
    </cfRule>
  </conditionalFormatting>
  <conditionalFormatting sqref="AB398">
    <cfRule type="expression" dxfId="2999" priority="3225" stopIfTrue="1">
      <formula>$AB398=""</formula>
    </cfRule>
    <cfRule type="expression" dxfId="2998" priority="3237">
      <formula>(COUNTIFS($E$13:$E$512,$E398,$AB$13:$AB$512,"◎") + COUNTIFS($E$13:$E$512,$E398,$AB$13:$AB$512,"○"))&gt;1</formula>
    </cfRule>
  </conditionalFormatting>
  <conditionalFormatting sqref="AC398">
    <cfRule type="expression" dxfId="2997" priority="3224" stopIfTrue="1">
      <formula>$AC398=""</formula>
    </cfRule>
    <cfRule type="expression" dxfId="2996" priority="3236">
      <formula>(COUNTIFS($E$13:$E$512,$E398,$AC$13:$AC$512,"◎") + COUNTIFS($E$13:$E$512,$E398,$AC$13:$AC$512,"○"))&gt;1</formula>
    </cfRule>
  </conditionalFormatting>
  <conditionalFormatting sqref="AD398">
    <cfRule type="expression" dxfId="2995" priority="3223" stopIfTrue="1">
      <formula>$AD398=""</formula>
    </cfRule>
    <cfRule type="expression" dxfId="2994" priority="3235">
      <formula>(COUNTIFS($E$13:$E$512,$E398,$AD$13:$AD$512,"◎") + COUNTIFS($E$13:$E$512,$E398,$AD$13:$AD$512,"○"))&gt;1</formula>
    </cfRule>
  </conditionalFormatting>
  <conditionalFormatting sqref="AE398">
    <cfRule type="expression" dxfId="2993" priority="3222" stopIfTrue="1">
      <formula>$AE398=""</formula>
    </cfRule>
    <cfRule type="expression" dxfId="2992" priority="3234">
      <formula>(COUNTIFS($E$13:$E$512,$E398,$AE$13:$AE$512,"◎") + COUNTIFS($E$13:$E$512,$E398,$AE$13:$AE$512,"○"))&gt;1</formula>
    </cfRule>
  </conditionalFormatting>
  <conditionalFormatting sqref="AF398">
    <cfRule type="expression" dxfId="2991" priority="3221" stopIfTrue="1">
      <formula>$AF398=""</formula>
    </cfRule>
    <cfRule type="expression" dxfId="2990" priority="3233">
      <formula>(COUNTIFS($E$13:$E$512,$E398,$AF$13:$AF$512,"◎") + COUNTIFS($E$13:$E$512,$E398,$AF$13:$AF$512,"○"))&gt;1</formula>
    </cfRule>
  </conditionalFormatting>
  <conditionalFormatting sqref="AG398">
    <cfRule type="expression" dxfId="2989" priority="3220" stopIfTrue="1">
      <formula>$AG398=""</formula>
    </cfRule>
    <cfRule type="expression" dxfId="2988" priority="3232">
      <formula>(COUNTIFS($E$13:$E$512,$E398,$AG$13:$AG$512,"◎") + COUNTIFS($E$13:$E$512,$E398,$AG$13:$AG$512,"○"))&gt;1</formula>
    </cfRule>
  </conditionalFormatting>
  <conditionalFormatting sqref="AH398">
    <cfRule type="expression" dxfId="2987" priority="3219" stopIfTrue="1">
      <formula>$AH398=""</formula>
    </cfRule>
    <cfRule type="expression" dxfId="2986" priority="3231">
      <formula>(COUNTIFS($E$13:$E$512,$E398,$AH$13:$AH$512,"◎") + COUNTIFS($E$13:$E$512,$E398,$AH$13:$AH$512,"○"))&gt;1</formula>
    </cfRule>
  </conditionalFormatting>
  <conditionalFormatting sqref="AI398">
    <cfRule type="expression" dxfId="2985" priority="3218" stopIfTrue="1">
      <formula>$AI398=""</formula>
    </cfRule>
    <cfRule type="expression" dxfId="2984" priority="3230">
      <formula>(COUNTIFS($E$13:$E$512,$E398,$AI$13:$AI$512,"◎") + COUNTIFS($E$13:$E$512,$E398,$AI$13:$AI$512,"○"))&gt;1</formula>
    </cfRule>
  </conditionalFormatting>
  <conditionalFormatting sqref="AJ398">
    <cfRule type="expression" dxfId="2983" priority="3217" stopIfTrue="1">
      <formula>$AJ398=""</formula>
    </cfRule>
    <cfRule type="expression" dxfId="2982" priority="3229">
      <formula>(COUNTIFS($E$13:$E$512,$E398,$AJ$13:$AJ$512,"◎") + COUNTIFS($E$13:$E$512,$E398,$AJ$13:$AJ$512,"○"))&gt;1</formula>
    </cfRule>
  </conditionalFormatting>
  <conditionalFormatting sqref="Y399">
    <cfRule type="expression" dxfId="2981" priority="3204" stopIfTrue="1">
      <formula>$Y399=""</formula>
    </cfRule>
    <cfRule type="expression" dxfId="2980" priority="3216">
      <formula>(COUNTIFS($E$13:$E$512,$E399,$Y$13:$Y$512,"◎") + COUNTIFS($E$13:$E$512,$E399,$Y$13:$Y$512,"○"))&gt;1</formula>
    </cfRule>
  </conditionalFormatting>
  <conditionalFormatting sqref="Z399">
    <cfRule type="expression" dxfId="2979" priority="3203" stopIfTrue="1">
      <formula>$Z399=""</formula>
    </cfRule>
    <cfRule type="expression" dxfId="2978" priority="3215">
      <formula>(COUNTIFS($E$13:$E$512,$E399,$Z$13:$Z$512,"◎") + COUNTIFS($E$13:$E$512,$E399,$Z$13:$Z$512,"○"))&gt;1</formula>
    </cfRule>
  </conditionalFormatting>
  <conditionalFormatting sqref="AA399">
    <cfRule type="expression" dxfId="2977" priority="3202" stopIfTrue="1">
      <formula>$AA399=""</formula>
    </cfRule>
    <cfRule type="expression" dxfId="2976" priority="3214">
      <formula>(COUNTIFS($E$13:$E$512,$E399,$AA$13:$AA$512,"◎") + COUNTIFS($E$13:$E$512,$E399,$AA$13:$AA$512,"○"))&gt;1</formula>
    </cfRule>
  </conditionalFormatting>
  <conditionalFormatting sqref="AB399">
    <cfRule type="expression" dxfId="2975" priority="3201" stopIfTrue="1">
      <formula>$AB399=""</formula>
    </cfRule>
    <cfRule type="expression" dxfId="2974" priority="3213">
      <formula>(COUNTIFS($E$13:$E$512,$E399,$AB$13:$AB$512,"◎") + COUNTIFS($E$13:$E$512,$E399,$AB$13:$AB$512,"○"))&gt;1</formula>
    </cfRule>
  </conditionalFormatting>
  <conditionalFormatting sqref="AC399">
    <cfRule type="expression" dxfId="2973" priority="3200" stopIfTrue="1">
      <formula>$AC399=""</formula>
    </cfRule>
    <cfRule type="expression" dxfId="2972" priority="3212">
      <formula>(COUNTIFS($E$13:$E$512,$E399,$AC$13:$AC$512,"◎") + COUNTIFS($E$13:$E$512,$E399,$AC$13:$AC$512,"○"))&gt;1</formula>
    </cfRule>
  </conditionalFormatting>
  <conditionalFormatting sqref="AD399">
    <cfRule type="expression" dxfId="2971" priority="3199" stopIfTrue="1">
      <formula>$AD399=""</formula>
    </cfRule>
    <cfRule type="expression" dxfId="2970" priority="3211">
      <formula>(COUNTIFS($E$13:$E$512,$E399,$AD$13:$AD$512,"◎") + COUNTIFS($E$13:$E$512,$E399,$AD$13:$AD$512,"○"))&gt;1</formula>
    </cfRule>
  </conditionalFormatting>
  <conditionalFormatting sqref="AE399">
    <cfRule type="expression" dxfId="2969" priority="3198" stopIfTrue="1">
      <formula>$AE399=""</formula>
    </cfRule>
    <cfRule type="expression" dxfId="2968" priority="3210">
      <formula>(COUNTIFS($E$13:$E$512,$E399,$AE$13:$AE$512,"◎") + COUNTIFS($E$13:$E$512,$E399,$AE$13:$AE$512,"○"))&gt;1</formula>
    </cfRule>
  </conditionalFormatting>
  <conditionalFormatting sqref="AF399">
    <cfRule type="expression" dxfId="2967" priority="3197" stopIfTrue="1">
      <formula>$AF399=""</formula>
    </cfRule>
    <cfRule type="expression" dxfId="2966" priority="3209">
      <formula>(COUNTIFS($E$13:$E$512,$E399,$AF$13:$AF$512,"◎") + COUNTIFS($E$13:$E$512,$E399,$AF$13:$AF$512,"○"))&gt;1</formula>
    </cfRule>
  </conditionalFormatting>
  <conditionalFormatting sqref="AG399">
    <cfRule type="expression" dxfId="2965" priority="3196" stopIfTrue="1">
      <formula>$AG399=""</formula>
    </cfRule>
    <cfRule type="expression" dxfId="2964" priority="3208">
      <formula>(COUNTIFS($E$13:$E$512,$E399,$AG$13:$AG$512,"◎") + COUNTIFS($E$13:$E$512,$E399,$AG$13:$AG$512,"○"))&gt;1</formula>
    </cfRule>
  </conditionalFormatting>
  <conditionalFormatting sqref="AH399">
    <cfRule type="expression" dxfId="2963" priority="3195" stopIfTrue="1">
      <formula>$AH399=""</formula>
    </cfRule>
    <cfRule type="expression" dxfId="2962" priority="3207">
      <formula>(COUNTIFS($E$13:$E$512,$E399,$AH$13:$AH$512,"◎") + COUNTIFS($E$13:$E$512,$E399,$AH$13:$AH$512,"○"))&gt;1</formula>
    </cfRule>
  </conditionalFormatting>
  <conditionalFormatting sqref="AI399">
    <cfRule type="expression" dxfId="2961" priority="3194" stopIfTrue="1">
      <formula>$AI399=""</formula>
    </cfRule>
    <cfRule type="expression" dxfId="2960" priority="3206">
      <formula>(COUNTIFS($E$13:$E$512,$E399,$AI$13:$AI$512,"◎") + COUNTIFS($E$13:$E$512,$E399,$AI$13:$AI$512,"○"))&gt;1</formula>
    </cfRule>
  </conditionalFormatting>
  <conditionalFormatting sqref="AJ399">
    <cfRule type="expression" dxfId="2959" priority="3193" stopIfTrue="1">
      <formula>$AJ399=""</formula>
    </cfRule>
    <cfRule type="expression" dxfId="2958" priority="3205">
      <formula>(COUNTIFS($E$13:$E$512,$E399,$AJ$13:$AJ$512,"◎") + COUNTIFS($E$13:$E$512,$E399,$AJ$13:$AJ$512,"○"))&gt;1</formula>
    </cfRule>
  </conditionalFormatting>
  <conditionalFormatting sqref="Y400">
    <cfRule type="expression" dxfId="2957" priority="3180" stopIfTrue="1">
      <formula>$Y400=""</formula>
    </cfRule>
    <cfRule type="expression" dxfId="2956" priority="3192">
      <formula>(COUNTIFS($E$13:$E$512,$E400,$Y$13:$Y$512,"◎") + COUNTIFS($E$13:$E$512,$E400,$Y$13:$Y$512,"○"))&gt;1</formula>
    </cfRule>
  </conditionalFormatting>
  <conditionalFormatting sqref="Z400">
    <cfRule type="expression" dxfId="2955" priority="3179" stopIfTrue="1">
      <formula>$Z400=""</formula>
    </cfRule>
    <cfRule type="expression" dxfId="2954" priority="3191">
      <formula>(COUNTIFS($E$13:$E$512,$E400,$Z$13:$Z$512,"◎") + COUNTIFS($E$13:$E$512,$E400,$Z$13:$Z$512,"○"))&gt;1</formula>
    </cfRule>
  </conditionalFormatting>
  <conditionalFormatting sqref="AA400">
    <cfRule type="expression" dxfId="2953" priority="3178" stopIfTrue="1">
      <formula>$AA400=""</formula>
    </cfRule>
    <cfRule type="expression" dxfId="2952" priority="3190">
      <formula>(COUNTIFS($E$13:$E$512,$E400,$AA$13:$AA$512,"◎") + COUNTIFS($E$13:$E$512,$E400,$AA$13:$AA$512,"○"))&gt;1</formula>
    </cfRule>
  </conditionalFormatting>
  <conditionalFormatting sqref="AB400">
    <cfRule type="expression" dxfId="2951" priority="3177" stopIfTrue="1">
      <formula>$AB400=""</formula>
    </cfRule>
    <cfRule type="expression" dxfId="2950" priority="3189">
      <formula>(COUNTIFS($E$13:$E$512,$E400,$AB$13:$AB$512,"◎") + COUNTIFS($E$13:$E$512,$E400,$AB$13:$AB$512,"○"))&gt;1</formula>
    </cfRule>
  </conditionalFormatting>
  <conditionalFormatting sqref="AC400">
    <cfRule type="expression" dxfId="2949" priority="3176" stopIfTrue="1">
      <formula>$AC400=""</formula>
    </cfRule>
    <cfRule type="expression" dxfId="2948" priority="3188">
      <formula>(COUNTIFS($E$13:$E$512,$E400,$AC$13:$AC$512,"◎") + COUNTIFS($E$13:$E$512,$E400,$AC$13:$AC$512,"○"))&gt;1</formula>
    </cfRule>
  </conditionalFormatting>
  <conditionalFormatting sqref="AD400">
    <cfRule type="expression" dxfId="2947" priority="3175" stopIfTrue="1">
      <formula>$AD400=""</formula>
    </cfRule>
    <cfRule type="expression" dxfId="2946" priority="3187">
      <formula>(COUNTIFS($E$13:$E$512,$E400,$AD$13:$AD$512,"◎") + COUNTIFS($E$13:$E$512,$E400,$AD$13:$AD$512,"○"))&gt;1</formula>
    </cfRule>
  </conditionalFormatting>
  <conditionalFormatting sqref="AE400">
    <cfRule type="expression" dxfId="2945" priority="3174" stopIfTrue="1">
      <formula>$AE400=""</formula>
    </cfRule>
    <cfRule type="expression" dxfId="2944" priority="3186">
      <formula>(COUNTIFS($E$13:$E$512,$E400,$AE$13:$AE$512,"◎") + COUNTIFS($E$13:$E$512,$E400,$AE$13:$AE$512,"○"))&gt;1</formula>
    </cfRule>
  </conditionalFormatting>
  <conditionalFormatting sqref="AF400">
    <cfRule type="expression" dxfId="2943" priority="3173" stopIfTrue="1">
      <formula>$AF400=""</formula>
    </cfRule>
    <cfRule type="expression" dxfId="2942" priority="3185">
      <formula>(COUNTIFS($E$13:$E$512,$E400,$AF$13:$AF$512,"◎") + COUNTIFS($E$13:$E$512,$E400,$AF$13:$AF$512,"○"))&gt;1</formula>
    </cfRule>
  </conditionalFormatting>
  <conditionalFormatting sqref="AG400">
    <cfRule type="expression" dxfId="2941" priority="3172" stopIfTrue="1">
      <formula>$AG400=""</formula>
    </cfRule>
    <cfRule type="expression" dxfId="2940" priority="3184">
      <formula>(COUNTIFS($E$13:$E$512,$E400,$AG$13:$AG$512,"◎") + COUNTIFS($E$13:$E$512,$E400,$AG$13:$AG$512,"○"))&gt;1</formula>
    </cfRule>
  </conditionalFormatting>
  <conditionalFormatting sqref="AH400">
    <cfRule type="expression" dxfId="2939" priority="3171" stopIfTrue="1">
      <formula>$AH400=""</formula>
    </cfRule>
    <cfRule type="expression" dxfId="2938" priority="3183">
      <formula>(COUNTIFS($E$13:$E$512,$E400,$AH$13:$AH$512,"◎") + COUNTIFS($E$13:$E$512,$E400,$AH$13:$AH$512,"○"))&gt;1</formula>
    </cfRule>
  </conditionalFormatting>
  <conditionalFormatting sqref="AI400">
    <cfRule type="expression" dxfId="2937" priority="3170" stopIfTrue="1">
      <formula>$AI400=""</formula>
    </cfRule>
    <cfRule type="expression" dxfId="2936" priority="3182">
      <formula>(COUNTIFS($E$13:$E$512,$E400,$AI$13:$AI$512,"◎") + COUNTIFS($E$13:$E$512,$E400,$AI$13:$AI$512,"○"))&gt;1</formula>
    </cfRule>
  </conditionalFormatting>
  <conditionalFormatting sqref="AJ400">
    <cfRule type="expression" dxfId="2935" priority="3169" stopIfTrue="1">
      <formula>$AJ400=""</formula>
    </cfRule>
    <cfRule type="expression" dxfId="2934" priority="3181">
      <formula>(COUNTIFS($E$13:$E$512,$E400,$AJ$13:$AJ$512,"◎") + COUNTIFS($E$13:$E$512,$E400,$AJ$13:$AJ$512,"○"))&gt;1</formula>
    </cfRule>
  </conditionalFormatting>
  <conditionalFormatting sqref="Y401">
    <cfRule type="expression" dxfId="2933" priority="3156" stopIfTrue="1">
      <formula>$Y401=""</formula>
    </cfRule>
    <cfRule type="expression" dxfId="2932" priority="3168">
      <formula>(COUNTIFS($E$13:$E$512,$E401,$Y$13:$Y$512,"◎") + COUNTIFS($E$13:$E$512,$E401,$Y$13:$Y$512,"○"))&gt;1</formula>
    </cfRule>
  </conditionalFormatting>
  <conditionalFormatting sqref="Z401">
    <cfRule type="expression" dxfId="2931" priority="3155" stopIfTrue="1">
      <formula>$Z401=""</formula>
    </cfRule>
    <cfRule type="expression" dxfId="2930" priority="3167">
      <formula>(COUNTIFS($E$13:$E$512,$E401,$Z$13:$Z$512,"◎") + COUNTIFS($E$13:$E$512,$E401,$Z$13:$Z$512,"○"))&gt;1</formula>
    </cfRule>
  </conditionalFormatting>
  <conditionalFormatting sqref="AA401">
    <cfRule type="expression" dxfId="2929" priority="3154" stopIfTrue="1">
      <formula>$AA401=""</formula>
    </cfRule>
    <cfRule type="expression" dxfId="2928" priority="3166">
      <formula>(COUNTIFS($E$13:$E$512,$E401,$AA$13:$AA$512,"◎") + COUNTIFS($E$13:$E$512,$E401,$AA$13:$AA$512,"○"))&gt;1</formula>
    </cfRule>
  </conditionalFormatting>
  <conditionalFormatting sqref="AB401">
    <cfRule type="expression" dxfId="2927" priority="3153" stopIfTrue="1">
      <formula>$AB401=""</formula>
    </cfRule>
    <cfRule type="expression" dxfId="2926" priority="3165">
      <formula>(COUNTIFS($E$13:$E$512,$E401,$AB$13:$AB$512,"◎") + COUNTIFS($E$13:$E$512,$E401,$AB$13:$AB$512,"○"))&gt;1</formula>
    </cfRule>
  </conditionalFormatting>
  <conditionalFormatting sqref="AC401">
    <cfRule type="expression" dxfId="2925" priority="3152" stopIfTrue="1">
      <formula>$AC401=""</formula>
    </cfRule>
    <cfRule type="expression" dxfId="2924" priority="3164">
      <formula>(COUNTIFS($E$13:$E$512,$E401,$AC$13:$AC$512,"◎") + COUNTIFS($E$13:$E$512,$E401,$AC$13:$AC$512,"○"))&gt;1</formula>
    </cfRule>
  </conditionalFormatting>
  <conditionalFormatting sqref="AD401">
    <cfRule type="expression" dxfId="2923" priority="3151" stopIfTrue="1">
      <formula>$AD401=""</formula>
    </cfRule>
    <cfRule type="expression" dxfId="2922" priority="3163">
      <formula>(COUNTIFS($E$13:$E$512,$E401,$AD$13:$AD$512,"◎") + COUNTIFS($E$13:$E$512,$E401,$AD$13:$AD$512,"○"))&gt;1</formula>
    </cfRule>
  </conditionalFormatting>
  <conditionalFormatting sqref="AE401">
    <cfRule type="expression" dxfId="2921" priority="3150" stopIfTrue="1">
      <formula>$AE401=""</formula>
    </cfRule>
    <cfRule type="expression" dxfId="2920" priority="3162">
      <formula>(COUNTIFS($E$13:$E$512,$E401,$AE$13:$AE$512,"◎") + COUNTIFS($E$13:$E$512,$E401,$AE$13:$AE$512,"○"))&gt;1</formula>
    </cfRule>
  </conditionalFormatting>
  <conditionalFormatting sqref="AF401">
    <cfRule type="expression" dxfId="2919" priority="3149" stopIfTrue="1">
      <formula>$AF401=""</formula>
    </cfRule>
    <cfRule type="expression" dxfId="2918" priority="3161">
      <formula>(COUNTIFS($E$13:$E$512,$E401,$AF$13:$AF$512,"◎") + COUNTIFS($E$13:$E$512,$E401,$AF$13:$AF$512,"○"))&gt;1</formula>
    </cfRule>
  </conditionalFormatting>
  <conditionalFormatting sqref="AG401">
    <cfRule type="expression" dxfId="2917" priority="3148" stopIfTrue="1">
      <formula>$AG401=""</formula>
    </cfRule>
    <cfRule type="expression" dxfId="2916" priority="3160">
      <formula>(COUNTIFS($E$13:$E$512,$E401,$AG$13:$AG$512,"◎") + COUNTIFS($E$13:$E$512,$E401,$AG$13:$AG$512,"○"))&gt;1</formula>
    </cfRule>
  </conditionalFormatting>
  <conditionalFormatting sqref="AH401">
    <cfRule type="expression" dxfId="2915" priority="3147" stopIfTrue="1">
      <formula>$AH401=""</formula>
    </cfRule>
    <cfRule type="expression" dxfId="2914" priority="3159">
      <formula>(COUNTIFS($E$13:$E$512,$E401,$AH$13:$AH$512,"◎") + COUNTIFS($E$13:$E$512,$E401,$AH$13:$AH$512,"○"))&gt;1</formula>
    </cfRule>
  </conditionalFormatting>
  <conditionalFormatting sqref="AI401">
    <cfRule type="expression" dxfId="2913" priority="3146" stopIfTrue="1">
      <formula>$AI401=""</formula>
    </cfRule>
    <cfRule type="expression" dxfId="2912" priority="3158">
      <formula>(COUNTIFS($E$13:$E$512,$E401,$AI$13:$AI$512,"◎") + COUNTIFS($E$13:$E$512,$E401,$AI$13:$AI$512,"○"))&gt;1</formula>
    </cfRule>
  </conditionalFormatting>
  <conditionalFormatting sqref="AJ401">
    <cfRule type="expression" dxfId="2911" priority="3145" stopIfTrue="1">
      <formula>$AJ401=""</formula>
    </cfRule>
    <cfRule type="expression" dxfId="2910" priority="3157">
      <formula>(COUNTIFS($E$13:$E$512,$E401,$AJ$13:$AJ$512,"◎") + COUNTIFS($E$13:$E$512,$E401,$AJ$13:$AJ$512,"○"))&gt;1</formula>
    </cfRule>
  </conditionalFormatting>
  <conditionalFormatting sqref="Y402">
    <cfRule type="expression" dxfId="2909" priority="3132" stopIfTrue="1">
      <formula>$Y402=""</formula>
    </cfRule>
    <cfRule type="expression" dxfId="2908" priority="3144">
      <formula>(COUNTIFS($E$13:$E$512,$E402,$Y$13:$Y$512,"◎") + COUNTIFS($E$13:$E$512,$E402,$Y$13:$Y$512,"○"))&gt;1</formula>
    </cfRule>
  </conditionalFormatting>
  <conditionalFormatting sqref="Z402">
    <cfRule type="expression" dxfId="2907" priority="3131" stopIfTrue="1">
      <formula>$Z402=""</formula>
    </cfRule>
    <cfRule type="expression" dxfId="2906" priority="3143">
      <formula>(COUNTIFS($E$13:$E$512,$E402,$Z$13:$Z$512,"◎") + COUNTIFS($E$13:$E$512,$E402,$Z$13:$Z$512,"○"))&gt;1</formula>
    </cfRule>
  </conditionalFormatting>
  <conditionalFormatting sqref="AA402">
    <cfRule type="expression" dxfId="2905" priority="3130" stopIfTrue="1">
      <formula>$AA402=""</formula>
    </cfRule>
    <cfRule type="expression" dxfId="2904" priority="3142">
      <formula>(COUNTIFS($E$13:$E$512,$E402,$AA$13:$AA$512,"◎") + COUNTIFS($E$13:$E$512,$E402,$AA$13:$AA$512,"○"))&gt;1</formula>
    </cfRule>
  </conditionalFormatting>
  <conditionalFormatting sqref="AB402">
    <cfRule type="expression" dxfId="2903" priority="3129" stopIfTrue="1">
      <formula>$AB402=""</formula>
    </cfRule>
    <cfRule type="expression" dxfId="2902" priority="3141">
      <formula>(COUNTIFS($E$13:$E$512,$E402,$AB$13:$AB$512,"◎") + COUNTIFS($E$13:$E$512,$E402,$AB$13:$AB$512,"○"))&gt;1</formula>
    </cfRule>
  </conditionalFormatting>
  <conditionalFormatting sqref="AC402">
    <cfRule type="expression" dxfId="2901" priority="3128" stopIfTrue="1">
      <formula>$AC402=""</formula>
    </cfRule>
    <cfRule type="expression" dxfId="2900" priority="3140">
      <formula>(COUNTIFS($E$13:$E$512,$E402,$AC$13:$AC$512,"◎") + COUNTIFS($E$13:$E$512,$E402,$AC$13:$AC$512,"○"))&gt;1</formula>
    </cfRule>
  </conditionalFormatting>
  <conditionalFormatting sqref="AD402">
    <cfRule type="expression" dxfId="2899" priority="3127" stopIfTrue="1">
      <formula>$AD402=""</formula>
    </cfRule>
    <cfRule type="expression" dxfId="2898" priority="3139">
      <formula>(COUNTIFS($E$13:$E$512,$E402,$AD$13:$AD$512,"◎") + COUNTIFS($E$13:$E$512,$E402,$AD$13:$AD$512,"○"))&gt;1</formula>
    </cfRule>
  </conditionalFormatting>
  <conditionalFormatting sqref="AE402">
    <cfRule type="expression" dxfId="2897" priority="3126" stopIfTrue="1">
      <formula>$AE402=""</formula>
    </cfRule>
    <cfRule type="expression" dxfId="2896" priority="3138">
      <formula>(COUNTIFS($E$13:$E$512,$E402,$AE$13:$AE$512,"◎") + COUNTIFS($E$13:$E$512,$E402,$AE$13:$AE$512,"○"))&gt;1</formula>
    </cfRule>
  </conditionalFormatting>
  <conditionalFormatting sqref="AF402">
    <cfRule type="expression" dxfId="2895" priority="3125" stopIfTrue="1">
      <formula>$AF402=""</formula>
    </cfRule>
    <cfRule type="expression" dxfId="2894" priority="3137">
      <formula>(COUNTIFS($E$13:$E$512,$E402,$AF$13:$AF$512,"◎") + COUNTIFS($E$13:$E$512,$E402,$AF$13:$AF$512,"○"))&gt;1</formula>
    </cfRule>
  </conditionalFormatting>
  <conditionalFormatting sqref="AG402">
    <cfRule type="expression" dxfId="2893" priority="3124" stopIfTrue="1">
      <formula>$AG402=""</formula>
    </cfRule>
    <cfRule type="expression" dxfId="2892" priority="3136">
      <formula>(COUNTIFS($E$13:$E$512,$E402,$AG$13:$AG$512,"◎") + COUNTIFS($E$13:$E$512,$E402,$AG$13:$AG$512,"○"))&gt;1</formula>
    </cfRule>
  </conditionalFormatting>
  <conditionalFormatting sqref="AH402">
    <cfRule type="expression" dxfId="2891" priority="3123" stopIfTrue="1">
      <formula>$AH402=""</formula>
    </cfRule>
    <cfRule type="expression" dxfId="2890" priority="3135">
      <formula>(COUNTIFS($E$13:$E$512,$E402,$AH$13:$AH$512,"◎") + COUNTIFS($E$13:$E$512,$E402,$AH$13:$AH$512,"○"))&gt;1</formula>
    </cfRule>
  </conditionalFormatting>
  <conditionalFormatting sqref="AI402">
    <cfRule type="expression" dxfId="2889" priority="3122" stopIfTrue="1">
      <formula>$AI402=""</formula>
    </cfRule>
    <cfRule type="expression" dxfId="2888" priority="3134">
      <formula>(COUNTIFS($E$13:$E$512,$E402,$AI$13:$AI$512,"◎") + COUNTIFS($E$13:$E$512,$E402,$AI$13:$AI$512,"○"))&gt;1</formula>
    </cfRule>
  </conditionalFormatting>
  <conditionalFormatting sqref="AJ402">
    <cfRule type="expression" dxfId="2887" priority="3121" stopIfTrue="1">
      <formula>$AJ402=""</formula>
    </cfRule>
    <cfRule type="expression" dxfId="2886" priority="3133">
      <formula>(COUNTIFS($E$13:$E$512,$E402,$AJ$13:$AJ$512,"◎") + COUNTIFS($E$13:$E$512,$E402,$AJ$13:$AJ$512,"○"))&gt;1</formula>
    </cfRule>
  </conditionalFormatting>
  <conditionalFormatting sqref="Y403">
    <cfRule type="expression" dxfId="2885" priority="3108" stopIfTrue="1">
      <formula>$Y403=""</formula>
    </cfRule>
    <cfRule type="expression" dxfId="2884" priority="3120">
      <formula>(COUNTIFS($E$13:$E$512,$E403,$Y$13:$Y$512,"◎") + COUNTIFS($E$13:$E$512,$E403,$Y$13:$Y$512,"○"))&gt;1</formula>
    </cfRule>
  </conditionalFormatting>
  <conditionalFormatting sqref="Z403">
    <cfRule type="expression" dxfId="2883" priority="3107" stopIfTrue="1">
      <formula>$Z403=""</formula>
    </cfRule>
    <cfRule type="expression" dxfId="2882" priority="3119">
      <formula>(COUNTIFS($E$13:$E$512,$E403,$Z$13:$Z$512,"◎") + COUNTIFS($E$13:$E$512,$E403,$Z$13:$Z$512,"○"))&gt;1</formula>
    </cfRule>
  </conditionalFormatting>
  <conditionalFormatting sqref="AA403">
    <cfRule type="expression" dxfId="2881" priority="3106" stopIfTrue="1">
      <formula>$AA403=""</formula>
    </cfRule>
    <cfRule type="expression" dxfId="2880" priority="3118">
      <formula>(COUNTIFS($E$13:$E$512,$E403,$AA$13:$AA$512,"◎") + COUNTIFS($E$13:$E$512,$E403,$AA$13:$AA$512,"○"))&gt;1</formula>
    </cfRule>
  </conditionalFormatting>
  <conditionalFormatting sqref="AB403">
    <cfRule type="expression" dxfId="2879" priority="3105" stopIfTrue="1">
      <formula>$AB403=""</formula>
    </cfRule>
    <cfRule type="expression" dxfId="2878" priority="3117">
      <formula>(COUNTIFS($E$13:$E$512,$E403,$AB$13:$AB$512,"◎") + COUNTIFS($E$13:$E$512,$E403,$AB$13:$AB$512,"○"))&gt;1</formula>
    </cfRule>
  </conditionalFormatting>
  <conditionalFormatting sqref="AC403">
    <cfRule type="expression" dxfId="2877" priority="3104" stopIfTrue="1">
      <formula>$AC403=""</formula>
    </cfRule>
    <cfRule type="expression" dxfId="2876" priority="3116">
      <formula>(COUNTIFS($E$13:$E$512,$E403,$AC$13:$AC$512,"◎") + COUNTIFS($E$13:$E$512,$E403,$AC$13:$AC$512,"○"))&gt;1</formula>
    </cfRule>
  </conditionalFormatting>
  <conditionalFormatting sqref="AD403">
    <cfRule type="expression" dxfId="2875" priority="3103" stopIfTrue="1">
      <formula>$AD403=""</formula>
    </cfRule>
    <cfRule type="expression" dxfId="2874" priority="3115">
      <formula>(COUNTIFS($E$13:$E$512,$E403,$AD$13:$AD$512,"◎") + COUNTIFS($E$13:$E$512,$E403,$AD$13:$AD$512,"○"))&gt;1</formula>
    </cfRule>
  </conditionalFormatting>
  <conditionalFormatting sqref="AE403">
    <cfRule type="expression" dxfId="2873" priority="3102" stopIfTrue="1">
      <formula>$AE403=""</formula>
    </cfRule>
    <cfRule type="expression" dxfId="2872" priority="3114">
      <formula>(COUNTIFS($E$13:$E$512,$E403,$AE$13:$AE$512,"◎") + COUNTIFS($E$13:$E$512,$E403,$AE$13:$AE$512,"○"))&gt;1</formula>
    </cfRule>
  </conditionalFormatting>
  <conditionalFormatting sqref="AF403">
    <cfRule type="expression" dxfId="2871" priority="3101" stopIfTrue="1">
      <formula>$AF403=""</formula>
    </cfRule>
    <cfRule type="expression" dxfId="2870" priority="3113">
      <formula>(COUNTIFS($E$13:$E$512,$E403,$AF$13:$AF$512,"◎") + COUNTIFS($E$13:$E$512,$E403,$AF$13:$AF$512,"○"))&gt;1</formula>
    </cfRule>
  </conditionalFormatting>
  <conditionalFormatting sqref="AG403">
    <cfRule type="expression" dxfId="2869" priority="3100" stopIfTrue="1">
      <formula>$AG403=""</formula>
    </cfRule>
    <cfRule type="expression" dxfId="2868" priority="3112">
      <formula>(COUNTIFS($E$13:$E$512,$E403,$AG$13:$AG$512,"◎") + COUNTIFS($E$13:$E$512,$E403,$AG$13:$AG$512,"○"))&gt;1</formula>
    </cfRule>
  </conditionalFormatting>
  <conditionalFormatting sqref="AH403">
    <cfRule type="expression" dxfId="2867" priority="3099" stopIfTrue="1">
      <formula>$AH403=""</formula>
    </cfRule>
    <cfRule type="expression" dxfId="2866" priority="3111">
      <formula>(COUNTIFS($E$13:$E$512,$E403,$AH$13:$AH$512,"◎") + COUNTIFS($E$13:$E$512,$E403,$AH$13:$AH$512,"○"))&gt;1</formula>
    </cfRule>
  </conditionalFormatting>
  <conditionalFormatting sqref="AI403">
    <cfRule type="expression" dxfId="2865" priority="3098" stopIfTrue="1">
      <formula>$AI403=""</formula>
    </cfRule>
    <cfRule type="expression" dxfId="2864" priority="3110">
      <formula>(COUNTIFS($E$13:$E$512,$E403,$AI$13:$AI$512,"◎") + COUNTIFS($E$13:$E$512,$E403,$AI$13:$AI$512,"○"))&gt;1</formula>
    </cfRule>
  </conditionalFormatting>
  <conditionalFormatting sqref="AJ403">
    <cfRule type="expression" dxfId="2863" priority="3097" stopIfTrue="1">
      <formula>$AJ403=""</formula>
    </cfRule>
    <cfRule type="expression" dxfId="2862" priority="3109">
      <formula>(COUNTIFS($E$13:$E$512,$E403,$AJ$13:$AJ$512,"◎") + COUNTIFS($E$13:$E$512,$E403,$AJ$13:$AJ$512,"○"))&gt;1</formula>
    </cfRule>
  </conditionalFormatting>
  <conditionalFormatting sqref="Y404">
    <cfRule type="expression" dxfId="2861" priority="3084" stopIfTrue="1">
      <formula>$Y404=""</formula>
    </cfRule>
    <cfRule type="expression" dxfId="2860" priority="3096">
      <formula>(COUNTIFS($E$13:$E$512,$E404,$Y$13:$Y$512,"◎") + COUNTIFS($E$13:$E$512,$E404,$Y$13:$Y$512,"○"))&gt;1</formula>
    </cfRule>
  </conditionalFormatting>
  <conditionalFormatting sqref="Z404">
    <cfRule type="expression" dxfId="2859" priority="3083" stopIfTrue="1">
      <formula>$Z404=""</formula>
    </cfRule>
    <cfRule type="expression" dxfId="2858" priority="3095">
      <formula>(COUNTIFS($E$13:$E$512,$E404,$Z$13:$Z$512,"◎") + COUNTIFS($E$13:$E$512,$E404,$Z$13:$Z$512,"○"))&gt;1</formula>
    </cfRule>
  </conditionalFormatting>
  <conditionalFormatting sqref="AA404">
    <cfRule type="expression" dxfId="2857" priority="3082" stopIfTrue="1">
      <formula>$AA404=""</formula>
    </cfRule>
    <cfRule type="expression" dxfId="2856" priority="3094">
      <formula>(COUNTIFS($E$13:$E$512,$E404,$AA$13:$AA$512,"◎") + COUNTIFS($E$13:$E$512,$E404,$AA$13:$AA$512,"○"))&gt;1</formula>
    </cfRule>
  </conditionalFormatting>
  <conditionalFormatting sqref="AB404">
    <cfRule type="expression" dxfId="2855" priority="3081" stopIfTrue="1">
      <formula>$AB404=""</formula>
    </cfRule>
    <cfRule type="expression" dxfId="2854" priority="3093">
      <formula>(COUNTIFS($E$13:$E$512,$E404,$AB$13:$AB$512,"◎") + COUNTIFS($E$13:$E$512,$E404,$AB$13:$AB$512,"○"))&gt;1</formula>
    </cfRule>
  </conditionalFormatting>
  <conditionalFormatting sqref="AC404">
    <cfRule type="expression" dxfId="2853" priority="3080" stopIfTrue="1">
      <formula>$AC404=""</formula>
    </cfRule>
    <cfRule type="expression" dxfId="2852" priority="3092">
      <formula>(COUNTIFS($E$13:$E$512,$E404,$AC$13:$AC$512,"◎") + COUNTIFS($E$13:$E$512,$E404,$AC$13:$AC$512,"○"))&gt;1</formula>
    </cfRule>
  </conditionalFormatting>
  <conditionalFormatting sqref="AD404">
    <cfRule type="expression" dxfId="2851" priority="3079" stopIfTrue="1">
      <formula>$AD404=""</formula>
    </cfRule>
    <cfRule type="expression" dxfId="2850" priority="3091">
      <formula>(COUNTIFS($E$13:$E$512,$E404,$AD$13:$AD$512,"◎") + COUNTIFS($E$13:$E$512,$E404,$AD$13:$AD$512,"○"))&gt;1</formula>
    </cfRule>
  </conditionalFormatting>
  <conditionalFormatting sqref="AE404">
    <cfRule type="expression" dxfId="2849" priority="3078" stopIfTrue="1">
      <formula>$AE404=""</formula>
    </cfRule>
    <cfRule type="expression" dxfId="2848" priority="3090">
      <formula>(COUNTIFS($E$13:$E$512,$E404,$AE$13:$AE$512,"◎") + COUNTIFS($E$13:$E$512,$E404,$AE$13:$AE$512,"○"))&gt;1</formula>
    </cfRule>
  </conditionalFormatting>
  <conditionalFormatting sqref="AF404">
    <cfRule type="expression" dxfId="2847" priority="3077" stopIfTrue="1">
      <formula>$AF404=""</formula>
    </cfRule>
    <cfRule type="expression" dxfId="2846" priority="3089">
      <formula>(COUNTIFS($E$13:$E$512,$E404,$AF$13:$AF$512,"◎") + COUNTIFS($E$13:$E$512,$E404,$AF$13:$AF$512,"○"))&gt;1</formula>
    </cfRule>
  </conditionalFormatting>
  <conditionalFormatting sqref="AG404">
    <cfRule type="expression" dxfId="2845" priority="3076" stopIfTrue="1">
      <formula>$AG404=""</formula>
    </cfRule>
    <cfRule type="expression" dxfId="2844" priority="3088">
      <formula>(COUNTIFS($E$13:$E$512,$E404,$AG$13:$AG$512,"◎") + COUNTIFS($E$13:$E$512,$E404,$AG$13:$AG$512,"○"))&gt;1</formula>
    </cfRule>
  </conditionalFormatting>
  <conditionalFormatting sqref="AH404">
    <cfRule type="expression" dxfId="2843" priority="3075" stopIfTrue="1">
      <formula>$AH404=""</formula>
    </cfRule>
    <cfRule type="expression" dxfId="2842" priority="3087">
      <formula>(COUNTIFS($E$13:$E$512,$E404,$AH$13:$AH$512,"◎") + COUNTIFS($E$13:$E$512,$E404,$AH$13:$AH$512,"○"))&gt;1</formula>
    </cfRule>
  </conditionalFormatting>
  <conditionalFormatting sqref="AI404">
    <cfRule type="expression" dxfId="2841" priority="3074" stopIfTrue="1">
      <formula>$AI404=""</formula>
    </cfRule>
    <cfRule type="expression" dxfId="2840" priority="3086">
      <formula>(COUNTIFS($E$13:$E$512,$E404,$AI$13:$AI$512,"◎") + COUNTIFS($E$13:$E$512,$E404,$AI$13:$AI$512,"○"))&gt;1</formula>
    </cfRule>
  </conditionalFormatting>
  <conditionalFormatting sqref="AJ404">
    <cfRule type="expression" dxfId="2839" priority="3073" stopIfTrue="1">
      <formula>$AJ404=""</formula>
    </cfRule>
    <cfRule type="expression" dxfId="2838" priority="3085">
      <formula>(COUNTIFS($E$13:$E$512,$E404,$AJ$13:$AJ$512,"◎") + COUNTIFS($E$13:$E$512,$E404,$AJ$13:$AJ$512,"○"))&gt;1</formula>
    </cfRule>
  </conditionalFormatting>
  <conditionalFormatting sqref="Y405">
    <cfRule type="expression" dxfId="2837" priority="3060" stopIfTrue="1">
      <formula>$Y405=""</formula>
    </cfRule>
    <cfRule type="expression" dxfId="2836" priority="3072">
      <formula>(COUNTIFS($E$13:$E$512,$E405,$Y$13:$Y$512,"◎") + COUNTIFS($E$13:$E$512,$E405,$Y$13:$Y$512,"○"))&gt;1</formula>
    </cfRule>
  </conditionalFormatting>
  <conditionalFormatting sqref="Z405">
    <cfRule type="expression" dxfId="2835" priority="3059" stopIfTrue="1">
      <formula>$Z405=""</formula>
    </cfRule>
    <cfRule type="expression" dxfId="2834" priority="3071">
      <formula>(COUNTIFS($E$13:$E$512,$E405,$Z$13:$Z$512,"◎") + COUNTIFS($E$13:$E$512,$E405,$Z$13:$Z$512,"○"))&gt;1</formula>
    </cfRule>
  </conditionalFormatting>
  <conditionalFormatting sqref="AA405">
    <cfRule type="expression" dxfId="2833" priority="3058" stopIfTrue="1">
      <formula>$AA405=""</formula>
    </cfRule>
    <cfRule type="expression" dxfId="2832" priority="3070">
      <formula>(COUNTIFS($E$13:$E$512,$E405,$AA$13:$AA$512,"◎") + COUNTIFS($E$13:$E$512,$E405,$AA$13:$AA$512,"○"))&gt;1</formula>
    </cfRule>
  </conditionalFormatting>
  <conditionalFormatting sqref="AB405">
    <cfRule type="expression" dxfId="2831" priority="3057" stopIfTrue="1">
      <formula>$AB405=""</formula>
    </cfRule>
    <cfRule type="expression" dxfId="2830" priority="3069">
      <formula>(COUNTIFS($E$13:$E$512,$E405,$AB$13:$AB$512,"◎") + COUNTIFS($E$13:$E$512,$E405,$AB$13:$AB$512,"○"))&gt;1</formula>
    </cfRule>
  </conditionalFormatting>
  <conditionalFormatting sqref="AC405">
    <cfRule type="expression" dxfId="2829" priority="3056" stopIfTrue="1">
      <formula>$AC405=""</formula>
    </cfRule>
    <cfRule type="expression" dxfId="2828" priority="3068">
      <formula>(COUNTIFS($E$13:$E$512,$E405,$AC$13:$AC$512,"◎") + COUNTIFS($E$13:$E$512,$E405,$AC$13:$AC$512,"○"))&gt;1</formula>
    </cfRule>
  </conditionalFormatting>
  <conditionalFormatting sqref="AD405">
    <cfRule type="expression" dxfId="2827" priority="3055" stopIfTrue="1">
      <formula>$AD405=""</formula>
    </cfRule>
    <cfRule type="expression" dxfId="2826" priority="3067">
      <formula>(COUNTIFS($E$13:$E$512,$E405,$AD$13:$AD$512,"◎") + COUNTIFS($E$13:$E$512,$E405,$AD$13:$AD$512,"○"))&gt;1</formula>
    </cfRule>
  </conditionalFormatting>
  <conditionalFormatting sqref="AE405">
    <cfRule type="expression" dxfId="2825" priority="3054" stopIfTrue="1">
      <formula>$AE405=""</formula>
    </cfRule>
    <cfRule type="expression" dxfId="2824" priority="3066">
      <formula>(COUNTIFS($E$13:$E$512,$E405,$AE$13:$AE$512,"◎") + COUNTIFS($E$13:$E$512,$E405,$AE$13:$AE$512,"○"))&gt;1</formula>
    </cfRule>
  </conditionalFormatting>
  <conditionalFormatting sqref="AF405">
    <cfRule type="expression" dxfId="2823" priority="3053" stopIfTrue="1">
      <formula>$AF405=""</formula>
    </cfRule>
    <cfRule type="expression" dxfId="2822" priority="3065">
      <formula>(COUNTIFS($E$13:$E$512,$E405,$AF$13:$AF$512,"◎") + COUNTIFS($E$13:$E$512,$E405,$AF$13:$AF$512,"○"))&gt;1</formula>
    </cfRule>
  </conditionalFormatting>
  <conditionalFormatting sqref="AG405">
    <cfRule type="expression" dxfId="2821" priority="3052" stopIfTrue="1">
      <formula>$AG405=""</formula>
    </cfRule>
    <cfRule type="expression" dxfId="2820" priority="3064">
      <formula>(COUNTIFS($E$13:$E$512,$E405,$AG$13:$AG$512,"◎") + COUNTIFS($E$13:$E$512,$E405,$AG$13:$AG$512,"○"))&gt;1</formula>
    </cfRule>
  </conditionalFormatting>
  <conditionalFormatting sqref="AH405">
    <cfRule type="expression" dxfId="2819" priority="3051" stopIfTrue="1">
      <formula>$AH405=""</formula>
    </cfRule>
    <cfRule type="expression" dxfId="2818" priority="3063">
      <formula>(COUNTIFS($E$13:$E$512,$E405,$AH$13:$AH$512,"◎") + COUNTIFS($E$13:$E$512,$E405,$AH$13:$AH$512,"○"))&gt;1</formula>
    </cfRule>
  </conditionalFormatting>
  <conditionalFormatting sqref="AI405">
    <cfRule type="expression" dxfId="2817" priority="3050" stopIfTrue="1">
      <formula>$AI405=""</formula>
    </cfRule>
    <cfRule type="expression" dxfId="2816" priority="3062">
      <formula>(COUNTIFS($E$13:$E$512,$E405,$AI$13:$AI$512,"◎") + COUNTIFS($E$13:$E$512,$E405,$AI$13:$AI$512,"○"))&gt;1</formula>
    </cfRule>
  </conditionalFormatting>
  <conditionalFormatting sqref="AJ405">
    <cfRule type="expression" dxfId="2815" priority="3049" stopIfTrue="1">
      <formula>$AJ405=""</formula>
    </cfRule>
    <cfRule type="expression" dxfId="2814" priority="3061">
      <formula>(COUNTIFS($E$13:$E$512,$E405,$AJ$13:$AJ$512,"◎") + COUNTIFS($E$13:$E$512,$E405,$AJ$13:$AJ$512,"○"))&gt;1</formula>
    </cfRule>
  </conditionalFormatting>
  <conditionalFormatting sqref="Y406">
    <cfRule type="expression" dxfId="2813" priority="3036" stopIfTrue="1">
      <formula>$Y406=""</formula>
    </cfRule>
    <cfRule type="expression" dxfId="2812" priority="3048">
      <formula>(COUNTIFS($E$13:$E$512,$E406,$Y$13:$Y$512,"◎") + COUNTIFS($E$13:$E$512,$E406,$Y$13:$Y$512,"○"))&gt;1</formula>
    </cfRule>
  </conditionalFormatting>
  <conditionalFormatting sqref="Z406">
    <cfRule type="expression" dxfId="2811" priority="3035" stopIfTrue="1">
      <formula>$Z406=""</formula>
    </cfRule>
    <cfRule type="expression" dxfId="2810" priority="3047">
      <formula>(COUNTIFS($E$13:$E$512,$E406,$Z$13:$Z$512,"◎") + COUNTIFS($E$13:$E$512,$E406,$Z$13:$Z$512,"○"))&gt;1</formula>
    </cfRule>
  </conditionalFormatting>
  <conditionalFormatting sqref="AA406">
    <cfRule type="expression" dxfId="2809" priority="3034" stopIfTrue="1">
      <formula>$AA406=""</formula>
    </cfRule>
    <cfRule type="expression" dxfId="2808" priority="3046">
      <formula>(COUNTIFS($E$13:$E$512,$E406,$AA$13:$AA$512,"◎") + COUNTIFS($E$13:$E$512,$E406,$AA$13:$AA$512,"○"))&gt;1</formula>
    </cfRule>
  </conditionalFormatting>
  <conditionalFormatting sqref="AB406">
    <cfRule type="expression" dxfId="2807" priority="3033" stopIfTrue="1">
      <formula>$AB406=""</formula>
    </cfRule>
    <cfRule type="expression" dxfId="2806" priority="3045">
      <formula>(COUNTIFS($E$13:$E$512,$E406,$AB$13:$AB$512,"◎") + COUNTIFS($E$13:$E$512,$E406,$AB$13:$AB$512,"○"))&gt;1</formula>
    </cfRule>
  </conditionalFormatting>
  <conditionalFormatting sqref="AC406">
    <cfRule type="expression" dxfId="2805" priority="3032" stopIfTrue="1">
      <formula>$AC406=""</formula>
    </cfRule>
    <cfRule type="expression" dxfId="2804" priority="3044">
      <formula>(COUNTIFS($E$13:$E$512,$E406,$AC$13:$AC$512,"◎") + COUNTIFS($E$13:$E$512,$E406,$AC$13:$AC$512,"○"))&gt;1</formula>
    </cfRule>
  </conditionalFormatting>
  <conditionalFormatting sqref="AD406">
    <cfRule type="expression" dxfId="2803" priority="3031" stopIfTrue="1">
      <formula>$AD406=""</formula>
    </cfRule>
    <cfRule type="expression" dxfId="2802" priority="3043">
      <formula>(COUNTIFS($E$13:$E$512,$E406,$AD$13:$AD$512,"◎") + COUNTIFS($E$13:$E$512,$E406,$AD$13:$AD$512,"○"))&gt;1</formula>
    </cfRule>
  </conditionalFormatting>
  <conditionalFormatting sqref="AE406">
    <cfRule type="expression" dxfId="2801" priority="3030" stopIfTrue="1">
      <formula>$AE406=""</formula>
    </cfRule>
    <cfRule type="expression" dxfId="2800" priority="3042">
      <formula>(COUNTIFS($E$13:$E$512,$E406,$AE$13:$AE$512,"◎") + COUNTIFS($E$13:$E$512,$E406,$AE$13:$AE$512,"○"))&gt;1</formula>
    </cfRule>
  </conditionalFormatting>
  <conditionalFormatting sqref="AF406">
    <cfRule type="expression" dxfId="2799" priority="3029" stopIfTrue="1">
      <formula>$AF406=""</formula>
    </cfRule>
    <cfRule type="expression" dxfId="2798" priority="3041">
      <formula>(COUNTIFS($E$13:$E$512,$E406,$AF$13:$AF$512,"◎") + COUNTIFS($E$13:$E$512,$E406,$AF$13:$AF$512,"○"))&gt;1</formula>
    </cfRule>
  </conditionalFormatting>
  <conditionalFormatting sqref="AG406">
    <cfRule type="expression" dxfId="2797" priority="3028" stopIfTrue="1">
      <formula>$AG406=""</formula>
    </cfRule>
    <cfRule type="expression" dxfId="2796" priority="3040">
      <formula>(COUNTIFS($E$13:$E$512,$E406,$AG$13:$AG$512,"◎") + COUNTIFS($E$13:$E$512,$E406,$AG$13:$AG$512,"○"))&gt;1</formula>
    </cfRule>
  </conditionalFormatting>
  <conditionalFormatting sqref="AH406">
    <cfRule type="expression" dxfId="2795" priority="3027" stopIfTrue="1">
      <formula>$AH406=""</formula>
    </cfRule>
    <cfRule type="expression" dxfId="2794" priority="3039">
      <formula>(COUNTIFS($E$13:$E$512,$E406,$AH$13:$AH$512,"◎") + COUNTIFS($E$13:$E$512,$E406,$AH$13:$AH$512,"○"))&gt;1</formula>
    </cfRule>
  </conditionalFormatting>
  <conditionalFormatting sqref="AI406">
    <cfRule type="expression" dxfId="2793" priority="3026" stopIfTrue="1">
      <formula>$AI406=""</formula>
    </cfRule>
    <cfRule type="expression" dxfId="2792" priority="3038">
      <formula>(COUNTIFS($E$13:$E$512,$E406,$AI$13:$AI$512,"◎") + COUNTIFS($E$13:$E$512,$E406,$AI$13:$AI$512,"○"))&gt;1</formula>
    </cfRule>
  </conditionalFormatting>
  <conditionalFormatting sqref="AJ406">
    <cfRule type="expression" dxfId="2791" priority="3025" stopIfTrue="1">
      <formula>$AJ406=""</formula>
    </cfRule>
    <cfRule type="expression" dxfId="2790" priority="3037">
      <formula>(COUNTIFS($E$13:$E$512,$E406,$AJ$13:$AJ$512,"◎") + COUNTIFS($E$13:$E$512,$E406,$AJ$13:$AJ$512,"○"))&gt;1</formula>
    </cfRule>
  </conditionalFormatting>
  <conditionalFormatting sqref="Y407">
    <cfRule type="expression" dxfId="2789" priority="3012" stopIfTrue="1">
      <formula>$Y407=""</formula>
    </cfRule>
    <cfRule type="expression" dxfId="2788" priority="3024">
      <formula>(COUNTIFS($E$13:$E$512,$E407,$Y$13:$Y$512,"◎") + COUNTIFS($E$13:$E$512,$E407,$Y$13:$Y$512,"○"))&gt;1</formula>
    </cfRule>
  </conditionalFormatting>
  <conditionalFormatting sqref="Z407">
    <cfRule type="expression" dxfId="2787" priority="3011" stopIfTrue="1">
      <formula>$Z407=""</formula>
    </cfRule>
    <cfRule type="expression" dxfId="2786" priority="3023">
      <formula>(COUNTIFS($E$13:$E$512,$E407,$Z$13:$Z$512,"◎") + COUNTIFS($E$13:$E$512,$E407,$Z$13:$Z$512,"○"))&gt;1</formula>
    </cfRule>
  </conditionalFormatting>
  <conditionalFormatting sqref="AA407">
    <cfRule type="expression" dxfId="2785" priority="3010" stopIfTrue="1">
      <formula>$AA407=""</formula>
    </cfRule>
    <cfRule type="expression" dxfId="2784" priority="3022">
      <formula>(COUNTIFS($E$13:$E$512,$E407,$AA$13:$AA$512,"◎") + COUNTIFS($E$13:$E$512,$E407,$AA$13:$AA$512,"○"))&gt;1</formula>
    </cfRule>
  </conditionalFormatting>
  <conditionalFormatting sqref="AB407">
    <cfRule type="expression" dxfId="2783" priority="3009" stopIfTrue="1">
      <formula>$AB407=""</formula>
    </cfRule>
    <cfRule type="expression" dxfId="2782" priority="3021">
      <formula>(COUNTIFS($E$13:$E$512,$E407,$AB$13:$AB$512,"◎") + COUNTIFS($E$13:$E$512,$E407,$AB$13:$AB$512,"○"))&gt;1</formula>
    </cfRule>
  </conditionalFormatting>
  <conditionalFormatting sqref="AC407">
    <cfRule type="expression" dxfId="2781" priority="3008" stopIfTrue="1">
      <formula>$AC407=""</formula>
    </cfRule>
    <cfRule type="expression" dxfId="2780" priority="3020">
      <formula>(COUNTIFS($E$13:$E$512,$E407,$AC$13:$AC$512,"◎") + COUNTIFS($E$13:$E$512,$E407,$AC$13:$AC$512,"○"))&gt;1</formula>
    </cfRule>
  </conditionalFormatting>
  <conditionalFormatting sqref="AD407">
    <cfRule type="expression" dxfId="2779" priority="3007" stopIfTrue="1">
      <formula>$AD407=""</formula>
    </cfRule>
    <cfRule type="expression" dxfId="2778" priority="3019">
      <formula>(COUNTIFS($E$13:$E$512,$E407,$AD$13:$AD$512,"◎") + COUNTIFS($E$13:$E$512,$E407,$AD$13:$AD$512,"○"))&gt;1</formula>
    </cfRule>
  </conditionalFormatting>
  <conditionalFormatting sqref="AE407">
    <cfRule type="expression" dxfId="2777" priority="3006" stopIfTrue="1">
      <formula>$AE407=""</formula>
    </cfRule>
    <cfRule type="expression" dxfId="2776" priority="3018">
      <formula>(COUNTIFS($E$13:$E$512,$E407,$AE$13:$AE$512,"◎") + COUNTIFS($E$13:$E$512,$E407,$AE$13:$AE$512,"○"))&gt;1</formula>
    </cfRule>
  </conditionalFormatting>
  <conditionalFormatting sqref="AF407">
    <cfRule type="expression" dxfId="2775" priority="3005" stopIfTrue="1">
      <formula>$AF407=""</formula>
    </cfRule>
    <cfRule type="expression" dxfId="2774" priority="3017">
      <formula>(COUNTIFS($E$13:$E$512,$E407,$AF$13:$AF$512,"◎") + COUNTIFS($E$13:$E$512,$E407,$AF$13:$AF$512,"○"))&gt;1</formula>
    </cfRule>
  </conditionalFormatting>
  <conditionalFormatting sqref="AG407">
    <cfRule type="expression" dxfId="2773" priority="3004" stopIfTrue="1">
      <formula>$AG407=""</formula>
    </cfRule>
    <cfRule type="expression" dxfId="2772" priority="3016">
      <formula>(COUNTIFS($E$13:$E$512,$E407,$AG$13:$AG$512,"◎") + COUNTIFS($E$13:$E$512,$E407,$AG$13:$AG$512,"○"))&gt;1</formula>
    </cfRule>
  </conditionalFormatting>
  <conditionalFormatting sqref="AH407">
    <cfRule type="expression" dxfId="2771" priority="3003" stopIfTrue="1">
      <formula>$AH407=""</formula>
    </cfRule>
    <cfRule type="expression" dxfId="2770" priority="3015">
      <formula>(COUNTIFS($E$13:$E$512,$E407,$AH$13:$AH$512,"◎") + COUNTIFS($E$13:$E$512,$E407,$AH$13:$AH$512,"○"))&gt;1</formula>
    </cfRule>
  </conditionalFormatting>
  <conditionalFormatting sqref="AI407">
    <cfRule type="expression" dxfId="2769" priority="3002" stopIfTrue="1">
      <formula>$AI407=""</formula>
    </cfRule>
    <cfRule type="expression" dxfId="2768" priority="3014">
      <formula>(COUNTIFS($E$13:$E$512,$E407,$AI$13:$AI$512,"◎") + COUNTIFS($E$13:$E$512,$E407,$AI$13:$AI$512,"○"))&gt;1</formula>
    </cfRule>
  </conditionalFormatting>
  <conditionalFormatting sqref="AJ407">
    <cfRule type="expression" dxfId="2767" priority="3001" stopIfTrue="1">
      <formula>$AJ407=""</formula>
    </cfRule>
    <cfRule type="expression" dxfId="2766" priority="3013">
      <formula>(COUNTIFS($E$13:$E$512,$E407,$AJ$13:$AJ$512,"◎") + COUNTIFS($E$13:$E$512,$E407,$AJ$13:$AJ$512,"○"))&gt;1</formula>
    </cfRule>
  </conditionalFormatting>
  <conditionalFormatting sqref="Y408">
    <cfRule type="expression" dxfId="2765" priority="2988" stopIfTrue="1">
      <formula>$Y408=""</formula>
    </cfRule>
    <cfRule type="expression" dxfId="2764" priority="3000">
      <formula>(COUNTIFS($E$13:$E$512,$E408,$Y$13:$Y$512,"◎") + COUNTIFS($E$13:$E$512,$E408,$Y$13:$Y$512,"○"))&gt;1</formula>
    </cfRule>
  </conditionalFormatting>
  <conditionalFormatting sqref="Z408">
    <cfRule type="expression" dxfId="2763" priority="2987" stopIfTrue="1">
      <formula>$Z408=""</formula>
    </cfRule>
    <cfRule type="expression" dxfId="2762" priority="2999">
      <formula>(COUNTIFS($E$13:$E$512,$E408,$Z$13:$Z$512,"◎") + COUNTIFS($E$13:$E$512,$E408,$Z$13:$Z$512,"○"))&gt;1</formula>
    </cfRule>
  </conditionalFormatting>
  <conditionalFormatting sqref="AA408">
    <cfRule type="expression" dxfId="2761" priority="2986" stopIfTrue="1">
      <formula>$AA408=""</formula>
    </cfRule>
    <cfRule type="expression" dxfId="2760" priority="2998">
      <formula>(COUNTIFS($E$13:$E$512,$E408,$AA$13:$AA$512,"◎") + COUNTIFS($E$13:$E$512,$E408,$AA$13:$AA$512,"○"))&gt;1</formula>
    </cfRule>
  </conditionalFormatting>
  <conditionalFormatting sqref="AB408">
    <cfRule type="expression" dxfId="2759" priority="2985" stopIfTrue="1">
      <formula>$AB408=""</formula>
    </cfRule>
    <cfRule type="expression" dxfId="2758" priority="2997">
      <formula>(COUNTIFS($E$13:$E$512,$E408,$AB$13:$AB$512,"◎") + COUNTIFS($E$13:$E$512,$E408,$AB$13:$AB$512,"○"))&gt;1</formula>
    </cfRule>
  </conditionalFormatting>
  <conditionalFormatting sqref="AC408">
    <cfRule type="expression" dxfId="2757" priority="2984" stopIfTrue="1">
      <formula>$AC408=""</formula>
    </cfRule>
    <cfRule type="expression" dxfId="2756" priority="2996">
      <formula>(COUNTIFS($E$13:$E$512,$E408,$AC$13:$AC$512,"◎") + COUNTIFS($E$13:$E$512,$E408,$AC$13:$AC$512,"○"))&gt;1</formula>
    </cfRule>
  </conditionalFormatting>
  <conditionalFormatting sqref="AD408">
    <cfRule type="expression" dxfId="2755" priority="2983" stopIfTrue="1">
      <formula>$AD408=""</formula>
    </cfRule>
    <cfRule type="expression" dxfId="2754" priority="2995">
      <formula>(COUNTIFS($E$13:$E$512,$E408,$AD$13:$AD$512,"◎") + COUNTIFS($E$13:$E$512,$E408,$AD$13:$AD$512,"○"))&gt;1</formula>
    </cfRule>
  </conditionalFormatting>
  <conditionalFormatting sqref="AE408">
    <cfRule type="expression" dxfId="2753" priority="2982" stopIfTrue="1">
      <formula>$AE408=""</formula>
    </cfRule>
    <cfRule type="expression" dxfId="2752" priority="2994">
      <formula>(COUNTIFS($E$13:$E$512,$E408,$AE$13:$AE$512,"◎") + COUNTIFS($E$13:$E$512,$E408,$AE$13:$AE$512,"○"))&gt;1</formula>
    </cfRule>
  </conditionalFormatting>
  <conditionalFormatting sqref="AF408">
    <cfRule type="expression" dxfId="2751" priority="2981" stopIfTrue="1">
      <formula>$AF408=""</formula>
    </cfRule>
    <cfRule type="expression" dxfId="2750" priority="2993">
      <formula>(COUNTIFS($E$13:$E$512,$E408,$AF$13:$AF$512,"◎") + COUNTIFS($E$13:$E$512,$E408,$AF$13:$AF$512,"○"))&gt;1</formula>
    </cfRule>
  </conditionalFormatting>
  <conditionalFormatting sqref="AG408">
    <cfRule type="expression" dxfId="2749" priority="2980" stopIfTrue="1">
      <formula>$AG408=""</formula>
    </cfRule>
    <cfRule type="expression" dxfId="2748" priority="2992">
      <formula>(COUNTIFS($E$13:$E$512,$E408,$AG$13:$AG$512,"◎") + COUNTIFS($E$13:$E$512,$E408,$AG$13:$AG$512,"○"))&gt;1</formula>
    </cfRule>
  </conditionalFormatting>
  <conditionalFormatting sqref="AH408">
    <cfRule type="expression" dxfId="2747" priority="2979" stopIfTrue="1">
      <formula>$AH408=""</formula>
    </cfRule>
    <cfRule type="expression" dxfId="2746" priority="2991">
      <formula>(COUNTIFS($E$13:$E$512,$E408,$AH$13:$AH$512,"◎") + COUNTIFS($E$13:$E$512,$E408,$AH$13:$AH$512,"○"))&gt;1</formula>
    </cfRule>
  </conditionalFormatting>
  <conditionalFormatting sqref="AI408">
    <cfRule type="expression" dxfId="2745" priority="2978" stopIfTrue="1">
      <formula>$AI408=""</formula>
    </cfRule>
    <cfRule type="expression" dxfId="2744" priority="2990">
      <formula>(COUNTIFS($E$13:$E$512,$E408,$AI$13:$AI$512,"◎") + COUNTIFS($E$13:$E$512,$E408,$AI$13:$AI$512,"○"))&gt;1</formula>
    </cfRule>
  </conditionalFormatting>
  <conditionalFormatting sqref="AJ408">
    <cfRule type="expression" dxfId="2743" priority="2977" stopIfTrue="1">
      <formula>$AJ408=""</formula>
    </cfRule>
    <cfRule type="expression" dxfId="2742" priority="2989">
      <formula>(COUNTIFS($E$13:$E$512,$E408,$AJ$13:$AJ$512,"◎") + COUNTIFS($E$13:$E$512,$E408,$AJ$13:$AJ$512,"○"))&gt;1</formula>
    </cfRule>
  </conditionalFormatting>
  <conditionalFormatting sqref="Y409">
    <cfRule type="expression" dxfId="2741" priority="2964" stopIfTrue="1">
      <formula>$Y409=""</formula>
    </cfRule>
    <cfRule type="expression" dxfId="2740" priority="2976">
      <formula>(COUNTIFS($E$13:$E$512,$E409,$Y$13:$Y$512,"◎") + COUNTIFS($E$13:$E$512,$E409,$Y$13:$Y$512,"○"))&gt;1</formula>
    </cfRule>
  </conditionalFormatting>
  <conditionalFormatting sqref="Z409">
    <cfRule type="expression" dxfId="2739" priority="2963" stopIfTrue="1">
      <formula>$Z409=""</formula>
    </cfRule>
    <cfRule type="expression" dxfId="2738" priority="2975">
      <formula>(COUNTIFS($E$13:$E$512,$E409,$Z$13:$Z$512,"◎") + COUNTIFS($E$13:$E$512,$E409,$Z$13:$Z$512,"○"))&gt;1</formula>
    </cfRule>
  </conditionalFormatting>
  <conditionalFormatting sqref="AA409">
    <cfRule type="expression" dxfId="2737" priority="2962" stopIfTrue="1">
      <formula>$AA409=""</formula>
    </cfRule>
    <cfRule type="expression" dxfId="2736" priority="2974">
      <formula>(COUNTIFS($E$13:$E$512,$E409,$AA$13:$AA$512,"◎") + COUNTIFS($E$13:$E$512,$E409,$AA$13:$AA$512,"○"))&gt;1</formula>
    </cfRule>
  </conditionalFormatting>
  <conditionalFormatting sqref="AB409">
    <cfRule type="expression" dxfId="2735" priority="2961" stopIfTrue="1">
      <formula>$AB409=""</formula>
    </cfRule>
    <cfRule type="expression" dxfId="2734" priority="2973">
      <formula>(COUNTIFS($E$13:$E$512,$E409,$AB$13:$AB$512,"◎") + COUNTIFS($E$13:$E$512,$E409,$AB$13:$AB$512,"○"))&gt;1</formula>
    </cfRule>
  </conditionalFormatting>
  <conditionalFormatting sqref="AC409">
    <cfRule type="expression" dxfId="2733" priority="2960" stopIfTrue="1">
      <formula>$AC409=""</formula>
    </cfRule>
    <cfRule type="expression" dxfId="2732" priority="2972">
      <formula>(COUNTIFS($E$13:$E$512,$E409,$AC$13:$AC$512,"◎") + COUNTIFS($E$13:$E$512,$E409,$AC$13:$AC$512,"○"))&gt;1</formula>
    </cfRule>
  </conditionalFormatting>
  <conditionalFormatting sqref="AD409">
    <cfRule type="expression" dxfId="2731" priority="2959" stopIfTrue="1">
      <formula>$AD409=""</formula>
    </cfRule>
    <cfRule type="expression" dxfId="2730" priority="2971">
      <formula>(COUNTIFS($E$13:$E$512,$E409,$AD$13:$AD$512,"◎") + COUNTIFS($E$13:$E$512,$E409,$AD$13:$AD$512,"○"))&gt;1</formula>
    </cfRule>
  </conditionalFormatting>
  <conditionalFormatting sqref="AE409">
    <cfRule type="expression" dxfId="2729" priority="2958" stopIfTrue="1">
      <formula>$AE409=""</formula>
    </cfRule>
    <cfRule type="expression" dxfId="2728" priority="2970">
      <formula>(COUNTIFS($E$13:$E$512,$E409,$AE$13:$AE$512,"◎") + COUNTIFS($E$13:$E$512,$E409,$AE$13:$AE$512,"○"))&gt;1</formula>
    </cfRule>
  </conditionalFormatting>
  <conditionalFormatting sqref="AF409">
    <cfRule type="expression" dxfId="2727" priority="2957" stopIfTrue="1">
      <formula>$AF409=""</formula>
    </cfRule>
    <cfRule type="expression" dxfId="2726" priority="2969">
      <formula>(COUNTIFS($E$13:$E$512,$E409,$AF$13:$AF$512,"◎") + COUNTIFS($E$13:$E$512,$E409,$AF$13:$AF$512,"○"))&gt;1</formula>
    </cfRule>
  </conditionalFormatting>
  <conditionalFormatting sqref="AG409">
    <cfRule type="expression" dxfId="2725" priority="2956" stopIfTrue="1">
      <formula>$AG409=""</formula>
    </cfRule>
    <cfRule type="expression" dxfId="2724" priority="2968">
      <formula>(COUNTIFS($E$13:$E$512,$E409,$AG$13:$AG$512,"◎") + COUNTIFS($E$13:$E$512,$E409,$AG$13:$AG$512,"○"))&gt;1</formula>
    </cfRule>
  </conditionalFormatting>
  <conditionalFormatting sqref="AH409">
    <cfRule type="expression" dxfId="2723" priority="2955" stopIfTrue="1">
      <formula>$AH409=""</formula>
    </cfRule>
    <cfRule type="expression" dxfId="2722" priority="2967">
      <formula>(COUNTIFS($E$13:$E$512,$E409,$AH$13:$AH$512,"◎") + COUNTIFS($E$13:$E$512,$E409,$AH$13:$AH$512,"○"))&gt;1</formula>
    </cfRule>
  </conditionalFormatting>
  <conditionalFormatting sqref="AI409">
    <cfRule type="expression" dxfId="2721" priority="2954" stopIfTrue="1">
      <formula>$AI409=""</formula>
    </cfRule>
    <cfRule type="expression" dxfId="2720" priority="2966">
      <formula>(COUNTIFS($E$13:$E$512,$E409,$AI$13:$AI$512,"◎") + COUNTIFS($E$13:$E$512,$E409,$AI$13:$AI$512,"○"))&gt;1</formula>
    </cfRule>
  </conditionalFormatting>
  <conditionalFormatting sqref="AJ409">
    <cfRule type="expression" dxfId="2719" priority="2953" stopIfTrue="1">
      <formula>$AJ409=""</formula>
    </cfRule>
    <cfRule type="expression" dxfId="2718" priority="2965">
      <formula>(COUNTIFS($E$13:$E$512,$E409,$AJ$13:$AJ$512,"◎") + COUNTIFS($E$13:$E$512,$E409,$AJ$13:$AJ$512,"○"))&gt;1</formula>
    </cfRule>
  </conditionalFormatting>
  <conditionalFormatting sqref="Y410">
    <cfRule type="expression" dxfId="2717" priority="2940" stopIfTrue="1">
      <formula>$Y410=""</formula>
    </cfRule>
    <cfRule type="expression" dxfId="2716" priority="2952">
      <formula>(COUNTIFS($E$13:$E$512,$E410,$Y$13:$Y$512,"◎") + COUNTIFS($E$13:$E$512,$E410,$Y$13:$Y$512,"○"))&gt;1</formula>
    </cfRule>
  </conditionalFormatting>
  <conditionalFormatting sqref="Z410">
    <cfRule type="expression" dxfId="2715" priority="2939" stopIfTrue="1">
      <formula>$Z410=""</formula>
    </cfRule>
    <cfRule type="expression" dxfId="2714" priority="2951">
      <formula>(COUNTIFS($E$13:$E$512,$E410,$Z$13:$Z$512,"◎") + COUNTIFS($E$13:$E$512,$E410,$Z$13:$Z$512,"○"))&gt;1</formula>
    </cfRule>
  </conditionalFormatting>
  <conditionalFormatting sqref="AA410">
    <cfRule type="expression" dxfId="2713" priority="2938" stopIfTrue="1">
      <formula>$AA410=""</formula>
    </cfRule>
    <cfRule type="expression" dxfId="2712" priority="2950">
      <formula>(COUNTIFS($E$13:$E$512,$E410,$AA$13:$AA$512,"◎") + COUNTIFS($E$13:$E$512,$E410,$AA$13:$AA$512,"○"))&gt;1</formula>
    </cfRule>
  </conditionalFormatting>
  <conditionalFormatting sqref="AB410">
    <cfRule type="expression" dxfId="2711" priority="2937" stopIfTrue="1">
      <formula>$AB410=""</formula>
    </cfRule>
    <cfRule type="expression" dxfId="2710" priority="2949">
      <formula>(COUNTIFS($E$13:$E$512,$E410,$AB$13:$AB$512,"◎") + COUNTIFS($E$13:$E$512,$E410,$AB$13:$AB$512,"○"))&gt;1</formula>
    </cfRule>
  </conditionalFormatting>
  <conditionalFormatting sqref="AC410">
    <cfRule type="expression" dxfId="2709" priority="2936" stopIfTrue="1">
      <formula>$AC410=""</formula>
    </cfRule>
    <cfRule type="expression" dxfId="2708" priority="2948">
      <formula>(COUNTIFS($E$13:$E$512,$E410,$AC$13:$AC$512,"◎") + COUNTIFS($E$13:$E$512,$E410,$AC$13:$AC$512,"○"))&gt;1</formula>
    </cfRule>
  </conditionalFormatting>
  <conditionalFormatting sqref="AD410">
    <cfRule type="expression" dxfId="2707" priority="2935" stopIfTrue="1">
      <formula>$AD410=""</formula>
    </cfRule>
    <cfRule type="expression" dxfId="2706" priority="2947">
      <formula>(COUNTIFS($E$13:$E$512,$E410,$AD$13:$AD$512,"◎") + COUNTIFS($E$13:$E$512,$E410,$AD$13:$AD$512,"○"))&gt;1</formula>
    </cfRule>
  </conditionalFormatting>
  <conditionalFormatting sqref="AE410">
    <cfRule type="expression" dxfId="2705" priority="2934" stopIfTrue="1">
      <formula>$AE410=""</formula>
    </cfRule>
    <cfRule type="expression" dxfId="2704" priority="2946">
      <formula>(COUNTIFS($E$13:$E$512,$E410,$AE$13:$AE$512,"◎") + COUNTIFS($E$13:$E$512,$E410,$AE$13:$AE$512,"○"))&gt;1</formula>
    </cfRule>
  </conditionalFormatting>
  <conditionalFormatting sqref="AF410">
    <cfRule type="expression" dxfId="2703" priority="2933" stopIfTrue="1">
      <formula>$AF410=""</formula>
    </cfRule>
    <cfRule type="expression" dxfId="2702" priority="2945">
      <formula>(COUNTIFS($E$13:$E$512,$E410,$AF$13:$AF$512,"◎") + COUNTIFS($E$13:$E$512,$E410,$AF$13:$AF$512,"○"))&gt;1</formula>
    </cfRule>
  </conditionalFormatting>
  <conditionalFormatting sqref="AG410">
    <cfRule type="expression" dxfId="2701" priority="2932" stopIfTrue="1">
      <formula>$AG410=""</formula>
    </cfRule>
    <cfRule type="expression" dxfId="2700" priority="2944">
      <formula>(COUNTIFS($E$13:$E$512,$E410,$AG$13:$AG$512,"◎") + COUNTIFS($E$13:$E$512,$E410,$AG$13:$AG$512,"○"))&gt;1</formula>
    </cfRule>
  </conditionalFormatting>
  <conditionalFormatting sqref="AH410">
    <cfRule type="expression" dxfId="2699" priority="2931" stopIfTrue="1">
      <formula>$AH410=""</formula>
    </cfRule>
    <cfRule type="expression" dxfId="2698" priority="2943">
      <formula>(COUNTIFS($E$13:$E$512,$E410,$AH$13:$AH$512,"◎") + COUNTIFS($E$13:$E$512,$E410,$AH$13:$AH$512,"○"))&gt;1</formula>
    </cfRule>
  </conditionalFormatting>
  <conditionalFormatting sqref="AI410">
    <cfRule type="expression" dxfId="2697" priority="2930" stopIfTrue="1">
      <formula>$AI410=""</formula>
    </cfRule>
    <cfRule type="expression" dxfId="2696" priority="2942">
      <formula>(COUNTIFS($E$13:$E$512,$E410,$AI$13:$AI$512,"◎") + COUNTIFS($E$13:$E$512,$E410,$AI$13:$AI$512,"○"))&gt;1</formula>
    </cfRule>
  </conditionalFormatting>
  <conditionalFormatting sqref="AJ410">
    <cfRule type="expression" dxfId="2695" priority="2929" stopIfTrue="1">
      <formula>$AJ410=""</formula>
    </cfRule>
    <cfRule type="expression" dxfId="2694" priority="2941">
      <formula>(COUNTIFS($E$13:$E$512,$E410,$AJ$13:$AJ$512,"◎") + COUNTIFS($E$13:$E$512,$E410,$AJ$13:$AJ$512,"○"))&gt;1</formula>
    </cfRule>
  </conditionalFormatting>
  <conditionalFormatting sqref="Y411">
    <cfRule type="expression" dxfId="2693" priority="2916" stopIfTrue="1">
      <formula>$Y411=""</formula>
    </cfRule>
    <cfRule type="expression" dxfId="2692" priority="2928">
      <formula>(COUNTIFS($E$13:$E$512,$E411,$Y$13:$Y$512,"◎") + COUNTIFS($E$13:$E$512,$E411,$Y$13:$Y$512,"○"))&gt;1</formula>
    </cfRule>
  </conditionalFormatting>
  <conditionalFormatting sqref="Z411">
    <cfRule type="expression" dxfId="2691" priority="2915" stopIfTrue="1">
      <formula>$Z411=""</formula>
    </cfRule>
    <cfRule type="expression" dxfId="2690" priority="2927">
      <formula>(COUNTIFS($E$13:$E$512,$E411,$Z$13:$Z$512,"◎") + COUNTIFS($E$13:$E$512,$E411,$Z$13:$Z$512,"○"))&gt;1</formula>
    </cfRule>
  </conditionalFormatting>
  <conditionalFormatting sqref="AA411">
    <cfRule type="expression" dxfId="2689" priority="2914" stopIfTrue="1">
      <formula>$AA411=""</formula>
    </cfRule>
    <cfRule type="expression" dxfId="2688" priority="2926">
      <formula>(COUNTIFS($E$13:$E$512,$E411,$AA$13:$AA$512,"◎") + COUNTIFS($E$13:$E$512,$E411,$AA$13:$AA$512,"○"))&gt;1</formula>
    </cfRule>
  </conditionalFormatting>
  <conditionalFormatting sqref="AB411">
    <cfRule type="expression" dxfId="2687" priority="2913" stopIfTrue="1">
      <formula>$AB411=""</formula>
    </cfRule>
    <cfRule type="expression" dxfId="2686" priority="2925">
      <formula>(COUNTIFS($E$13:$E$512,$E411,$AB$13:$AB$512,"◎") + COUNTIFS($E$13:$E$512,$E411,$AB$13:$AB$512,"○"))&gt;1</formula>
    </cfRule>
  </conditionalFormatting>
  <conditionalFormatting sqref="AC411">
    <cfRule type="expression" dxfId="2685" priority="2912" stopIfTrue="1">
      <formula>$AC411=""</formula>
    </cfRule>
    <cfRule type="expression" dxfId="2684" priority="2924">
      <formula>(COUNTIFS($E$13:$E$512,$E411,$AC$13:$AC$512,"◎") + COUNTIFS($E$13:$E$512,$E411,$AC$13:$AC$512,"○"))&gt;1</formula>
    </cfRule>
  </conditionalFormatting>
  <conditionalFormatting sqref="AD411">
    <cfRule type="expression" dxfId="2683" priority="2911" stopIfTrue="1">
      <formula>$AD411=""</formula>
    </cfRule>
    <cfRule type="expression" dxfId="2682" priority="2923">
      <formula>(COUNTIFS($E$13:$E$512,$E411,$AD$13:$AD$512,"◎") + COUNTIFS($E$13:$E$512,$E411,$AD$13:$AD$512,"○"))&gt;1</formula>
    </cfRule>
  </conditionalFormatting>
  <conditionalFormatting sqref="AE411">
    <cfRule type="expression" dxfId="2681" priority="2910" stopIfTrue="1">
      <formula>$AE411=""</formula>
    </cfRule>
    <cfRule type="expression" dxfId="2680" priority="2922">
      <formula>(COUNTIFS($E$13:$E$512,$E411,$AE$13:$AE$512,"◎") + COUNTIFS($E$13:$E$512,$E411,$AE$13:$AE$512,"○"))&gt;1</formula>
    </cfRule>
  </conditionalFormatting>
  <conditionalFormatting sqref="AF411">
    <cfRule type="expression" dxfId="2679" priority="2909" stopIfTrue="1">
      <formula>$AF411=""</formula>
    </cfRule>
    <cfRule type="expression" dxfId="2678" priority="2921">
      <formula>(COUNTIFS($E$13:$E$512,$E411,$AF$13:$AF$512,"◎") + COUNTIFS($E$13:$E$512,$E411,$AF$13:$AF$512,"○"))&gt;1</formula>
    </cfRule>
  </conditionalFormatting>
  <conditionalFormatting sqref="AG411">
    <cfRule type="expression" dxfId="2677" priority="2908" stopIfTrue="1">
      <formula>$AG411=""</formula>
    </cfRule>
    <cfRule type="expression" dxfId="2676" priority="2920">
      <formula>(COUNTIFS($E$13:$E$512,$E411,$AG$13:$AG$512,"◎") + COUNTIFS($E$13:$E$512,$E411,$AG$13:$AG$512,"○"))&gt;1</formula>
    </cfRule>
  </conditionalFormatting>
  <conditionalFormatting sqref="AH411">
    <cfRule type="expression" dxfId="2675" priority="2907" stopIfTrue="1">
      <formula>$AH411=""</formula>
    </cfRule>
    <cfRule type="expression" dxfId="2674" priority="2919">
      <formula>(COUNTIFS($E$13:$E$512,$E411,$AH$13:$AH$512,"◎") + COUNTIFS($E$13:$E$512,$E411,$AH$13:$AH$512,"○"))&gt;1</formula>
    </cfRule>
  </conditionalFormatting>
  <conditionalFormatting sqref="AI411">
    <cfRule type="expression" dxfId="2673" priority="2906" stopIfTrue="1">
      <formula>$AI411=""</formula>
    </cfRule>
    <cfRule type="expression" dxfId="2672" priority="2918">
      <formula>(COUNTIFS($E$13:$E$512,$E411,$AI$13:$AI$512,"◎") + COUNTIFS($E$13:$E$512,$E411,$AI$13:$AI$512,"○"))&gt;1</formula>
    </cfRule>
  </conditionalFormatting>
  <conditionalFormatting sqref="AJ411">
    <cfRule type="expression" dxfId="2671" priority="2905" stopIfTrue="1">
      <formula>$AJ411=""</formula>
    </cfRule>
    <cfRule type="expression" dxfId="2670" priority="2917">
      <formula>(COUNTIFS($E$13:$E$512,$E411,$AJ$13:$AJ$512,"◎") + COUNTIFS($E$13:$E$512,$E411,$AJ$13:$AJ$512,"○"))&gt;1</formula>
    </cfRule>
  </conditionalFormatting>
  <conditionalFormatting sqref="Y412">
    <cfRule type="expression" dxfId="2669" priority="2892" stopIfTrue="1">
      <formula>$Y412=""</formula>
    </cfRule>
    <cfRule type="expression" dxfId="2668" priority="2904">
      <formula>(COUNTIFS($E$13:$E$512,$E412,$Y$13:$Y$512,"◎") + COUNTIFS($E$13:$E$512,$E412,$Y$13:$Y$512,"○"))&gt;1</formula>
    </cfRule>
  </conditionalFormatting>
  <conditionalFormatting sqref="Z412">
    <cfRule type="expression" dxfId="2667" priority="2891" stopIfTrue="1">
      <formula>$Z412=""</formula>
    </cfRule>
    <cfRule type="expression" dxfId="2666" priority="2903">
      <formula>(COUNTIFS($E$13:$E$512,$E412,$Z$13:$Z$512,"◎") + COUNTIFS($E$13:$E$512,$E412,$Z$13:$Z$512,"○"))&gt;1</formula>
    </cfRule>
  </conditionalFormatting>
  <conditionalFormatting sqref="AA412">
    <cfRule type="expression" dxfId="2665" priority="2890" stopIfTrue="1">
      <formula>$AA412=""</formula>
    </cfRule>
    <cfRule type="expression" dxfId="2664" priority="2902">
      <formula>(COUNTIFS($E$13:$E$512,$E412,$AA$13:$AA$512,"◎") + COUNTIFS($E$13:$E$512,$E412,$AA$13:$AA$512,"○"))&gt;1</formula>
    </cfRule>
  </conditionalFormatting>
  <conditionalFormatting sqref="AB412">
    <cfRule type="expression" dxfId="2663" priority="2889" stopIfTrue="1">
      <formula>$AB412=""</formula>
    </cfRule>
    <cfRule type="expression" dxfId="2662" priority="2901">
      <formula>(COUNTIFS($E$13:$E$512,$E412,$AB$13:$AB$512,"◎") + COUNTIFS($E$13:$E$512,$E412,$AB$13:$AB$512,"○"))&gt;1</formula>
    </cfRule>
  </conditionalFormatting>
  <conditionalFormatting sqref="AC412">
    <cfRule type="expression" dxfId="2661" priority="2888" stopIfTrue="1">
      <formula>$AC412=""</formula>
    </cfRule>
    <cfRule type="expression" dxfId="2660" priority="2900">
      <formula>(COUNTIFS($E$13:$E$512,$E412,$AC$13:$AC$512,"◎") + COUNTIFS($E$13:$E$512,$E412,$AC$13:$AC$512,"○"))&gt;1</formula>
    </cfRule>
  </conditionalFormatting>
  <conditionalFormatting sqref="AD412">
    <cfRule type="expression" dxfId="2659" priority="2887" stopIfTrue="1">
      <formula>$AD412=""</formula>
    </cfRule>
    <cfRule type="expression" dxfId="2658" priority="2899">
      <formula>(COUNTIFS($E$13:$E$512,$E412,$AD$13:$AD$512,"◎") + COUNTIFS($E$13:$E$512,$E412,$AD$13:$AD$512,"○"))&gt;1</formula>
    </cfRule>
  </conditionalFormatting>
  <conditionalFormatting sqref="AE412">
    <cfRule type="expression" dxfId="2657" priority="2886" stopIfTrue="1">
      <formula>$AE412=""</formula>
    </cfRule>
    <cfRule type="expression" dxfId="2656" priority="2898">
      <formula>(COUNTIFS($E$13:$E$512,$E412,$AE$13:$AE$512,"◎") + COUNTIFS($E$13:$E$512,$E412,$AE$13:$AE$512,"○"))&gt;1</formula>
    </cfRule>
  </conditionalFormatting>
  <conditionalFormatting sqref="AF412">
    <cfRule type="expression" dxfId="2655" priority="2885" stopIfTrue="1">
      <formula>$AF412=""</formula>
    </cfRule>
    <cfRule type="expression" dxfId="2654" priority="2897">
      <formula>(COUNTIFS($E$13:$E$512,$E412,$AF$13:$AF$512,"◎") + COUNTIFS($E$13:$E$512,$E412,$AF$13:$AF$512,"○"))&gt;1</formula>
    </cfRule>
  </conditionalFormatting>
  <conditionalFormatting sqref="AG412">
    <cfRule type="expression" dxfId="2653" priority="2884" stopIfTrue="1">
      <formula>$AG412=""</formula>
    </cfRule>
    <cfRule type="expression" dxfId="2652" priority="2896">
      <formula>(COUNTIFS($E$13:$E$512,$E412,$AG$13:$AG$512,"◎") + COUNTIFS($E$13:$E$512,$E412,$AG$13:$AG$512,"○"))&gt;1</formula>
    </cfRule>
  </conditionalFormatting>
  <conditionalFormatting sqref="AH412">
    <cfRule type="expression" dxfId="2651" priority="2883" stopIfTrue="1">
      <formula>$AH412=""</formula>
    </cfRule>
    <cfRule type="expression" dxfId="2650" priority="2895">
      <formula>(COUNTIFS($E$13:$E$512,$E412,$AH$13:$AH$512,"◎") + COUNTIFS($E$13:$E$512,$E412,$AH$13:$AH$512,"○"))&gt;1</formula>
    </cfRule>
  </conditionalFormatting>
  <conditionalFormatting sqref="AI412">
    <cfRule type="expression" dxfId="2649" priority="2882" stopIfTrue="1">
      <formula>$AI412=""</formula>
    </cfRule>
    <cfRule type="expression" dxfId="2648" priority="2894">
      <formula>(COUNTIFS($E$13:$E$512,$E412,$AI$13:$AI$512,"◎") + COUNTIFS($E$13:$E$512,$E412,$AI$13:$AI$512,"○"))&gt;1</formula>
    </cfRule>
  </conditionalFormatting>
  <conditionalFormatting sqref="AJ412">
    <cfRule type="expression" dxfId="2647" priority="2881" stopIfTrue="1">
      <formula>$AJ412=""</formula>
    </cfRule>
    <cfRule type="expression" dxfId="2646" priority="2893">
      <formula>(COUNTIFS($E$13:$E$512,$E412,$AJ$13:$AJ$512,"◎") + COUNTIFS($E$13:$E$512,$E412,$AJ$13:$AJ$512,"○"))&gt;1</formula>
    </cfRule>
  </conditionalFormatting>
  <conditionalFormatting sqref="Y413">
    <cfRule type="expression" dxfId="2645" priority="2868" stopIfTrue="1">
      <formula>$Y413=""</formula>
    </cfRule>
    <cfRule type="expression" dxfId="2644" priority="2880">
      <formula>(COUNTIFS($E$13:$E$512,$E413,$Y$13:$Y$512,"◎") + COUNTIFS($E$13:$E$512,$E413,$Y$13:$Y$512,"○"))&gt;1</formula>
    </cfRule>
  </conditionalFormatting>
  <conditionalFormatting sqref="Z413">
    <cfRule type="expression" dxfId="2643" priority="2867" stopIfTrue="1">
      <formula>$Z413=""</formula>
    </cfRule>
    <cfRule type="expression" dxfId="2642" priority="2879">
      <formula>(COUNTIFS($E$13:$E$512,$E413,$Z$13:$Z$512,"◎") + COUNTIFS($E$13:$E$512,$E413,$Z$13:$Z$512,"○"))&gt;1</formula>
    </cfRule>
  </conditionalFormatting>
  <conditionalFormatting sqref="AA413">
    <cfRule type="expression" dxfId="2641" priority="2866" stopIfTrue="1">
      <formula>$AA413=""</formula>
    </cfRule>
    <cfRule type="expression" dxfId="2640" priority="2878">
      <formula>(COUNTIFS($E$13:$E$512,$E413,$AA$13:$AA$512,"◎") + COUNTIFS($E$13:$E$512,$E413,$AA$13:$AA$512,"○"))&gt;1</formula>
    </cfRule>
  </conditionalFormatting>
  <conditionalFormatting sqref="AB413">
    <cfRule type="expression" dxfId="2639" priority="2865" stopIfTrue="1">
      <formula>$AB413=""</formula>
    </cfRule>
    <cfRule type="expression" dxfId="2638" priority="2877">
      <formula>(COUNTIFS($E$13:$E$512,$E413,$AB$13:$AB$512,"◎") + COUNTIFS($E$13:$E$512,$E413,$AB$13:$AB$512,"○"))&gt;1</formula>
    </cfRule>
  </conditionalFormatting>
  <conditionalFormatting sqref="AC413">
    <cfRule type="expression" dxfId="2637" priority="2864" stopIfTrue="1">
      <formula>$AC413=""</formula>
    </cfRule>
    <cfRule type="expression" dxfId="2636" priority="2876">
      <formula>(COUNTIFS($E$13:$E$512,$E413,$AC$13:$AC$512,"◎") + COUNTIFS($E$13:$E$512,$E413,$AC$13:$AC$512,"○"))&gt;1</formula>
    </cfRule>
  </conditionalFormatting>
  <conditionalFormatting sqref="AD413">
    <cfRule type="expression" dxfId="2635" priority="2863" stopIfTrue="1">
      <formula>$AD413=""</formula>
    </cfRule>
    <cfRule type="expression" dxfId="2634" priority="2875">
      <formula>(COUNTIFS($E$13:$E$512,$E413,$AD$13:$AD$512,"◎") + COUNTIFS($E$13:$E$512,$E413,$AD$13:$AD$512,"○"))&gt;1</formula>
    </cfRule>
  </conditionalFormatting>
  <conditionalFormatting sqref="AE413">
    <cfRule type="expression" dxfId="2633" priority="2862" stopIfTrue="1">
      <formula>$AE413=""</formula>
    </cfRule>
    <cfRule type="expression" dxfId="2632" priority="2874">
      <formula>(COUNTIFS($E$13:$E$512,$E413,$AE$13:$AE$512,"◎") + COUNTIFS($E$13:$E$512,$E413,$AE$13:$AE$512,"○"))&gt;1</formula>
    </cfRule>
  </conditionalFormatting>
  <conditionalFormatting sqref="AF413">
    <cfRule type="expression" dxfId="2631" priority="2861" stopIfTrue="1">
      <formula>$AF413=""</formula>
    </cfRule>
    <cfRule type="expression" dxfId="2630" priority="2873">
      <formula>(COUNTIFS($E$13:$E$512,$E413,$AF$13:$AF$512,"◎") + COUNTIFS($E$13:$E$512,$E413,$AF$13:$AF$512,"○"))&gt;1</formula>
    </cfRule>
  </conditionalFormatting>
  <conditionalFormatting sqref="AG413">
    <cfRule type="expression" dxfId="2629" priority="2860" stopIfTrue="1">
      <formula>$AG413=""</formula>
    </cfRule>
    <cfRule type="expression" dxfId="2628" priority="2872">
      <formula>(COUNTIFS($E$13:$E$512,$E413,$AG$13:$AG$512,"◎") + COUNTIFS($E$13:$E$512,$E413,$AG$13:$AG$512,"○"))&gt;1</formula>
    </cfRule>
  </conditionalFormatting>
  <conditionalFormatting sqref="AH413">
    <cfRule type="expression" dxfId="2627" priority="2859" stopIfTrue="1">
      <formula>$AH413=""</formula>
    </cfRule>
    <cfRule type="expression" dxfId="2626" priority="2871">
      <formula>(COUNTIFS($E$13:$E$512,$E413,$AH$13:$AH$512,"◎") + COUNTIFS($E$13:$E$512,$E413,$AH$13:$AH$512,"○"))&gt;1</formula>
    </cfRule>
  </conditionalFormatting>
  <conditionalFormatting sqref="AI413">
    <cfRule type="expression" dxfId="2625" priority="2858" stopIfTrue="1">
      <formula>$AI413=""</formula>
    </cfRule>
    <cfRule type="expression" dxfId="2624" priority="2870">
      <formula>(COUNTIFS($E$13:$E$512,$E413,$AI$13:$AI$512,"◎") + COUNTIFS($E$13:$E$512,$E413,$AI$13:$AI$512,"○"))&gt;1</formula>
    </cfRule>
  </conditionalFormatting>
  <conditionalFormatting sqref="AJ413">
    <cfRule type="expression" dxfId="2623" priority="2857" stopIfTrue="1">
      <formula>$AJ413=""</formula>
    </cfRule>
    <cfRule type="expression" dxfId="2622" priority="2869">
      <formula>(COUNTIFS($E$13:$E$512,$E413,$AJ$13:$AJ$512,"◎") + COUNTIFS($E$13:$E$512,$E413,$AJ$13:$AJ$512,"○"))&gt;1</formula>
    </cfRule>
  </conditionalFormatting>
  <conditionalFormatting sqref="Y414">
    <cfRule type="expression" dxfId="2621" priority="2844" stopIfTrue="1">
      <formula>$Y414=""</formula>
    </cfRule>
    <cfRule type="expression" dxfId="2620" priority="2856">
      <formula>(COUNTIFS($E$13:$E$512,$E414,$Y$13:$Y$512,"◎") + COUNTIFS($E$13:$E$512,$E414,$Y$13:$Y$512,"○"))&gt;1</formula>
    </cfRule>
  </conditionalFormatting>
  <conditionalFormatting sqref="Z414">
    <cfRule type="expression" dxfId="2619" priority="2843" stopIfTrue="1">
      <formula>$Z414=""</formula>
    </cfRule>
    <cfRule type="expression" dxfId="2618" priority="2855">
      <formula>(COUNTIFS($E$13:$E$512,$E414,$Z$13:$Z$512,"◎") + COUNTIFS($E$13:$E$512,$E414,$Z$13:$Z$512,"○"))&gt;1</formula>
    </cfRule>
  </conditionalFormatting>
  <conditionalFormatting sqref="AA414">
    <cfRule type="expression" dxfId="2617" priority="2842" stopIfTrue="1">
      <formula>$AA414=""</formula>
    </cfRule>
    <cfRule type="expression" dxfId="2616" priority="2854">
      <formula>(COUNTIFS($E$13:$E$512,$E414,$AA$13:$AA$512,"◎") + COUNTIFS($E$13:$E$512,$E414,$AA$13:$AA$512,"○"))&gt;1</formula>
    </cfRule>
  </conditionalFormatting>
  <conditionalFormatting sqref="AB414">
    <cfRule type="expression" dxfId="2615" priority="2841" stopIfTrue="1">
      <formula>$AB414=""</formula>
    </cfRule>
    <cfRule type="expression" dxfId="2614" priority="2853">
      <formula>(COUNTIFS($E$13:$E$512,$E414,$AB$13:$AB$512,"◎") + COUNTIFS($E$13:$E$512,$E414,$AB$13:$AB$512,"○"))&gt;1</formula>
    </cfRule>
  </conditionalFormatting>
  <conditionalFormatting sqref="AC414">
    <cfRule type="expression" dxfId="2613" priority="2840" stopIfTrue="1">
      <formula>$AC414=""</formula>
    </cfRule>
    <cfRule type="expression" dxfId="2612" priority="2852">
      <formula>(COUNTIFS($E$13:$E$512,$E414,$AC$13:$AC$512,"◎") + COUNTIFS($E$13:$E$512,$E414,$AC$13:$AC$512,"○"))&gt;1</formula>
    </cfRule>
  </conditionalFormatting>
  <conditionalFormatting sqref="AD414">
    <cfRule type="expression" dxfId="2611" priority="2839" stopIfTrue="1">
      <formula>$AD414=""</formula>
    </cfRule>
    <cfRule type="expression" dxfId="2610" priority="2851">
      <formula>(COUNTIFS($E$13:$E$512,$E414,$AD$13:$AD$512,"◎") + COUNTIFS($E$13:$E$512,$E414,$AD$13:$AD$512,"○"))&gt;1</formula>
    </cfRule>
  </conditionalFormatting>
  <conditionalFormatting sqref="AE414">
    <cfRule type="expression" dxfId="2609" priority="2838" stopIfTrue="1">
      <formula>$AE414=""</formula>
    </cfRule>
    <cfRule type="expression" dxfId="2608" priority="2850">
      <formula>(COUNTIFS($E$13:$E$512,$E414,$AE$13:$AE$512,"◎") + COUNTIFS($E$13:$E$512,$E414,$AE$13:$AE$512,"○"))&gt;1</formula>
    </cfRule>
  </conditionalFormatting>
  <conditionalFormatting sqref="AF414">
    <cfRule type="expression" dxfId="2607" priority="2837" stopIfTrue="1">
      <formula>$AF414=""</formula>
    </cfRule>
    <cfRule type="expression" dxfId="2606" priority="2849">
      <formula>(COUNTIFS($E$13:$E$512,$E414,$AF$13:$AF$512,"◎") + COUNTIFS($E$13:$E$512,$E414,$AF$13:$AF$512,"○"))&gt;1</formula>
    </cfRule>
  </conditionalFormatting>
  <conditionalFormatting sqref="AG414">
    <cfRule type="expression" dxfId="2605" priority="2836" stopIfTrue="1">
      <formula>$AG414=""</formula>
    </cfRule>
    <cfRule type="expression" dxfId="2604" priority="2848">
      <formula>(COUNTIFS($E$13:$E$512,$E414,$AG$13:$AG$512,"◎") + COUNTIFS($E$13:$E$512,$E414,$AG$13:$AG$512,"○"))&gt;1</formula>
    </cfRule>
  </conditionalFormatting>
  <conditionalFormatting sqref="AH414">
    <cfRule type="expression" dxfId="2603" priority="2835" stopIfTrue="1">
      <formula>$AH414=""</formula>
    </cfRule>
    <cfRule type="expression" dxfId="2602" priority="2847">
      <formula>(COUNTIFS($E$13:$E$512,$E414,$AH$13:$AH$512,"◎") + COUNTIFS($E$13:$E$512,$E414,$AH$13:$AH$512,"○"))&gt;1</formula>
    </cfRule>
  </conditionalFormatting>
  <conditionalFormatting sqref="AI414">
    <cfRule type="expression" dxfId="2601" priority="2834" stopIfTrue="1">
      <formula>$AI414=""</formula>
    </cfRule>
    <cfRule type="expression" dxfId="2600" priority="2846">
      <formula>(COUNTIFS($E$13:$E$512,$E414,$AI$13:$AI$512,"◎") + COUNTIFS($E$13:$E$512,$E414,$AI$13:$AI$512,"○"))&gt;1</formula>
    </cfRule>
  </conditionalFormatting>
  <conditionalFormatting sqref="AJ414">
    <cfRule type="expression" dxfId="2599" priority="2833" stopIfTrue="1">
      <formula>$AJ414=""</formula>
    </cfRule>
    <cfRule type="expression" dxfId="2598" priority="2845">
      <formula>(COUNTIFS($E$13:$E$512,$E414,$AJ$13:$AJ$512,"◎") + COUNTIFS($E$13:$E$512,$E414,$AJ$13:$AJ$512,"○"))&gt;1</formula>
    </cfRule>
  </conditionalFormatting>
  <conditionalFormatting sqref="Y415">
    <cfRule type="expression" dxfId="2597" priority="2820" stopIfTrue="1">
      <formula>$Y415=""</formula>
    </cfRule>
    <cfRule type="expression" dxfId="2596" priority="2832">
      <formula>(COUNTIFS($E$13:$E$512,$E415,$Y$13:$Y$512,"◎") + COUNTIFS($E$13:$E$512,$E415,$Y$13:$Y$512,"○"))&gt;1</formula>
    </cfRule>
  </conditionalFormatting>
  <conditionalFormatting sqref="Z415">
    <cfRule type="expression" dxfId="2595" priority="2819" stopIfTrue="1">
      <formula>$Z415=""</formula>
    </cfRule>
    <cfRule type="expression" dxfId="2594" priority="2831">
      <formula>(COUNTIFS($E$13:$E$512,$E415,$Z$13:$Z$512,"◎") + COUNTIFS($E$13:$E$512,$E415,$Z$13:$Z$512,"○"))&gt;1</formula>
    </cfRule>
  </conditionalFormatting>
  <conditionalFormatting sqref="AA415">
    <cfRule type="expression" dxfId="2593" priority="2818" stopIfTrue="1">
      <formula>$AA415=""</formula>
    </cfRule>
    <cfRule type="expression" dxfId="2592" priority="2830">
      <formula>(COUNTIFS($E$13:$E$512,$E415,$AA$13:$AA$512,"◎") + COUNTIFS($E$13:$E$512,$E415,$AA$13:$AA$512,"○"))&gt;1</formula>
    </cfRule>
  </conditionalFormatting>
  <conditionalFormatting sqref="AB415">
    <cfRule type="expression" dxfId="2591" priority="2817" stopIfTrue="1">
      <formula>$AB415=""</formula>
    </cfRule>
    <cfRule type="expression" dxfId="2590" priority="2829">
      <formula>(COUNTIFS($E$13:$E$512,$E415,$AB$13:$AB$512,"◎") + COUNTIFS($E$13:$E$512,$E415,$AB$13:$AB$512,"○"))&gt;1</formula>
    </cfRule>
  </conditionalFormatting>
  <conditionalFormatting sqref="AC415">
    <cfRule type="expression" dxfId="2589" priority="2816" stopIfTrue="1">
      <formula>$AC415=""</formula>
    </cfRule>
    <cfRule type="expression" dxfId="2588" priority="2828">
      <formula>(COUNTIFS($E$13:$E$512,$E415,$AC$13:$AC$512,"◎") + COUNTIFS($E$13:$E$512,$E415,$AC$13:$AC$512,"○"))&gt;1</formula>
    </cfRule>
  </conditionalFormatting>
  <conditionalFormatting sqref="AD415">
    <cfRule type="expression" dxfId="2587" priority="2815" stopIfTrue="1">
      <formula>$AD415=""</formula>
    </cfRule>
    <cfRule type="expression" dxfId="2586" priority="2827">
      <formula>(COUNTIFS($E$13:$E$512,$E415,$AD$13:$AD$512,"◎") + COUNTIFS($E$13:$E$512,$E415,$AD$13:$AD$512,"○"))&gt;1</formula>
    </cfRule>
  </conditionalFormatting>
  <conditionalFormatting sqref="AE415">
    <cfRule type="expression" dxfId="2585" priority="2814" stopIfTrue="1">
      <formula>$AE415=""</formula>
    </cfRule>
    <cfRule type="expression" dxfId="2584" priority="2826">
      <formula>(COUNTIFS($E$13:$E$512,$E415,$AE$13:$AE$512,"◎") + COUNTIFS($E$13:$E$512,$E415,$AE$13:$AE$512,"○"))&gt;1</formula>
    </cfRule>
  </conditionalFormatting>
  <conditionalFormatting sqref="AF415">
    <cfRule type="expression" dxfId="2583" priority="2813" stopIfTrue="1">
      <formula>$AF415=""</formula>
    </cfRule>
    <cfRule type="expression" dxfId="2582" priority="2825">
      <formula>(COUNTIFS($E$13:$E$512,$E415,$AF$13:$AF$512,"◎") + COUNTIFS($E$13:$E$512,$E415,$AF$13:$AF$512,"○"))&gt;1</formula>
    </cfRule>
  </conditionalFormatting>
  <conditionalFormatting sqref="AG415">
    <cfRule type="expression" dxfId="2581" priority="2812" stopIfTrue="1">
      <formula>$AG415=""</formula>
    </cfRule>
    <cfRule type="expression" dxfId="2580" priority="2824">
      <formula>(COUNTIFS($E$13:$E$512,$E415,$AG$13:$AG$512,"◎") + COUNTIFS($E$13:$E$512,$E415,$AG$13:$AG$512,"○"))&gt;1</formula>
    </cfRule>
  </conditionalFormatting>
  <conditionalFormatting sqref="AH415">
    <cfRule type="expression" dxfId="2579" priority="2811" stopIfTrue="1">
      <formula>$AH415=""</formula>
    </cfRule>
    <cfRule type="expression" dxfId="2578" priority="2823">
      <formula>(COUNTIFS($E$13:$E$512,$E415,$AH$13:$AH$512,"◎") + COUNTIFS($E$13:$E$512,$E415,$AH$13:$AH$512,"○"))&gt;1</formula>
    </cfRule>
  </conditionalFormatting>
  <conditionalFormatting sqref="AI415">
    <cfRule type="expression" dxfId="2577" priority="2810" stopIfTrue="1">
      <formula>$AI415=""</formula>
    </cfRule>
    <cfRule type="expression" dxfId="2576" priority="2822">
      <formula>(COUNTIFS($E$13:$E$512,$E415,$AI$13:$AI$512,"◎") + COUNTIFS($E$13:$E$512,$E415,$AI$13:$AI$512,"○"))&gt;1</formula>
    </cfRule>
  </conditionalFormatting>
  <conditionalFormatting sqref="AJ415">
    <cfRule type="expression" dxfId="2575" priority="2809" stopIfTrue="1">
      <formula>$AJ415=""</formula>
    </cfRule>
    <cfRule type="expression" dxfId="2574" priority="2821">
      <formula>(COUNTIFS($E$13:$E$512,$E415,$AJ$13:$AJ$512,"◎") + COUNTIFS($E$13:$E$512,$E415,$AJ$13:$AJ$512,"○"))&gt;1</formula>
    </cfRule>
  </conditionalFormatting>
  <conditionalFormatting sqref="Y416">
    <cfRule type="expression" dxfId="2573" priority="2796" stopIfTrue="1">
      <formula>$Y416=""</formula>
    </cfRule>
    <cfRule type="expression" dxfId="2572" priority="2808">
      <formula>(COUNTIFS($E$13:$E$512,$E416,$Y$13:$Y$512,"◎") + COUNTIFS($E$13:$E$512,$E416,$Y$13:$Y$512,"○"))&gt;1</formula>
    </cfRule>
  </conditionalFormatting>
  <conditionalFormatting sqref="Z416">
    <cfRule type="expression" dxfId="2571" priority="2795" stopIfTrue="1">
      <formula>$Z416=""</formula>
    </cfRule>
    <cfRule type="expression" dxfId="2570" priority="2807">
      <formula>(COUNTIFS($E$13:$E$512,$E416,$Z$13:$Z$512,"◎") + COUNTIFS($E$13:$E$512,$E416,$Z$13:$Z$512,"○"))&gt;1</formula>
    </cfRule>
  </conditionalFormatting>
  <conditionalFormatting sqref="AA416">
    <cfRule type="expression" dxfId="2569" priority="2794" stopIfTrue="1">
      <formula>$AA416=""</formula>
    </cfRule>
    <cfRule type="expression" dxfId="2568" priority="2806">
      <formula>(COUNTIFS($E$13:$E$512,$E416,$AA$13:$AA$512,"◎") + COUNTIFS($E$13:$E$512,$E416,$AA$13:$AA$512,"○"))&gt;1</formula>
    </cfRule>
  </conditionalFormatting>
  <conditionalFormatting sqref="AB416">
    <cfRule type="expression" dxfId="2567" priority="2793" stopIfTrue="1">
      <formula>$AB416=""</formula>
    </cfRule>
    <cfRule type="expression" dxfId="2566" priority="2805">
      <formula>(COUNTIFS($E$13:$E$512,$E416,$AB$13:$AB$512,"◎") + COUNTIFS($E$13:$E$512,$E416,$AB$13:$AB$512,"○"))&gt;1</formula>
    </cfRule>
  </conditionalFormatting>
  <conditionalFormatting sqref="AC416">
    <cfRule type="expression" dxfId="2565" priority="2792" stopIfTrue="1">
      <formula>$AC416=""</formula>
    </cfRule>
    <cfRule type="expression" dxfId="2564" priority="2804">
      <formula>(COUNTIFS($E$13:$E$512,$E416,$AC$13:$AC$512,"◎") + COUNTIFS($E$13:$E$512,$E416,$AC$13:$AC$512,"○"))&gt;1</formula>
    </cfRule>
  </conditionalFormatting>
  <conditionalFormatting sqref="AD416">
    <cfRule type="expression" dxfId="2563" priority="2791" stopIfTrue="1">
      <formula>$AD416=""</formula>
    </cfRule>
    <cfRule type="expression" dxfId="2562" priority="2803">
      <formula>(COUNTIFS($E$13:$E$512,$E416,$AD$13:$AD$512,"◎") + COUNTIFS($E$13:$E$512,$E416,$AD$13:$AD$512,"○"))&gt;1</formula>
    </cfRule>
  </conditionalFormatting>
  <conditionalFormatting sqref="AE416">
    <cfRule type="expression" dxfId="2561" priority="2790" stopIfTrue="1">
      <formula>$AE416=""</formula>
    </cfRule>
    <cfRule type="expression" dxfId="2560" priority="2802">
      <formula>(COUNTIFS($E$13:$E$512,$E416,$AE$13:$AE$512,"◎") + COUNTIFS($E$13:$E$512,$E416,$AE$13:$AE$512,"○"))&gt;1</formula>
    </cfRule>
  </conditionalFormatting>
  <conditionalFormatting sqref="AF416">
    <cfRule type="expression" dxfId="2559" priority="2789" stopIfTrue="1">
      <formula>$AF416=""</formula>
    </cfRule>
    <cfRule type="expression" dxfId="2558" priority="2801">
      <formula>(COUNTIFS($E$13:$E$512,$E416,$AF$13:$AF$512,"◎") + COUNTIFS($E$13:$E$512,$E416,$AF$13:$AF$512,"○"))&gt;1</formula>
    </cfRule>
  </conditionalFormatting>
  <conditionalFormatting sqref="AG416">
    <cfRule type="expression" dxfId="2557" priority="2788" stopIfTrue="1">
      <formula>$AG416=""</formula>
    </cfRule>
    <cfRule type="expression" dxfId="2556" priority="2800">
      <formula>(COUNTIFS($E$13:$E$512,$E416,$AG$13:$AG$512,"◎") + COUNTIFS($E$13:$E$512,$E416,$AG$13:$AG$512,"○"))&gt;1</formula>
    </cfRule>
  </conditionalFormatting>
  <conditionalFormatting sqref="AH416">
    <cfRule type="expression" dxfId="2555" priority="2787" stopIfTrue="1">
      <formula>$AH416=""</formula>
    </cfRule>
    <cfRule type="expression" dxfId="2554" priority="2799">
      <formula>(COUNTIFS($E$13:$E$512,$E416,$AH$13:$AH$512,"◎") + COUNTIFS($E$13:$E$512,$E416,$AH$13:$AH$512,"○"))&gt;1</formula>
    </cfRule>
  </conditionalFormatting>
  <conditionalFormatting sqref="AI416">
    <cfRule type="expression" dxfId="2553" priority="2786" stopIfTrue="1">
      <formula>$AI416=""</formula>
    </cfRule>
    <cfRule type="expression" dxfId="2552" priority="2798">
      <formula>(COUNTIFS($E$13:$E$512,$E416,$AI$13:$AI$512,"◎") + COUNTIFS($E$13:$E$512,$E416,$AI$13:$AI$512,"○"))&gt;1</formula>
    </cfRule>
  </conditionalFormatting>
  <conditionalFormatting sqref="AJ416">
    <cfRule type="expression" dxfId="2551" priority="2785" stopIfTrue="1">
      <formula>$AJ416=""</formula>
    </cfRule>
    <cfRule type="expression" dxfId="2550" priority="2797">
      <formula>(COUNTIFS($E$13:$E$512,$E416,$AJ$13:$AJ$512,"◎") + COUNTIFS($E$13:$E$512,$E416,$AJ$13:$AJ$512,"○"))&gt;1</formula>
    </cfRule>
  </conditionalFormatting>
  <conditionalFormatting sqref="Y417">
    <cfRule type="expression" dxfId="2549" priority="2772" stopIfTrue="1">
      <formula>$Y417=""</formula>
    </cfRule>
    <cfRule type="expression" dxfId="2548" priority="2784">
      <formula>(COUNTIFS($E$13:$E$512,$E417,$Y$13:$Y$512,"◎") + COUNTIFS($E$13:$E$512,$E417,$Y$13:$Y$512,"○"))&gt;1</formula>
    </cfRule>
  </conditionalFormatting>
  <conditionalFormatting sqref="Z417">
    <cfRule type="expression" dxfId="2547" priority="2771" stopIfTrue="1">
      <formula>$Z417=""</formula>
    </cfRule>
    <cfRule type="expression" dxfId="2546" priority="2783">
      <formula>(COUNTIFS($E$13:$E$512,$E417,$Z$13:$Z$512,"◎") + COUNTIFS($E$13:$E$512,$E417,$Z$13:$Z$512,"○"))&gt;1</formula>
    </cfRule>
  </conditionalFormatting>
  <conditionalFormatting sqref="AA417">
    <cfRule type="expression" dxfId="2545" priority="2770" stopIfTrue="1">
      <formula>$AA417=""</formula>
    </cfRule>
    <cfRule type="expression" dxfId="2544" priority="2782">
      <formula>(COUNTIFS($E$13:$E$512,$E417,$AA$13:$AA$512,"◎") + COUNTIFS($E$13:$E$512,$E417,$AA$13:$AA$512,"○"))&gt;1</formula>
    </cfRule>
  </conditionalFormatting>
  <conditionalFormatting sqref="AB417">
    <cfRule type="expression" dxfId="2543" priority="2769" stopIfTrue="1">
      <formula>$AB417=""</formula>
    </cfRule>
    <cfRule type="expression" dxfId="2542" priority="2781">
      <formula>(COUNTIFS($E$13:$E$512,$E417,$AB$13:$AB$512,"◎") + COUNTIFS($E$13:$E$512,$E417,$AB$13:$AB$512,"○"))&gt;1</formula>
    </cfRule>
  </conditionalFormatting>
  <conditionalFormatting sqref="AC417">
    <cfRule type="expression" dxfId="2541" priority="2768" stopIfTrue="1">
      <formula>$AC417=""</formula>
    </cfRule>
    <cfRule type="expression" dxfId="2540" priority="2780">
      <formula>(COUNTIFS($E$13:$E$512,$E417,$AC$13:$AC$512,"◎") + COUNTIFS($E$13:$E$512,$E417,$AC$13:$AC$512,"○"))&gt;1</formula>
    </cfRule>
  </conditionalFormatting>
  <conditionalFormatting sqref="AD417">
    <cfRule type="expression" dxfId="2539" priority="2767" stopIfTrue="1">
      <formula>$AD417=""</formula>
    </cfRule>
    <cfRule type="expression" dxfId="2538" priority="2779">
      <formula>(COUNTIFS($E$13:$E$512,$E417,$AD$13:$AD$512,"◎") + COUNTIFS($E$13:$E$512,$E417,$AD$13:$AD$512,"○"))&gt;1</formula>
    </cfRule>
  </conditionalFormatting>
  <conditionalFormatting sqref="AE417">
    <cfRule type="expression" dxfId="2537" priority="2766" stopIfTrue="1">
      <formula>$AE417=""</formula>
    </cfRule>
    <cfRule type="expression" dxfId="2536" priority="2778">
      <formula>(COUNTIFS($E$13:$E$512,$E417,$AE$13:$AE$512,"◎") + COUNTIFS($E$13:$E$512,$E417,$AE$13:$AE$512,"○"))&gt;1</formula>
    </cfRule>
  </conditionalFormatting>
  <conditionalFormatting sqref="AF417">
    <cfRule type="expression" dxfId="2535" priority="2765" stopIfTrue="1">
      <formula>$AF417=""</formula>
    </cfRule>
    <cfRule type="expression" dxfId="2534" priority="2777">
      <formula>(COUNTIFS($E$13:$E$512,$E417,$AF$13:$AF$512,"◎") + COUNTIFS($E$13:$E$512,$E417,$AF$13:$AF$512,"○"))&gt;1</formula>
    </cfRule>
  </conditionalFormatting>
  <conditionalFormatting sqref="AG417">
    <cfRule type="expression" dxfId="2533" priority="2764" stopIfTrue="1">
      <formula>$AG417=""</formula>
    </cfRule>
    <cfRule type="expression" dxfId="2532" priority="2776">
      <formula>(COUNTIFS($E$13:$E$512,$E417,$AG$13:$AG$512,"◎") + COUNTIFS($E$13:$E$512,$E417,$AG$13:$AG$512,"○"))&gt;1</formula>
    </cfRule>
  </conditionalFormatting>
  <conditionalFormatting sqref="AH417">
    <cfRule type="expression" dxfId="2531" priority="2763" stopIfTrue="1">
      <formula>$AH417=""</formula>
    </cfRule>
    <cfRule type="expression" dxfId="2530" priority="2775">
      <formula>(COUNTIFS($E$13:$E$512,$E417,$AH$13:$AH$512,"◎") + COUNTIFS($E$13:$E$512,$E417,$AH$13:$AH$512,"○"))&gt;1</formula>
    </cfRule>
  </conditionalFormatting>
  <conditionalFormatting sqref="AI417">
    <cfRule type="expression" dxfId="2529" priority="2762" stopIfTrue="1">
      <formula>$AI417=""</formula>
    </cfRule>
    <cfRule type="expression" dxfId="2528" priority="2774">
      <formula>(COUNTIFS($E$13:$E$512,$E417,$AI$13:$AI$512,"◎") + COUNTIFS($E$13:$E$512,$E417,$AI$13:$AI$512,"○"))&gt;1</formula>
    </cfRule>
  </conditionalFormatting>
  <conditionalFormatting sqref="AJ417">
    <cfRule type="expression" dxfId="2527" priority="2761" stopIfTrue="1">
      <formula>$AJ417=""</formula>
    </cfRule>
    <cfRule type="expression" dxfId="2526" priority="2773">
      <formula>(COUNTIFS($E$13:$E$512,$E417,$AJ$13:$AJ$512,"◎") + COUNTIFS($E$13:$E$512,$E417,$AJ$13:$AJ$512,"○"))&gt;1</formula>
    </cfRule>
  </conditionalFormatting>
  <conditionalFormatting sqref="Y418">
    <cfRule type="expression" dxfId="2525" priority="2748" stopIfTrue="1">
      <formula>$Y418=""</formula>
    </cfRule>
    <cfRule type="expression" dxfId="2524" priority="2760">
      <formula>(COUNTIFS($E$13:$E$512,$E418,$Y$13:$Y$512,"◎") + COUNTIFS($E$13:$E$512,$E418,$Y$13:$Y$512,"○"))&gt;1</formula>
    </cfRule>
  </conditionalFormatting>
  <conditionalFormatting sqref="Z418">
    <cfRule type="expression" dxfId="2523" priority="2747" stopIfTrue="1">
      <formula>$Z418=""</formula>
    </cfRule>
    <cfRule type="expression" dxfId="2522" priority="2759">
      <formula>(COUNTIFS($E$13:$E$512,$E418,$Z$13:$Z$512,"◎") + COUNTIFS($E$13:$E$512,$E418,$Z$13:$Z$512,"○"))&gt;1</formula>
    </cfRule>
  </conditionalFormatting>
  <conditionalFormatting sqref="AA418">
    <cfRule type="expression" dxfId="2521" priority="2746" stopIfTrue="1">
      <formula>$AA418=""</formula>
    </cfRule>
    <cfRule type="expression" dxfId="2520" priority="2758">
      <formula>(COUNTIFS($E$13:$E$512,$E418,$AA$13:$AA$512,"◎") + COUNTIFS($E$13:$E$512,$E418,$AA$13:$AA$512,"○"))&gt;1</formula>
    </cfRule>
  </conditionalFormatting>
  <conditionalFormatting sqref="AB418">
    <cfRule type="expression" dxfId="2519" priority="2745" stopIfTrue="1">
      <formula>$AB418=""</formula>
    </cfRule>
    <cfRule type="expression" dxfId="2518" priority="2757">
      <formula>(COUNTIFS($E$13:$E$512,$E418,$AB$13:$AB$512,"◎") + COUNTIFS($E$13:$E$512,$E418,$AB$13:$AB$512,"○"))&gt;1</formula>
    </cfRule>
  </conditionalFormatting>
  <conditionalFormatting sqref="AC418">
    <cfRule type="expression" dxfId="2517" priority="2744" stopIfTrue="1">
      <formula>$AC418=""</formula>
    </cfRule>
    <cfRule type="expression" dxfId="2516" priority="2756">
      <formula>(COUNTIFS($E$13:$E$512,$E418,$AC$13:$AC$512,"◎") + COUNTIFS($E$13:$E$512,$E418,$AC$13:$AC$512,"○"))&gt;1</formula>
    </cfRule>
  </conditionalFormatting>
  <conditionalFormatting sqref="AD418">
    <cfRule type="expression" dxfId="2515" priority="2743" stopIfTrue="1">
      <formula>$AD418=""</formula>
    </cfRule>
    <cfRule type="expression" dxfId="2514" priority="2755">
      <formula>(COUNTIFS($E$13:$E$512,$E418,$AD$13:$AD$512,"◎") + COUNTIFS($E$13:$E$512,$E418,$AD$13:$AD$512,"○"))&gt;1</formula>
    </cfRule>
  </conditionalFormatting>
  <conditionalFormatting sqref="AE418">
    <cfRule type="expression" dxfId="2513" priority="2742" stopIfTrue="1">
      <formula>$AE418=""</formula>
    </cfRule>
    <cfRule type="expression" dxfId="2512" priority="2754">
      <formula>(COUNTIFS($E$13:$E$512,$E418,$AE$13:$AE$512,"◎") + COUNTIFS($E$13:$E$512,$E418,$AE$13:$AE$512,"○"))&gt;1</formula>
    </cfRule>
  </conditionalFormatting>
  <conditionalFormatting sqref="AF418">
    <cfRule type="expression" dxfId="2511" priority="2741" stopIfTrue="1">
      <formula>$AF418=""</formula>
    </cfRule>
    <cfRule type="expression" dxfId="2510" priority="2753">
      <formula>(COUNTIFS($E$13:$E$512,$E418,$AF$13:$AF$512,"◎") + COUNTIFS($E$13:$E$512,$E418,$AF$13:$AF$512,"○"))&gt;1</formula>
    </cfRule>
  </conditionalFormatting>
  <conditionalFormatting sqref="AG418">
    <cfRule type="expression" dxfId="2509" priority="2740" stopIfTrue="1">
      <formula>$AG418=""</formula>
    </cfRule>
    <cfRule type="expression" dxfId="2508" priority="2752">
      <formula>(COUNTIFS($E$13:$E$512,$E418,$AG$13:$AG$512,"◎") + COUNTIFS($E$13:$E$512,$E418,$AG$13:$AG$512,"○"))&gt;1</formula>
    </cfRule>
  </conditionalFormatting>
  <conditionalFormatting sqref="AH418">
    <cfRule type="expression" dxfId="2507" priority="2739" stopIfTrue="1">
      <formula>$AH418=""</formula>
    </cfRule>
    <cfRule type="expression" dxfId="2506" priority="2751">
      <formula>(COUNTIFS($E$13:$E$512,$E418,$AH$13:$AH$512,"◎") + COUNTIFS($E$13:$E$512,$E418,$AH$13:$AH$512,"○"))&gt;1</formula>
    </cfRule>
  </conditionalFormatting>
  <conditionalFormatting sqref="AI418">
    <cfRule type="expression" dxfId="2505" priority="2738" stopIfTrue="1">
      <formula>$AI418=""</formula>
    </cfRule>
    <cfRule type="expression" dxfId="2504" priority="2750">
      <formula>(COUNTIFS($E$13:$E$512,$E418,$AI$13:$AI$512,"◎") + COUNTIFS($E$13:$E$512,$E418,$AI$13:$AI$512,"○"))&gt;1</formula>
    </cfRule>
  </conditionalFormatting>
  <conditionalFormatting sqref="AJ418">
    <cfRule type="expression" dxfId="2503" priority="2737" stopIfTrue="1">
      <formula>$AJ418=""</formula>
    </cfRule>
    <cfRule type="expression" dxfId="2502" priority="2749">
      <formula>(COUNTIFS($E$13:$E$512,$E418,$AJ$13:$AJ$512,"◎") + COUNTIFS($E$13:$E$512,$E418,$AJ$13:$AJ$512,"○"))&gt;1</formula>
    </cfRule>
  </conditionalFormatting>
  <conditionalFormatting sqref="Y419">
    <cfRule type="expression" dxfId="2501" priority="2724" stopIfTrue="1">
      <formula>$Y419=""</formula>
    </cfRule>
    <cfRule type="expression" dxfId="2500" priority="2736">
      <formula>(COUNTIFS($E$13:$E$512,$E419,$Y$13:$Y$512,"◎") + COUNTIFS($E$13:$E$512,$E419,$Y$13:$Y$512,"○"))&gt;1</formula>
    </cfRule>
  </conditionalFormatting>
  <conditionalFormatting sqref="Z419">
    <cfRule type="expression" dxfId="2499" priority="2723" stopIfTrue="1">
      <formula>$Z419=""</formula>
    </cfRule>
    <cfRule type="expression" dxfId="2498" priority="2735">
      <formula>(COUNTIFS($E$13:$E$512,$E419,$Z$13:$Z$512,"◎") + COUNTIFS($E$13:$E$512,$E419,$Z$13:$Z$512,"○"))&gt;1</formula>
    </cfRule>
  </conditionalFormatting>
  <conditionalFormatting sqref="AA419">
    <cfRule type="expression" dxfId="2497" priority="2722" stopIfTrue="1">
      <formula>$AA419=""</formula>
    </cfRule>
    <cfRule type="expression" dxfId="2496" priority="2734">
      <formula>(COUNTIFS($E$13:$E$512,$E419,$AA$13:$AA$512,"◎") + COUNTIFS($E$13:$E$512,$E419,$AA$13:$AA$512,"○"))&gt;1</formula>
    </cfRule>
  </conditionalFormatting>
  <conditionalFormatting sqref="AB419">
    <cfRule type="expression" dxfId="2495" priority="2721" stopIfTrue="1">
      <formula>$AB419=""</formula>
    </cfRule>
    <cfRule type="expression" dxfId="2494" priority="2733">
      <formula>(COUNTIFS($E$13:$E$512,$E419,$AB$13:$AB$512,"◎") + COUNTIFS($E$13:$E$512,$E419,$AB$13:$AB$512,"○"))&gt;1</formula>
    </cfRule>
  </conditionalFormatting>
  <conditionalFormatting sqref="AC419">
    <cfRule type="expression" dxfId="2493" priority="2720" stopIfTrue="1">
      <formula>$AC419=""</formula>
    </cfRule>
    <cfRule type="expression" dxfId="2492" priority="2732">
      <formula>(COUNTIFS($E$13:$E$512,$E419,$AC$13:$AC$512,"◎") + COUNTIFS($E$13:$E$512,$E419,$AC$13:$AC$512,"○"))&gt;1</formula>
    </cfRule>
  </conditionalFormatting>
  <conditionalFormatting sqref="AD419">
    <cfRule type="expression" dxfId="2491" priority="2719" stopIfTrue="1">
      <formula>$AD419=""</formula>
    </cfRule>
    <cfRule type="expression" dxfId="2490" priority="2731">
      <formula>(COUNTIFS($E$13:$E$512,$E419,$AD$13:$AD$512,"◎") + COUNTIFS($E$13:$E$512,$E419,$AD$13:$AD$512,"○"))&gt;1</formula>
    </cfRule>
  </conditionalFormatting>
  <conditionalFormatting sqref="AE419">
    <cfRule type="expression" dxfId="2489" priority="2718" stopIfTrue="1">
      <formula>$AE419=""</formula>
    </cfRule>
    <cfRule type="expression" dxfId="2488" priority="2730">
      <formula>(COUNTIFS($E$13:$E$512,$E419,$AE$13:$AE$512,"◎") + COUNTIFS($E$13:$E$512,$E419,$AE$13:$AE$512,"○"))&gt;1</formula>
    </cfRule>
  </conditionalFormatting>
  <conditionalFormatting sqref="AF419">
    <cfRule type="expression" dxfId="2487" priority="2717" stopIfTrue="1">
      <formula>$AF419=""</formula>
    </cfRule>
    <cfRule type="expression" dxfId="2486" priority="2729">
      <formula>(COUNTIFS($E$13:$E$512,$E419,$AF$13:$AF$512,"◎") + COUNTIFS($E$13:$E$512,$E419,$AF$13:$AF$512,"○"))&gt;1</formula>
    </cfRule>
  </conditionalFormatting>
  <conditionalFormatting sqref="AG419">
    <cfRule type="expression" dxfId="2485" priority="2716" stopIfTrue="1">
      <formula>$AG419=""</formula>
    </cfRule>
    <cfRule type="expression" dxfId="2484" priority="2728">
      <formula>(COUNTIFS($E$13:$E$512,$E419,$AG$13:$AG$512,"◎") + COUNTIFS($E$13:$E$512,$E419,$AG$13:$AG$512,"○"))&gt;1</formula>
    </cfRule>
  </conditionalFormatting>
  <conditionalFormatting sqref="AH419">
    <cfRule type="expression" dxfId="2483" priority="2715" stopIfTrue="1">
      <formula>$AH419=""</formula>
    </cfRule>
    <cfRule type="expression" dxfId="2482" priority="2727">
      <formula>(COUNTIFS($E$13:$E$512,$E419,$AH$13:$AH$512,"◎") + COUNTIFS($E$13:$E$512,$E419,$AH$13:$AH$512,"○"))&gt;1</formula>
    </cfRule>
  </conditionalFormatting>
  <conditionalFormatting sqref="AI419">
    <cfRule type="expression" dxfId="2481" priority="2714" stopIfTrue="1">
      <formula>$AI419=""</formula>
    </cfRule>
    <cfRule type="expression" dxfId="2480" priority="2726">
      <formula>(COUNTIFS($E$13:$E$512,$E419,$AI$13:$AI$512,"◎") + COUNTIFS($E$13:$E$512,$E419,$AI$13:$AI$512,"○"))&gt;1</formula>
    </cfRule>
  </conditionalFormatting>
  <conditionalFormatting sqref="AJ419">
    <cfRule type="expression" dxfId="2479" priority="2713" stopIfTrue="1">
      <formula>$AJ419=""</formula>
    </cfRule>
    <cfRule type="expression" dxfId="2478" priority="2725">
      <formula>(COUNTIFS($E$13:$E$512,$E419,$AJ$13:$AJ$512,"◎") + COUNTIFS($E$13:$E$512,$E419,$AJ$13:$AJ$512,"○"))&gt;1</formula>
    </cfRule>
  </conditionalFormatting>
  <conditionalFormatting sqref="Y420">
    <cfRule type="expression" dxfId="2477" priority="2700" stopIfTrue="1">
      <formula>$Y420=""</formula>
    </cfRule>
    <cfRule type="expression" dxfId="2476" priority="2712">
      <formula>(COUNTIFS($E$13:$E$512,$E420,$Y$13:$Y$512,"◎") + COUNTIFS($E$13:$E$512,$E420,$Y$13:$Y$512,"○"))&gt;1</formula>
    </cfRule>
  </conditionalFormatting>
  <conditionalFormatting sqref="Z420">
    <cfRule type="expression" dxfId="2475" priority="2699" stopIfTrue="1">
      <formula>$Z420=""</formula>
    </cfRule>
    <cfRule type="expression" dxfId="2474" priority="2711">
      <formula>(COUNTIFS($E$13:$E$512,$E420,$Z$13:$Z$512,"◎") + COUNTIFS($E$13:$E$512,$E420,$Z$13:$Z$512,"○"))&gt;1</formula>
    </cfRule>
  </conditionalFormatting>
  <conditionalFormatting sqref="AA420">
    <cfRule type="expression" dxfId="2473" priority="2698" stopIfTrue="1">
      <formula>$AA420=""</formula>
    </cfRule>
    <cfRule type="expression" dxfId="2472" priority="2710">
      <formula>(COUNTIFS($E$13:$E$512,$E420,$AA$13:$AA$512,"◎") + COUNTIFS($E$13:$E$512,$E420,$AA$13:$AA$512,"○"))&gt;1</formula>
    </cfRule>
  </conditionalFormatting>
  <conditionalFormatting sqref="AB420">
    <cfRule type="expression" dxfId="2471" priority="2697" stopIfTrue="1">
      <formula>$AB420=""</formula>
    </cfRule>
    <cfRule type="expression" dxfId="2470" priority="2709">
      <formula>(COUNTIFS($E$13:$E$512,$E420,$AB$13:$AB$512,"◎") + COUNTIFS($E$13:$E$512,$E420,$AB$13:$AB$512,"○"))&gt;1</formula>
    </cfRule>
  </conditionalFormatting>
  <conditionalFormatting sqref="AC420">
    <cfRule type="expression" dxfId="2469" priority="2696" stopIfTrue="1">
      <formula>$AC420=""</formula>
    </cfRule>
    <cfRule type="expression" dxfId="2468" priority="2708">
      <formula>(COUNTIFS($E$13:$E$512,$E420,$AC$13:$AC$512,"◎") + COUNTIFS($E$13:$E$512,$E420,$AC$13:$AC$512,"○"))&gt;1</formula>
    </cfRule>
  </conditionalFormatting>
  <conditionalFormatting sqref="AD420">
    <cfRule type="expression" dxfId="2467" priority="2695" stopIfTrue="1">
      <formula>$AD420=""</formula>
    </cfRule>
    <cfRule type="expression" dxfId="2466" priority="2707">
      <formula>(COUNTIFS($E$13:$E$512,$E420,$AD$13:$AD$512,"◎") + COUNTIFS($E$13:$E$512,$E420,$AD$13:$AD$512,"○"))&gt;1</formula>
    </cfRule>
  </conditionalFormatting>
  <conditionalFormatting sqref="AE420">
    <cfRule type="expression" dxfId="2465" priority="2694" stopIfTrue="1">
      <formula>$AE420=""</formula>
    </cfRule>
    <cfRule type="expression" dxfId="2464" priority="2706">
      <formula>(COUNTIFS($E$13:$E$512,$E420,$AE$13:$AE$512,"◎") + COUNTIFS($E$13:$E$512,$E420,$AE$13:$AE$512,"○"))&gt;1</formula>
    </cfRule>
  </conditionalFormatting>
  <conditionalFormatting sqref="AF420">
    <cfRule type="expression" dxfId="2463" priority="2693" stopIfTrue="1">
      <formula>$AF420=""</formula>
    </cfRule>
    <cfRule type="expression" dxfId="2462" priority="2705">
      <formula>(COUNTIFS($E$13:$E$512,$E420,$AF$13:$AF$512,"◎") + COUNTIFS($E$13:$E$512,$E420,$AF$13:$AF$512,"○"))&gt;1</formula>
    </cfRule>
  </conditionalFormatting>
  <conditionalFormatting sqref="AG420">
    <cfRule type="expression" dxfId="2461" priority="2692" stopIfTrue="1">
      <formula>$AG420=""</formula>
    </cfRule>
    <cfRule type="expression" dxfId="2460" priority="2704">
      <formula>(COUNTIFS($E$13:$E$512,$E420,$AG$13:$AG$512,"◎") + COUNTIFS($E$13:$E$512,$E420,$AG$13:$AG$512,"○"))&gt;1</formula>
    </cfRule>
  </conditionalFormatting>
  <conditionalFormatting sqref="AH420">
    <cfRule type="expression" dxfId="2459" priority="2691" stopIfTrue="1">
      <formula>$AH420=""</formula>
    </cfRule>
    <cfRule type="expression" dxfId="2458" priority="2703">
      <formula>(COUNTIFS($E$13:$E$512,$E420,$AH$13:$AH$512,"◎") + COUNTIFS($E$13:$E$512,$E420,$AH$13:$AH$512,"○"))&gt;1</formula>
    </cfRule>
  </conditionalFormatting>
  <conditionalFormatting sqref="AI420">
    <cfRule type="expression" dxfId="2457" priority="2690" stopIfTrue="1">
      <formula>$AI420=""</formula>
    </cfRule>
    <cfRule type="expression" dxfId="2456" priority="2702">
      <formula>(COUNTIFS($E$13:$E$512,$E420,$AI$13:$AI$512,"◎") + COUNTIFS($E$13:$E$512,$E420,$AI$13:$AI$512,"○"))&gt;1</formula>
    </cfRule>
  </conditionalFormatting>
  <conditionalFormatting sqref="AJ420">
    <cfRule type="expression" dxfId="2455" priority="2689" stopIfTrue="1">
      <formula>$AJ420=""</formula>
    </cfRule>
    <cfRule type="expression" dxfId="2454" priority="2701">
      <formula>(COUNTIFS($E$13:$E$512,$E420,$AJ$13:$AJ$512,"◎") + COUNTIFS($E$13:$E$512,$E420,$AJ$13:$AJ$512,"○"))&gt;1</formula>
    </cfRule>
  </conditionalFormatting>
  <conditionalFormatting sqref="Y421">
    <cfRule type="expression" dxfId="2453" priority="2676" stopIfTrue="1">
      <formula>$Y421=""</formula>
    </cfRule>
    <cfRule type="expression" dxfId="2452" priority="2688">
      <formula>(COUNTIFS($E$13:$E$512,$E421,$Y$13:$Y$512,"◎") + COUNTIFS($E$13:$E$512,$E421,$Y$13:$Y$512,"○"))&gt;1</formula>
    </cfRule>
  </conditionalFormatting>
  <conditionalFormatting sqref="Z421">
    <cfRule type="expression" dxfId="2451" priority="2675" stopIfTrue="1">
      <formula>$Z421=""</formula>
    </cfRule>
    <cfRule type="expression" dxfId="2450" priority="2687">
      <formula>(COUNTIFS($E$13:$E$512,$E421,$Z$13:$Z$512,"◎") + COUNTIFS($E$13:$E$512,$E421,$Z$13:$Z$512,"○"))&gt;1</formula>
    </cfRule>
  </conditionalFormatting>
  <conditionalFormatting sqref="AA421">
    <cfRule type="expression" dxfId="2449" priority="2674" stopIfTrue="1">
      <formula>$AA421=""</formula>
    </cfRule>
    <cfRule type="expression" dxfId="2448" priority="2686">
      <formula>(COUNTIFS($E$13:$E$512,$E421,$AA$13:$AA$512,"◎") + COUNTIFS($E$13:$E$512,$E421,$AA$13:$AA$512,"○"))&gt;1</formula>
    </cfRule>
  </conditionalFormatting>
  <conditionalFormatting sqref="AB421">
    <cfRule type="expression" dxfId="2447" priority="2673" stopIfTrue="1">
      <formula>$AB421=""</formula>
    </cfRule>
    <cfRule type="expression" dxfId="2446" priority="2685">
      <formula>(COUNTIFS($E$13:$E$512,$E421,$AB$13:$AB$512,"◎") + COUNTIFS($E$13:$E$512,$E421,$AB$13:$AB$512,"○"))&gt;1</formula>
    </cfRule>
  </conditionalFormatting>
  <conditionalFormatting sqref="AC421">
    <cfRule type="expression" dxfId="2445" priority="2672" stopIfTrue="1">
      <formula>$AC421=""</formula>
    </cfRule>
    <cfRule type="expression" dxfId="2444" priority="2684">
      <formula>(COUNTIFS($E$13:$E$512,$E421,$AC$13:$AC$512,"◎") + COUNTIFS($E$13:$E$512,$E421,$AC$13:$AC$512,"○"))&gt;1</formula>
    </cfRule>
  </conditionalFormatting>
  <conditionalFormatting sqref="AD421">
    <cfRule type="expression" dxfId="2443" priority="2671" stopIfTrue="1">
      <formula>$AD421=""</formula>
    </cfRule>
    <cfRule type="expression" dxfId="2442" priority="2683">
      <formula>(COUNTIFS($E$13:$E$512,$E421,$AD$13:$AD$512,"◎") + COUNTIFS($E$13:$E$512,$E421,$AD$13:$AD$512,"○"))&gt;1</formula>
    </cfRule>
  </conditionalFormatting>
  <conditionalFormatting sqref="AE421">
    <cfRule type="expression" dxfId="2441" priority="2670" stopIfTrue="1">
      <formula>$AE421=""</formula>
    </cfRule>
    <cfRule type="expression" dxfId="2440" priority="2682">
      <formula>(COUNTIFS($E$13:$E$512,$E421,$AE$13:$AE$512,"◎") + COUNTIFS($E$13:$E$512,$E421,$AE$13:$AE$512,"○"))&gt;1</formula>
    </cfRule>
  </conditionalFormatting>
  <conditionalFormatting sqref="AF421">
    <cfRule type="expression" dxfId="2439" priority="2669" stopIfTrue="1">
      <formula>$AF421=""</formula>
    </cfRule>
    <cfRule type="expression" dxfId="2438" priority="2681">
      <formula>(COUNTIFS($E$13:$E$512,$E421,$AF$13:$AF$512,"◎") + COUNTIFS($E$13:$E$512,$E421,$AF$13:$AF$512,"○"))&gt;1</formula>
    </cfRule>
  </conditionalFormatting>
  <conditionalFormatting sqref="AG421">
    <cfRule type="expression" dxfId="2437" priority="2668" stopIfTrue="1">
      <formula>$AG421=""</formula>
    </cfRule>
    <cfRule type="expression" dxfId="2436" priority="2680">
      <formula>(COUNTIFS($E$13:$E$512,$E421,$AG$13:$AG$512,"◎") + COUNTIFS($E$13:$E$512,$E421,$AG$13:$AG$512,"○"))&gt;1</formula>
    </cfRule>
  </conditionalFormatting>
  <conditionalFormatting sqref="AH421">
    <cfRule type="expression" dxfId="2435" priority="2667" stopIfTrue="1">
      <formula>$AH421=""</formula>
    </cfRule>
    <cfRule type="expression" dxfId="2434" priority="2679">
      <formula>(COUNTIFS($E$13:$E$512,$E421,$AH$13:$AH$512,"◎") + COUNTIFS($E$13:$E$512,$E421,$AH$13:$AH$512,"○"))&gt;1</formula>
    </cfRule>
  </conditionalFormatting>
  <conditionalFormatting sqref="AI421">
    <cfRule type="expression" dxfId="2433" priority="2666" stopIfTrue="1">
      <formula>$AI421=""</formula>
    </cfRule>
    <cfRule type="expression" dxfId="2432" priority="2678">
      <formula>(COUNTIFS($E$13:$E$512,$E421,$AI$13:$AI$512,"◎") + COUNTIFS($E$13:$E$512,$E421,$AI$13:$AI$512,"○"))&gt;1</formula>
    </cfRule>
  </conditionalFormatting>
  <conditionalFormatting sqref="AJ421">
    <cfRule type="expression" dxfId="2431" priority="2665" stopIfTrue="1">
      <formula>$AJ421=""</formula>
    </cfRule>
    <cfRule type="expression" dxfId="2430" priority="2677">
      <formula>(COUNTIFS($E$13:$E$512,$E421,$AJ$13:$AJ$512,"◎") + COUNTIFS($E$13:$E$512,$E421,$AJ$13:$AJ$512,"○"))&gt;1</formula>
    </cfRule>
  </conditionalFormatting>
  <conditionalFormatting sqref="Y422">
    <cfRule type="expression" dxfId="2429" priority="2652" stopIfTrue="1">
      <formula>$Y422=""</formula>
    </cfRule>
    <cfRule type="expression" dxfId="2428" priority="2664">
      <formula>(COUNTIFS($E$13:$E$512,$E422,$Y$13:$Y$512,"◎") + COUNTIFS($E$13:$E$512,$E422,$Y$13:$Y$512,"○"))&gt;1</formula>
    </cfRule>
  </conditionalFormatting>
  <conditionalFormatting sqref="Z422">
    <cfRule type="expression" dxfId="2427" priority="2651" stopIfTrue="1">
      <formula>$Z422=""</formula>
    </cfRule>
    <cfRule type="expression" dxfId="2426" priority="2663">
      <formula>(COUNTIFS($E$13:$E$512,$E422,$Z$13:$Z$512,"◎") + COUNTIFS($E$13:$E$512,$E422,$Z$13:$Z$512,"○"))&gt;1</formula>
    </cfRule>
  </conditionalFormatting>
  <conditionalFormatting sqref="AA422">
    <cfRule type="expression" dxfId="2425" priority="2650" stopIfTrue="1">
      <formula>$AA422=""</formula>
    </cfRule>
    <cfRule type="expression" dxfId="2424" priority="2662">
      <formula>(COUNTIFS($E$13:$E$512,$E422,$AA$13:$AA$512,"◎") + COUNTIFS($E$13:$E$512,$E422,$AA$13:$AA$512,"○"))&gt;1</formula>
    </cfRule>
  </conditionalFormatting>
  <conditionalFormatting sqref="AB422">
    <cfRule type="expression" dxfId="2423" priority="2649" stopIfTrue="1">
      <formula>$AB422=""</formula>
    </cfRule>
    <cfRule type="expression" dxfId="2422" priority="2661">
      <formula>(COUNTIFS($E$13:$E$512,$E422,$AB$13:$AB$512,"◎") + COUNTIFS($E$13:$E$512,$E422,$AB$13:$AB$512,"○"))&gt;1</formula>
    </cfRule>
  </conditionalFormatting>
  <conditionalFormatting sqref="AC422">
    <cfRule type="expression" dxfId="2421" priority="2648" stopIfTrue="1">
      <formula>$AC422=""</formula>
    </cfRule>
    <cfRule type="expression" dxfId="2420" priority="2660">
      <formula>(COUNTIFS($E$13:$E$512,$E422,$AC$13:$AC$512,"◎") + COUNTIFS($E$13:$E$512,$E422,$AC$13:$AC$512,"○"))&gt;1</formula>
    </cfRule>
  </conditionalFormatting>
  <conditionalFormatting sqref="AD422">
    <cfRule type="expression" dxfId="2419" priority="2647" stopIfTrue="1">
      <formula>$AD422=""</formula>
    </cfRule>
    <cfRule type="expression" dxfId="2418" priority="2659">
      <formula>(COUNTIFS($E$13:$E$512,$E422,$AD$13:$AD$512,"◎") + COUNTIFS($E$13:$E$512,$E422,$AD$13:$AD$512,"○"))&gt;1</formula>
    </cfRule>
  </conditionalFormatting>
  <conditionalFormatting sqref="AE422">
    <cfRule type="expression" dxfId="2417" priority="2646" stopIfTrue="1">
      <formula>$AE422=""</formula>
    </cfRule>
    <cfRule type="expression" dxfId="2416" priority="2658">
      <formula>(COUNTIFS($E$13:$E$512,$E422,$AE$13:$AE$512,"◎") + COUNTIFS($E$13:$E$512,$E422,$AE$13:$AE$512,"○"))&gt;1</formula>
    </cfRule>
  </conditionalFormatting>
  <conditionalFormatting sqref="AF422">
    <cfRule type="expression" dxfId="2415" priority="2645" stopIfTrue="1">
      <formula>$AF422=""</formula>
    </cfRule>
    <cfRule type="expression" dxfId="2414" priority="2657">
      <formula>(COUNTIFS($E$13:$E$512,$E422,$AF$13:$AF$512,"◎") + COUNTIFS($E$13:$E$512,$E422,$AF$13:$AF$512,"○"))&gt;1</formula>
    </cfRule>
  </conditionalFormatting>
  <conditionalFormatting sqref="AG422">
    <cfRule type="expression" dxfId="2413" priority="2644" stopIfTrue="1">
      <formula>$AG422=""</formula>
    </cfRule>
    <cfRule type="expression" dxfId="2412" priority="2656">
      <formula>(COUNTIFS($E$13:$E$512,$E422,$AG$13:$AG$512,"◎") + COUNTIFS($E$13:$E$512,$E422,$AG$13:$AG$512,"○"))&gt;1</formula>
    </cfRule>
  </conditionalFormatting>
  <conditionalFormatting sqref="AH422">
    <cfRule type="expression" dxfId="2411" priority="2643" stopIfTrue="1">
      <formula>$AH422=""</formula>
    </cfRule>
    <cfRule type="expression" dxfId="2410" priority="2655">
      <formula>(COUNTIFS($E$13:$E$512,$E422,$AH$13:$AH$512,"◎") + COUNTIFS($E$13:$E$512,$E422,$AH$13:$AH$512,"○"))&gt;1</formula>
    </cfRule>
  </conditionalFormatting>
  <conditionalFormatting sqref="AI422">
    <cfRule type="expression" dxfId="2409" priority="2642" stopIfTrue="1">
      <formula>$AI422=""</formula>
    </cfRule>
    <cfRule type="expression" dxfId="2408" priority="2654">
      <formula>(COUNTIFS($E$13:$E$512,$E422,$AI$13:$AI$512,"◎") + COUNTIFS($E$13:$E$512,$E422,$AI$13:$AI$512,"○"))&gt;1</formula>
    </cfRule>
  </conditionalFormatting>
  <conditionalFormatting sqref="AJ422">
    <cfRule type="expression" dxfId="2407" priority="2641" stopIfTrue="1">
      <formula>$AJ422=""</formula>
    </cfRule>
    <cfRule type="expression" dxfId="2406" priority="2653">
      <formula>(COUNTIFS($E$13:$E$512,$E422,$AJ$13:$AJ$512,"◎") + COUNTIFS($E$13:$E$512,$E422,$AJ$13:$AJ$512,"○"))&gt;1</formula>
    </cfRule>
  </conditionalFormatting>
  <conditionalFormatting sqref="Y423">
    <cfRule type="expression" dxfId="2405" priority="2628" stopIfTrue="1">
      <formula>$Y423=""</formula>
    </cfRule>
    <cfRule type="expression" dxfId="2404" priority="2640">
      <formula>(COUNTIFS($E$13:$E$512,$E423,$Y$13:$Y$512,"◎") + COUNTIFS($E$13:$E$512,$E423,$Y$13:$Y$512,"○"))&gt;1</formula>
    </cfRule>
  </conditionalFormatting>
  <conditionalFormatting sqref="Z423">
    <cfRule type="expression" dxfId="2403" priority="2627" stopIfTrue="1">
      <formula>$Z423=""</formula>
    </cfRule>
    <cfRule type="expression" dxfId="2402" priority="2639">
      <formula>(COUNTIFS($E$13:$E$512,$E423,$Z$13:$Z$512,"◎") + COUNTIFS($E$13:$E$512,$E423,$Z$13:$Z$512,"○"))&gt;1</formula>
    </cfRule>
  </conditionalFormatting>
  <conditionalFormatting sqref="AA423">
    <cfRule type="expression" dxfId="2401" priority="2626" stopIfTrue="1">
      <formula>$AA423=""</formula>
    </cfRule>
    <cfRule type="expression" dxfId="2400" priority="2638">
      <formula>(COUNTIFS($E$13:$E$512,$E423,$AA$13:$AA$512,"◎") + COUNTIFS($E$13:$E$512,$E423,$AA$13:$AA$512,"○"))&gt;1</formula>
    </cfRule>
  </conditionalFormatting>
  <conditionalFormatting sqref="AB423">
    <cfRule type="expression" dxfId="2399" priority="2625" stopIfTrue="1">
      <formula>$AB423=""</formula>
    </cfRule>
    <cfRule type="expression" dxfId="2398" priority="2637">
      <formula>(COUNTIFS($E$13:$E$512,$E423,$AB$13:$AB$512,"◎") + COUNTIFS($E$13:$E$512,$E423,$AB$13:$AB$512,"○"))&gt;1</formula>
    </cfRule>
  </conditionalFormatting>
  <conditionalFormatting sqref="AC423">
    <cfRule type="expression" dxfId="2397" priority="2624" stopIfTrue="1">
      <formula>$AC423=""</formula>
    </cfRule>
    <cfRule type="expression" dxfId="2396" priority="2636">
      <formula>(COUNTIFS($E$13:$E$512,$E423,$AC$13:$AC$512,"◎") + COUNTIFS($E$13:$E$512,$E423,$AC$13:$AC$512,"○"))&gt;1</formula>
    </cfRule>
  </conditionalFormatting>
  <conditionalFormatting sqref="AD423">
    <cfRule type="expression" dxfId="2395" priority="2623" stopIfTrue="1">
      <formula>$AD423=""</formula>
    </cfRule>
    <cfRule type="expression" dxfId="2394" priority="2635">
      <formula>(COUNTIFS($E$13:$E$512,$E423,$AD$13:$AD$512,"◎") + COUNTIFS($E$13:$E$512,$E423,$AD$13:$AD$512,"○"))&gt;1</formula>
    </cfRule>
  </conditionalFormatting>
  <conditionalFormatting sqref="AE423">
    <cfRule type="expression" dxfId="2393" priority="2622" stopIfTrue="1">
      <formula>$AE423=""</formula>
    </cfRule>
    <cfRule type="expression" dxfId="2392" priority="2634">
      <formula>(COUNTIFS($E$13:$E$512,$E423,$AE$13:$AE$512,"◎") + COUNTIFS($E$13:$E$512,$E423,$AE$13:$AE$512,"○"))&gt;1</formula>
    </cfRule>
  </conditionalFormatting>
  <conditionalFormatting sqref="AF423">
    <cfRule type="expression" dxfId="2391" priority="2621" stopIfTrue="1">
      <formula>$AF423=""</formula>
    </cfRule>
    <cfRule type="expression" dxfId="2390" priority="2633">
      <formula>(COUNTIFS($E$13:$E$512,$E423,$AF$13:$AF$512,"◎") + COUNTIFS($E$13:$E$512,$E423,$AF$13:$AF$512,"○"))&gt;1</formula>
    </cfRule>
  </conditionalFormatting>
  <conditionalFormatting sqref="AG423">
    <cfRule type="expression" dxfId="2389" priority="2620" stopIfTrue="1">
      <formula>$AG423=""</formula>
    </cfRule>
    <cfRule type="expression" dxfId="2388" priority="2632">
      <formula>(COUNTIFS($E$13:$E$512,$E423,$AG$13:$AG$512,"◎") + COUNTIFS($E$13:$E$512,$E423,$AG$13:$AG$512,"○"))&gt;1</formula>
    </cfRule>
  </conditionalFormatting>
  <conditionalFormatting sqref="AH423">
    <cfRule type="expression" dxfId="2387" priority="2619" stopIfTrue="1">
      <formula>$AH423=""</formula>
    </cfRule>
    <cfRule type="expression" dxfId="2386" priority="2631">
      <formula>(COUNTIFS($E$13:$E$512,$E423,$AH$13:$AH$512,"◎") + COUNTIFS($E$13:$E$512,$E423,$AH$13:$AH$512,"○"))&gt;1</formula>
    </cfRule>
  </conditionalFormatting>
  <conditionalFormatting sqref="AI423">
    <cfRule type="expression" dxfId="2385" priority="2618" stopIfTrue="1">
      <formula>$AI423=""</formula>
    </cfRule>
    <cfRule type="expression" dxfId="2384" priority="2630">
      <formula>(COUNTIFS($E$13:$E$512,$E423,$AI$13:$AI$512,"◎") + COUNTIFS($E$13:$E$512,$E423,$AI$13:$AI$512,"○"))&gt;1</formula>
    </cfRule>
  </conditionalFormatting>
  <conditionalFormatting sqref="AJ423">
    <cfRule type="expression" dxfId="2383" priority="2617" stopIfTrue="1">
      <formula>$AJ423=""</formula>
    </cfRule>
    <cfRule type="expression" dxfId="2382" priority="2629">
      <formula>(COUNTIFS($E$13:$E$512,$E423,$AJ$13:$AJ$512,"◎") + COUNTIFS($E$13:$E$512,$E423,$AJ$13:$AJ$512,"○"))&gt;1</formula>
    </cfRule>
  </conditionalFormatting>
  <conditionalFormatting sqref="Y424">
    <cfRule type="expression" dxfId="2381" priority="2604" stopIfTrue="1">
      <formula>$Y424=""</formula>
    </cfRule>
    <cfRule type="expression" dxfId="2380" priority="2616">
      <formula>(COUNTIFS($E$13:$E$512,$E424,$Y$13:$Y$512,"◎") + COUNTIFS($E$13:$E$512,$E424,$Y$13:$Y$512,"○"))&gt;1</formula>
    </cfRule>
  </conditionalFormatting>
  <conditionalFormatting sqref="Z424">
    <cfRule type="expression" dxfId="2379" priority="2603" stopIfTrue="1">
      <formula>$Z424=""</formula>
    </cfRule>
    <cfRule type="expression" dxfId="2378" priority="2615">
      <formula>(COUNTIFS($E$13:$E$512,$E424,$Z$13:$Z$512,"◎") + COUNTIFS($E$13:$E$512,$E424,$Z$13:$Z$512,"○"))&gt;1</formula>
    </cfRule>
  </conditionalFormatting>
  <conditionalFormatting sqref="AA424">
    <cfRule type="expression" dxfId="2377" priority="2602" stopIfTrue="1">
      <formula>$AA424=""</formula>
    </cfRule>
    <cfRule type="expression" dxfId="2376" priority="2614">
      <formula>(COUNTIFS($E$13:$E$512,$E424,$AA$13:$AA$512,"◎") + COUNTIFS($E$13:$E$512,$E424,$AA$13:$AA$512,"○"))&gt;1</formula>
    </cfRule>
  </conditionalFormatting>
  <conditionalFormatting sqref="AB424">
    <cfRule type="expression" dxfId="2375" priority="2601" stopIfTrue="1">
      <formula>$AB424=""</formula>
    </cfRule>
    <cfRule type="expression" dxfId="2374" priority="2613">
      <formula>(COUNTIFS($E$13:$E$512,$E424,$AB$13:$AB$512,"◎") + COUNTIFS($E$13:$E$512,$E424,$AB$13:$AB$512,"○"))&gt;1</formula>
    </cfRule>
  </conditionalFormatting>
  <conditionalFormatting sqref="AC424">
    <cfRule type="expression" dxfId="2373" priority="2600" stopIfTrue="1">
      <formula>$AC424=""</formula>
    </cfRule>
    <cfRule type="expression" dxfId="2372" priority="2612">
      <formula>(COUNTIFS($E$13:$E$512,$E424,$AC$13:$AC$512,"◎") + COUNTIFS($E$13:$E$512,$E424,$AC$13:$AC$512,"○"))&gt;1</formula>
    </cfRule>
  </conditionalFormatting>
  <conditionalFormatting sqref="AD424">
    <cfRule type="expression" dxfId="2371" priority="2599" stopIfTrue="1">
      <formula>$AD424=""</formula>
    </cfRule>
    <cfRule type="expression" dxfId="2370" priority="2611">
      <formula>(COUNTIFS($E$13:$E$512,$E424,$AD$13:$AD$512,"◎") + COUNTIFS($E$13:$E$512,$E424,$AD$13:$AD$512,"○"))&gt;1</formula>
    </cfRule>
  </conditionalFormatting>
  <conditionalFormatting sqref="AE424">
    <cfRule type="expression" dxfId="2369" priority="2598" stopIfTrue="1">
      <formula>$AE424=""</formula>
    </cfRule>
    <cfRule type="expression" dxfId="2368" priority="2610">
      <formula>(COUNTIFS($E$13:$E$512,$E424,$AE$13:$AE$512,"◎") + COUNTIFS($E$13:$E$512,$E424,$AE$13:$AE$512,"○"))&gt;1</formula>
    </cfRule>
  </conditionalFormatting>
  <conditionalFormatting sqref="AF424">
    <cfRule type="expression" dxfId="2367" priority="2597" stopIfTrue="1">
      <formula>$AF424=""</formula>
    </cfRule>
    <cfRule type="expression" dxfId="2366" priority="2609">
      <formula>(COUNTIFS($E$13:$E$512,$E424,$AF$13:$AF$512,"◎") + COUNTIFS($E$13:$E$512,$E424,$AF$13:$AF$512,"○"))&gt;1</formula>
    </cfRule>
  </conditionalFormatting>
  <conditionalFormatting sqref="AG424">
    <cfRule type="expression" dxfId="2365" priority="2596" stopIfTrue="1">
      <formula>$AG424=""</formula>
    </cfRule>
    <cfRule type="expression" dxfId="2364" priority="2608">
      <formula>(COUNTIFS($E$13:$E$512,$E424,$AG$13:$AG$512,"◎") + COUNTIFS($E$13:$E$512,$E424,$AG$13:$AG$512,"○"))&gt;1</formula>
    </cfRule>
  </conditionalFormatting>
  <conditionalFormatting sqref="AH424">
    <cfRule type="expression" dxfId="2363" priority="2595" stopIfTrue="1">
      <formula>$AH424=""</formula>
    </cfRule>
    <cfRule type="expression" dxfId="2362" priority="2607">
      <formula>(COUNTIFS($E$13:$E$512,$E424,$AH$13:$AH$512,"◎") + COUNTIFS($E$13:$E$512,$E424,$AH$13:$AH$512,"○"))&gt;1</formula>
    </cfRule>
  </conditionalFormatting>
  <conditionalFormatting sqref="AI424">
    <cfRule type="expression" dxfId="2361" priority="2594" stopIfTrue="1">
      <formula>$AI424=""</formula>
    </cfRule>
    <cfRule type="expression" dxfId="2360" priority="2606">
      <formula>(COUNTIFS($E$13:$E$512,$E424,$AI$13:$AI$512,"◎") + COUNTIFS($E$13:$E$512,$E424,$AI$13:$AI$512,"○"))&gt;1</formula>
    </cfRule>
  </conditionalFormatting>
  <conditionalFormatting sqref="AJ424">
    <cfRule type="expression" dxfId="2359" priority="2593" stopIfTrue="1">
      <formula>$AJ424=""</formula>
    </cfRule>
    <cfRule type="expression" dxfId="2358" priority="2605">
      <formula>(COUNTIFS($E$13:$E$512,$E424,$AJ$13:$AJ$512,"◎") + COUNTIFS($E$13:$E$512,$E424,$AJ$13:$AJ$512,"○"))&gt;1</formula>
    </cfRule>
  </conditionalFormatting>
  <conditionalFormatting sqref="Y425">
    <cfRule type="expression" dxfId="2357" priority="2580" stopIfTrue="1">
      <formula>$Y425=""</formula>
    </cfRule>
    <cfRule type="expression" dxfId="2356" priority="2592">
      <formula>(COUNTIFS($E$13:$E$512,$E425,$Y$13:$Y$512,"◎") + COUNTIFS($E$13:$E$512,$E425,$Y$13:$Y$512,"○"))&gt;1</formula>
    </cfRule>
  </conditionalFormatting>
  <conditionalFormatting sqref="Z425">
    <cfRule type="expression" dxfId="2355" priority="2579" stopIfTrue="1">
      <formula>$Z425=""</formula>
    </cfRule>
    <cfRule type="expression" dxfId="2354" priority="2591">
      <formula>(COUNTIFS($E$13:$E$512,$E425,$Z$13:$Z$512,"◎") + COUNTIFS($E$13:$E$512,$E425,$Z$13:$Z$512,"○"))&gt;1</formula>
    </cfRule>
  </conditionalFormatting>
  <conditionalFormatting sqref="AA425">
    <cfRule type="expression" dxfId="2353" priority="2578" stopIfTrue="1">
      <formula>$AA425=""</formula>
    </cfRule>
    <cfRule type="expression" dxfId="2352" priority="2590">
      <formula>(COUNTIFS($E$13:$E$512,$E425,$AA$13:$AA$512,"◎") + COUNTIFS($E$13:$E$512,$E425,$AA$13:$AA$512,"○"))&gt;1</formula>
    </cfRule>
  </conditionalFormatting>
  <conditionalFormatting sqref="AB425">
    <cfRule type="expression" dxfId="2351" priority="2577" stopIfTrue="1">
      <formula>$AB425=""</formula>
    </cfRule>
    <cfRule type="expression" dxfId="2350" priority="2589">
      <formula>(COUNTIFS($E$13:$E$512,$E425,$AB$13:$AB$512,"◎") + COUNTIFS($E$13:$E$512,$E425,$AB$13:$AB$512,"○"))&gt;1</formula>
    </cfRule>
  </conditionalFormatting>
  <conditionalFormatting sqref="AC425">
    <cfRule type="expression" dxfId="2349" priority="2576" stopIfTrue="1">
      <formula>$AC425=""</formula>
    </cfRule>
    <cfRule type="expression" dxfId="2348" priority="2588">
      <formula>(COUNTIFS($E$13:$E$512,$E425,$AC$13:$AC$512,"◎") + COUNTIFS($E$13:$E$512,$E425,$AC$13:$AC$512,"○"))&gt;1</formula>
    </cfRule>
  </conditionalFormatting>
  <conditionalFormatting sqref="AD425">
    <cfRule type="expression" dxfId="2347" priority="2575" stopIfTrue="1">
      <formula>$AD425=""</formula>
    </cfRule>
    <cfRule type="expression" dxfId="2346" priority="2587">
      <formula>(COUNTIFS($E$13:$E$512,$E425,$AD$13:$AD$512,"◎") + COUNTIFS($E$13:$E$512,$E425,$AD$13:$AD$512,"○"))&gt;1</formula>
    </cfRule>
  </conditionalFormatting>
  <conditionalFormatting sqref="AE425">
    <cfRule type="expression" dxfId="2345" priority="2574" stopIfTrue="1">
      <formula>$AE425=""</formula>
    </cfRule>
    <cfRule type="expression" dxfId="2344" priority="2586">
      <formula>(COUNTIFS($E$13:$E$512,$E425,$AE$13:$AE$512,"◎") + COUNTIFS($E$13:$E$512,$E425,$AE$13:$AE$512,"○"))&gt;1</formula>
    </cfRule>
  </conditionalFormatting>
  <conditionalFormatting sqref="AF425">
    <cfRule type="expression" dxfId="2343" priority="2573" stopIfTrue="1">
      <formula>$AF425=""</formula>
    </cfRule>
    <cfRule type="expression" dxfId="2342" priority="2585">
      <formula>(COUNTIFS($E$13:$E$512,$E425,$AF$13:$AF$512,"◎") + COUNTIFS($E$13:$E$512,$E425,$AF$13:$AF$512,"○"))&gt;1</formula>
    </cfRule>
  </conditionalFormatting>
  <conditionalFormatting sqref="AG425">
    <cfRule type="expression" dxfId="2341" priority="2572" stopIfTrue="1">
      <formula>$AG425=""</formula>
    </cfRule>
    <cfRule type="expression" dxfId="2340" priority="2584">
      <formula>(COUNTIFS($E$13:$E$512,$E425,$AG$13:$AG$512,"◎") + COUNTIFS($E$13:$E$512,$E425,$AG$13:$AG$512,"○"))&gt;1</formula>
    </cfRule>
  </conditionalFormatting>
  <conditionalFormatting sqref="AH425">
    <cfRule type="expression" dxfId="2339" priority="2571" stopIfTrue="1">
      <formula>$AH425=""</formula>
    </cfRule>
    <cfRule type="expression" dxfId="2338" priority="2583">
      <formula>(COUNTIFS($E$13:$E$512,$E425,$AH$13:$AH$512,"◎") + COUNTIFS($E$13:$E$512,$E425,$AH$13:$AH$512,"○"))&gt;1</formula>
    </cfRule>
  </conditionalFormatting>
  <conditionalFormatting sqref="AI425">
    <cfRule type="expression" dxfId="2337" priority="2570" stopIfTrue="1">
      <formula>$AI425=""</formula>
    </cfRule>
    <cfRule type="expression" dxfId="2336" priority="2582">
      <formula>(COUNTIFS($E$13:$E$512,$E425,$AI$13:$AI$512,"◎") + COUNTIFS($E$13:$E$512,$E425,$AI$13:$AI$512,"○"))&gt;1</formula>
    </cfRule>
  </conditionalFormatting>
  <conditionalFormatting sqref="AJ425">
    <cfRule type="expression" dxfId="2335" priority="2569" stopIfTrue="1">
      <formula>$AJ425=""</formula>
    </cfRule>
    <cfRule type="expression" dxfId="2334" priority="2581">
      <formula>(COUNTIFS($E$13:$E$512,$E425,$AJ$13:$AJ$512,"◎") + COUNTIFS($E$13:$E$512,$E425,$AJ$13:$AJ$512,"○"))&gt;1</formula>
    </cfRule>
  </conditionalFormatting>
  <conditionalFormatting sqref="Y426">
    <cfRule type="expression" dxfId="2333" priority="2556" stopIfTrue="1">
      <formula>$Y426=""</formula>
    </cfRule>
    <cfRule type="expression" dxfId="2332" priority="2568">
      <formula>(COUNTIFS($E$13:$E$512,$E426,$Y$13:$Y$512,"◎") + COUNTIFS($E$13:$E$512,$E426,$Y$13:$Y$512,"○"))&gt;1</formula>
    </cfRule>
  </conditionalFormatting>
  <conditionalFormatting sqref="Z426">
    <cfRule type="expression" dxfId="2331" priority="2555" stopIfTrue="1">
      <formula>$Z426=""</formula>
    </cfRule>
    <cfRule type="expression" dxfId="2330" priority="2567">
      <formula>(COUNTIFS($E$13:$E$512,$E426,$Z$13:$Z$512,"◎") + COUNTIFS($E$13:$E$512,$E426,$Z$13:$Z$512,"○"))&gt;1</formula>
    </cfRule>
  </conditionalFormatting>
  <conditionalFormatting sqref="AA426">
    <cfRule type="expression" dxfId="2329" priority="2554" stopIfTrue="1">
      <formula>$AA426=""</formula>
    </cfRule>
    <cfRule type="expression" dxfId="2328" priority="2566">
      <formula>(COUNTIFS($E$13:$E$512,$E426,$AA$13:$AA$512,"◎") + COUNTIFS($E$13:$E$512,$E426,$AA$13:$AA$512,"○"))&gt;1</formula>
    </cfRule>
  </conditionalFormatting>
  <conditionalFormatting sqref="AB426">
    <cfRule type="expression" dxfId="2327" priority="2553" stopIfTrue="1">
      <formula>$AB426=""</formula>
    </cfRule>
    <cfRule type="expression" dxfId="2326" priority="2565">
      <formula>(COUNTIFS($E$13:$E$512,$E426,$AB$13:$AB$512,"◎") + COUNTIFS($E$13:$E$512,$E426,$AB$13:$AB$512,"○"))&gt;1</formula>
    </cfRule>
  </conditionalFormatting>
  <conditionalFormatting sqref="AC426">
    <cfRule type="expression" dxfId="2325" priority="2552" stopIfTrue="1">
      <formula>$AC426=""</formula>
    </cfRule>
    <cfRule type="expression" dxfId="2324" priority="2564">
      <formula>(COUNTIFS($E$13:$E$512,$E426,$AC$13:$AC$512,"◎") + COUNTIFS($E$13:$E$512,$E426,$AC$13:$AC$512,"○"))&gt;1</formula>
    </cfRule>
  </conditionalFormatting>
  <conditionalFormatting sqref="AD426">
    <cfRule type="expression" dxfId="2323" priority="2551" stopIfTrue="1">
      <formula>$AD426=""</formula>
    </cfRule>
    <cfRule type="expression" dxfId="2322" priority="2563">
      <formula>(COUNTIFS($E$13:$E$512,$E426,$AD$13:$AD$512,"◎") + COUNTIFS($E$13:$E$512,$E426,$AD$13:$AD$512,"○"))&gt;1</formula>
    </cfRule>
  </conditionalFormatting>
  <conditionalFormatting sqref="AE426">
    <cfRule type="expression" dxfId="2321" priority="2550" stopIfTrue="1">
      <formula>$AE426=""</formula>
    </cfRule>
    <cfRule type="expression" dxfId="2320" priority="2562">
      <formula>(COUNTIFS($E$13:$E$512,$E426,$AE$13:$AE$512,"◎") + COUNTIFS($E$13:$E$512,$E426,$AE$13:$AE$512,"○"))&gt;1</formula>
    </cfRule>
  </conditionalFormatting>
  <conditionalFormatting sqref="AF426">
    <cfRule type="expression" dxfId="2319" priority="2549" stopIfTrue="1">
      <formula>$AF426=""</formula>
    </cfRule>
    <cfRule type="expression" dxfId="2318" priority="2561">
      <formula>(COUNTIFS($E$13:$E$512,$E426,$AF$13:$AF$512,"◎") + COUNTIFS($E$13:$E$512,$E426,$AF$13:$AF$512,"○"))&gt;1</formula>
    </cfRule>
  </conditionalFormatting>
  <conditionalFormatting sqref="AG426">
    <cfRule type="expression" dxfId="2317" priority="2548" stopIfTrue="1">
      <formula>$AG426=""</formula>
    </cfRule>
    <cfRule type="expression" dxfId="2316" priority="2560">
      <formula>(COUNTIFS($E$13:$E$512,$E426,$AG$13:$AG$512,"◎") + COUNTIFS($E$13:$E$512,$E426,$AG$13:$AG$512,"○"))&gt;1</formula>
    </cfRule>
  </conditionalFormatting>
  <conditionalFormatting sqref="AH426">
    <cfRule type="expression" dxfId="2315" priority="2547" stopIfTrue="1">
      <formula>$AH426=""</formula>
    </cfRule>
    <cfRule type="expression" dxfId="2314" priority="2559">
      <formula>(COUNTIFS($E$13:$E$512,$E426,$AH$13:$AH$512,"◎") + COUNTIFS($E$13:$E$512,$E426,$AH$13:$AH$512,"○"))&gt;1</formula>
    </cfRule>
  </conditionalFormatting>
  <conditionalFormatting sqref="AI426">
    <cfRule type="expression" dxfId="2313" priority="2546" stopIfTrue="1">
      <formula>$AI426=""</formula>
    </cfRule>
    <cfRule type="expression" dxfId="2312" priority="2558">
      <formula>(COUNTIFS($E$13:$E$512,$E426,$AI$13:$AI$512,"◎") + COUNTIFS($E$13:$E$512,$E426,$AI$13:$AI$512,"○"))&gt;1</formula>
    </cfRule>
  </conditionalFormatting>
  <conditionalFormatting sqref="AJ426">
    <cfRule type="expression" dxfId="2311" priority="2545" stopIfTrue="1">
      <formula>$AJ426=""</formula>
    </cfRule>
    <cfRule type="expression" dxfId="2310" priority="2557">
      <formula>(COUNTIFS($E$13:$E$512,$E426,$AJ$13:$AJ$512,"◎") + COUNTIFS($E$13:$E$512,$E426,$AJ$13:$AJ$512,"○"))&gt;1</formula>
    </cfRule>
  </conditionalFormatting>
  <conditionalFormatting sqref="Y427">
    <cfRule type="expression" dxfId="2309" priority="2532" stopIfTrue="1">
      <formula>$Y427=""</formula>
    </cfRule>
    <cfRule type="expression" dxfId="2308" priority="2544">
      <formula>(COUNTIFS($E$13:$E$512,$E427,$Y$13:$Y$512,"◎") + COUNTIFS($E$13:$E$512,$E427,$Y$13:$Y$512,"○"))&gt;1</formula>
    </cfRule>
  </conditionalFormatting>
  <conditionalFormatting sqref="Z427">
    <cfRule type="expression" dxfId="2307" priority="2531" stopIfTrue="1">
      <formula>$Z427=""</formula>
    </cfRule>
    <cfRule type="expression" dxfId="2306" priority="2543">
      <formula>(COUNTIFS($E$13:$E$512,$E427,$Z$13:$Z$512,"◎") + COUNTIFS($E$13:$E$512,$E427,$Z$13:$Z$512,"○"))&gt;1</formula>
    </cfRule>
  </conditionalFormatting>
  <conditionalFormatting sqref="AA427">
    <cfRule type="expression" dxfId="2305" priority="2530" stopIfTrue="1">
      <formula>$AA427=""</formula>
    </cfRule>
    <cfRule type="expression" dxfId="2304" priority="2542">
      <formula>(COUNTIFS($E$13:$E$512,$E427,$AA$13:$AA$512,"◎") + COUNTIFS($E$13:$E$512,$E427,$AA$13:$AA$512,"○"))&gt;1</formula>
    </cfRule>
  </conditionalFormatting>
  <conditionalFormatting sqref="AB427">
    <cfRule type="expression" dxfId="2303" priority="2529" stopIfTrue="1">
      <formula>$AB427=""</formula>
    </cfRule>
    <cfRule type="expression" dxfId="2302" priority="2541">
      <formula>(COUNTIFS($E$13:$E$512,$E427,$AB$13:$AB$512,"◎") + COUNTIFS($E$13:$E$512,$E427,$AB$13:$AB$512,"○"))&gt;1</formula>
    </cfRule>
  </conditionalFormatting>
  <conditionalFormatting sqref="AC427">
    <cfRule type="expression" dxfId="2301" priority="2528" stopIfTrue="1">
      <formula>$AC427=""</formula>
    </cfRule>
    <cfRule type="expression" dxfId="2300" priority="2540">
      <formula>(COUNTIFS($E$13:$E$512,$E427,$AC$13:$AC$512,"◎") + COUNTIFS($E$13:$E$512,$E427,$AC$13:$AC$512,"○"))&gt;1</formula>
    </cfRule>
  </conditionalFormatting>
  <conditionalFormatting sqref="AD427">
    <cfRule type="expression" dxfId="2299" priority="2527" stopIfTrue="1">
      <formula>$AD427=""</formula>
    </cfRule>
    <cfRule type="expression" dxfId="2298" priority="2539">
      <formula>(COUNTIFS($E$13:$E$512,$E427,$AD$13:$AD$512,"◎") + COUNTIFS($E$13:$E$512,$E427,$AD$13:$AD$512,"○"))&gt;1</formula>
    </cfRule>
  </conditionalFormatting>
  <conditionalFormatting sqref="AE427">
    <cfRule type="expression" dxfId="2297" priority="2526" stopIfTrue="1">
      <formula>$AE427=""</formula>
    </cfRule>
    <cfRule type="expression" dxfId="2296" priority="2538">
      <formula>(COUNTIFS($E$13:$E$512,$E427,$AE$13:$AE$512,"◎") + COUNTIFS($E$13:$E$512,$E427,$AE$13:$AE$512,"○"))&gt;1</formula>
    </cfRule>
  </conditionalFormatting>
  <conditionalFormatting sqref="AF427">
    <cfRule type="expression" dxfId="2295" priority="2525" stopIfTrue="1">
      <formula>$AF427=""</formula>
    </cfRule>
    <cfRule type="expression" dxfId="2294" priority="2537">
      <formula>(COUNTIFS($E$13:$E$512,$E427,$AF$13:$AF$512,"◎") + COUNTIFS($E$13:$E$512,$E427,$AF$13:$AF$512,"○"))&gt;1</formula>
    </cfRule>
  </conditionalFormatting>
  <conditionalFormatting sqref="AG427">
    <cfRule type="expression" dxfId="2293" priority="2524" stopIfTrue="1">
      <formula>$AG427=""</formula>
    </cfRule>
    <cfRule type="expression" dxfId="2292" priority="2536">
      <formula>(COUNTIFS($E$13:$E$512,$E427,$AG$13:$AG$512,"◎") + COUNTIFS($E$13:$E$512,$E427,$AG$13:$AG$512,"○"))&gt;1</formula>
    </cfRule>
  </conditionalFormatting>
  <conditionalFormatting sqref="AH427">
    <cfRule type="expression" dxfId="2291" priority="2523" stopIfTrue="1">
      <formula>$AH427=""</formula>
    </cfRule>
    <cfRule type="expression" dxfId="2290" priority="2535">
      <formula>(COUNTIFS($E$13:$E$512,$E427,$AH$13:$AH$512,"◎") + COUNTIFS($E$13:$E$512,$E427,$AH$13:$AH$512,"○"))&gt;1</formula>
    </cfRule>
  </conditionalFormatting>
  <conditionalFormatting sqref="AI427">
    <cfRule type="expression" dxfId="2289" priority="2522" stopIfTrue="1">
      <formula>$AI427=""</formula>
    </cfRule>
    <cfRule type="expression" dxfId="2288" priority="2534">
      <formula>(COUNTIFS($E$13:$E$512,$E427,$AI$13:$AI$512,"◎") + COUNTIFS($E$13:$E$512,$E427,$AI$13:$AI$512,"○"))&gt;1</formula>
    </cfRule>
  </conditionalFormatting>
  <conditionalFormatting sqref="AJ427">
    <cfRule type="expression" dxfId="2287" priority="2521" stopIfTrue="1">
      <formula>$AJ427=""</formula>
    </cfRule>
    <cfRule type="expression" dxfId="2286" priority="2533">
      <formula>(COUNTIFS($E$13:$E$512,$E427,$AJ$13:$AJ$512,"◎") + COUNTIFS($E$13:$E$512,$E427,$AJ$13:$AJ$512,"○"))&gt;1</formula>
    </cfRule>
  </conditionalFormatting>
  <conditionalFormatting sqref="Y428">
    <cfRule type="expression" dxfId="2285" priority="2508" stopIfTrue="1">
      <formula>$Y428=""</formula>
    </cfRule>
    <cfRule type="expression" dxfId="2284" priority="2520">
      <formula>(COUNTIFS($E$13:$E$512,$E428,$Y$13:$Y$512,"◎") + COUNTIFS($E$13:$E$512,$E428,$Y$13:$Y$512,"○"))&gt;1</formula>
    </cfRule>
  </conditionalFormatting>
  <conditionalFormatting sqref="Z428">
    <cfRule type="expression" dxfId="2283" priority="2507" stopIfTrue="1">
      <formula>$Z428=""</formula>
    </cfRule>
    <cfRule type="expression" dxfId="2282" priority="2519">
      <formula>(COUNTIFS($E$13:$E$512,$E428,$Z$13:$Z$512,"◎") + COUNTIFS($E$13:$E$512,$E428,$Z$13:$Z$512,"○"))&gt;1</formula>
    </cfRule>
  </conditionalFormatting>
  <conditionalFormatting sqref="AA428">
    <cfRule type="expression" dxfId="2281" priority="2506" stopIfTrue="1">
      <formula>$AA428=""</formula>
    </cfRule>
    <cfRule type="expression" dxfId="2280" priority="2518">
      <formula>(COUNTIFS($E$13:$E$512,$E428,$AA$13:$AA$512,"◎") + COUNTIFS($E$13:$E$512,$E428,$AA$13:$AA$512,"○"))&gt;1</formula>
    </cfRule>
  </conditionalFormatting>
  <conditionalFormatting sqref="AB428">
    <cfRule type="expression" dxfId="2279" priority="2505" stopIfTrue="1">
      <formula>$AB428=""</formula>
    </cfRule>
    <cfRule type="expression" dxfId="2278" priority="2517">
      <formula>(COUNTIFS($E$13:$E$512,$E428,$AB$13:$AB$512,"◎") + COUNTIFS($E$13:$E$512,$E428,$AB$13:$AB$512,"○"))&gt;1</formula>
    </cfRule>
  </conditionalFormatting>
  <conditionalFormatting sqref="AC428">
    <cfRule type="expression" dxfId="2277" priority="2504" stopIfTrue="1">
      <formula>$AC428=""</formula>
    </cfRule>
    <cfRule type="expression" dxfId="2276" priority="2516">
      <formula>(COUNTIFS($E$13:$E$512,$E428,$AC$13:$AC$512,"◎") + COUNTIFS($E$13:$E$512,$E428,$AC$13:$AC$512,"○"))&gt;1</formula>
    </cfRule>
  </conditionalFormatting>
  <conditionalFormatting sqref="AD428">
    <cfRule type="expression" dxfId="2275" priority="2503" stopIfTrue="1">
      <formula>$AD428=""</formula>
    </cfRule>
    <cfRule type="expression" dxfId="2274" priority="2515">
      <formula>(COUNTIFS($E$13:$E$512,$E428,$AD$13:$AD$512,"◎") + COUNTIFS($E$13:$E$512,$E428,$AD$13:$AD$512,"○"))&gt;1</formula>
    </cfRule>
  </conditionalFormatting>
  <conditionalFormatting sqref="AE428">
    <cfRule type="expression" dxfId="2273" priority="2502" stopIfTrue="1">
      <formula>$AE428=""</formula>
    </cfRule>
    <cfRule type="expression" dxfId="2272" priority="2514">
      <formula>(COUNTIFS($E$13:$E$512,$E428,$AE$13:$AE$512,"◎") + COUNTIFS($E$13:$E$512,$E428,$AE$13:$AE$512,"○"))&gt;1</formula>
    </cfRule>
  </conditionalFormatting>
  <conditionalFormatting sqref="AF428">
    <cfRule type="expression" dxfId="2271" priority="2501" stopIfTrue="1">
      <formula>$AF428=""</formula>
    </cfRule>
    <cfRule type="expression" dxfId="2270" priority="2513">
      <formula>(COUNTIFS($E$13:$E$512,$E428,$AF$13:$AF$512,"◎") + COUNTIFS($E$13:$E$512,$E428,$AF$13:$AF$512,"○"))&gt;1</formula>
    </cfRule>
  </conditionalFormatting>
  <conditionalFormatting sqref="AG428">
    <cfRule type="expression" dxfId="2269" priority="2500" stopIfTrue="1">
      <formula>$AG428=""</formula>
    </cfRule>
    <cfRule type="expression" dxfId="2268" priority="2512">
      <formula>(COUNTIFS($E$13:$E$512,$E428,$AG$13:$AG$512,"◎") + COUNTIFS($E$13:$E$512,$E428,$AG$13:$AG$512,"○"))&gt;1</formula>
    </cfRule>
  </conditionalFormatting>
  <conditionalFormatting sqref="AH428">
    <cfRule type="expression" dxfId="2267" priority="2499" stopIfTrue="1">
      <formula>$AH428=""</formula>
    </cfRule>
    <cfRule type="expression" dxfId="2266" priority="2511">
      <formula>(COUNTIFS($E$13:$E$512,$E428,$AH$13:$AH$512,"◎") + COUNTIFS($E$13:$E$512,$E428,$AH$13:$AH$512,"○"))&gt;1</formula>
    </cfRule>
  </conditionalFormatting>
  <conditionalFormatting sqref="AI428">
    <cfRule type="expression" dxfId="2265" priority="2498" stopIfTrue="1">
      <formula>$AI428=""</formula>
    </cfRule>
    <cfRule type="expression" dxfId="2264" priority="2510">
      <formula>(COUNTIFS($E$13:$E$512,$E428,$AI$13:$AI$512,"◎") + COUNTIFS($E$13:$E$512,$E428,$AI$13:$AI$512,"○"))&gt;1</formula>
    </cfRule>
  </conditionalFormatting>
  <conditionalFormatting sqref="AJ428">
    <cfRule type="expression" dxfId="2263" priority="2497" stopIfTrue="1">
      <formula>$AJ428=""</formula>
    </cfRule>
    <cfRule type="expression" dxfId="2262" priority="2509">
      <formula>(COUNTIFS($E$13:$E$512,$E428,$AJ$13:$AJ$512,"◎") + COUNTIFS($E$13:$E$512,$E428,$AJ$13:$AJ$512,"○"))&gt;1</formula>
    </cfRule>
  </conditionalFormatting>
  <conditionalFormatting sqref="Y429">
    <cfRule type="expression" dxfId="2261" priority="2484" stopIfTrue="1">
      <formula>$Y429=""</formula>
    </cfRule>
    <cfRule type="expression" dxfId="2260" priority="2496">
      <formula>(COUNTIFS($E$13:$E$512,$E429,$Y$13:$Y$512,"◎") + COUNTIFS($E$13:$E$512,$E429,$Y$13:$Y$512,"○"))&gt;1</formula>
    </cfRule>
  </conditionalFormatting>
  <conditionalFormatting sqref="Z429">
    <cfRule type="expression" dxfId="2259" priority="2483" stopIfTrue="1">
      <formula>$Z429=""</formula>
    </cfRule>
    <cfRule type="expression" dxfId="2258" priority="2495">
      <formula>(COUNTIFS($E$13:$E$512,$E429,$Z$13:$Z$512,"◎") + COUNTIFS($E$13:$E$512,$E429,$Z$13:$Z$512,"○"))&gt;1</formula>
    </cfRule>
  </conditionalFormatting>
  <conditionalFormatting sqref="AA429">
    <cfRule type="expression" dxfId="2257" priority="2482" stopIfTrue="1">
      <formula>$AA429=""</formula>
    </cfRule>
    <cfRule type="expression" dxfId="2256" priority="2494">
      <formula>(COUNTIFS($E$13:$E$512,$E429,$AA$13:$AA$512,"◎") + COUNTIFS($E$13:$E$512,$E429,$AA$13:$AA$512,"○"))&gt;1</formula>
    </cfRule>
  </conditionalFormatting>
  <conditionalFormatting sqref="AB429">
    <cfRule type="expression" dxfId="2255" priority="2481" stopIfTrue="1">
      <formula>$AB429=""</formula>
    </cfRule>
    <cfRule type="expression" dxfId="2254" priority="2493">
      <formula>(COUNTIFS($E$13:$E$512,$E429,$AB$13:$AB$512,"◎") + COUNTIFS($E$13:$E$512,$E429,$AB$13:$AB$512,"○"))&gt;1</formula>
    </cfRule>
  </conditionalFormatting>
  <conditionalFormatting sqref="AC429">
    <cfRule type="expression" dxfId="2253" priority="2480" stopIfTrue="1">
      <formula>$AC429=""</formula>
    </cfRule>
    <cfRule type="expression" dxfId="2252" priority="2492">
      <formula>(COUNTIFS($E$13:$E$512,$E429,$AC$13:$AC$512,"◎") + COUNTIFS($E$13:$E$512,$E429,$AC$13:$AC$512,"○"))&gt;1</formula>
    </cfRule>
  </conditionalFormatting>
  <conditionalFormatting sqref="AD429">
    <cfRule type="expression" dxfId="2251" priority="2479" stopIfTrue="1">
      <formula>$AD429=""</formula>
    </cfRule>
    <cfRule type="expression" dxfId="2250" priority="2491">
      <formula>(COUNTIFS($E$13:$E$512,$E429,$AD$13:$AD$512,"◎") + COUNTIFS($E$13:$E$512,$E429,$AD$13:$AD$512,"○"))&gt;1</formula>
    </cfRule>
  </conditionalFormatting>
  <conditionalFormatting sqref="AE429">
    <cfRule type="expression" dxfId="2249" priority="2478" stopIfTrue="1">
      <formula>$AE429=""</formula>
    </cfRule>
    <cfRule type="expression" dxfId="2248" priority="2490">
      <formula>(COUNTIFS($E$13:$E$512,$E429,$AE$13:$AE$512,"◎") + COUNTIFS($E$13:$E$512,$E429,$AE$13:$AE$512,"○"))&gt;1</formula>
    </cfRule>
  </conditionalFormatting>
  <conditionalFormatting sqref="AF429">
    <cfRule type="expression" dxfId="2247" priority="2477" stopIfTrue="1">
      <formula>$AF429=""</formula>
    </cfRule>
    <cfRule type="expression" dxfId="2246" priority="2489">
      <formula>(COUNTIFS($E$13:$E$512,$E429,$AF$13:$AF$512,"◎") + COUNTIFS($E$13:$E$512,$E429,$AF$13:$AF$512,"○"))&gt;1</formula>
    </cfRule>
  </conditionalFormatting>
  <conditionalFormatting sqref="AG429">
    <cfRule type="expression" dxfId="2245" priority="2476" stopIfTrue="1">
      <formula>$AG429=""</formula>
    </cfRule>
    <cfRule type="expression" dxfId="2244" priority="2488">
      <formula>(COUNTIFS($E$13:$E$512,$E429,$AG$13:$AG$512,"◎") + COUNTIFS($E$13:$E$512,$E429,$AG$13:$AG$512,"○"))&gt;1</formula>
    </cfRule>
  </conditionalFormatting>
  <conditionalFormatting sqref="AH429">
    <cfRule type="expression" dxfId="2243" priority="2475" stopIfTrue="1">
      <formula>$AH429=""</formula>
    </cfRule>
    <cfRule type="expression" dxfId="2242" priority="2487">
      <formula>(COUNTIFS($E$13:$E$512,$E429,$AH$13:$AH$512,"◎") + COUNTIFS($E$13:$E$512,$E429,$AH$13:$AH$512,"○"))&gt;1</formula>
    </cfRule>
  </conditionalFormatting>
  <conditionalFormatting sqref="AI429">
    <cfRule type="expression" dxfId="2241" priority="2474" stopIfTrue="1">
      <formula>$AI429=""</formula>
    </cfRule>
    <cfRule type="expression" dxfId="2240" priority="2486">
      <formula>(COUNTIFS($E$13:$E$512,$E429,$AI$13:$AI$512,"◎") + COUNTIFS($E$13:$E$512,$E429,$AI$13:$AI$512,"○"))&gt;1</formula>
    </cfRule>
  </conditionalFormatting>
  <conditionalFormatting sqref="AJ429">
    <cfRule type="expression" dxfId="2239" priority="2473" stopIfTrue="1">
      <formula>$AJ429=""</formula>
    </cfRule>
    <cfRule type="expression" dxfId="2238" priority="2485">
      <formula>(COUNTIFS($E$13:$E$512,$E429,$AJ$13:$AJ$512,"◎") + COUNTIFS($E$13:$E$512,$E429,$AJ$13:$AJ$512,"○"))&gt;1</formula>
    </cfRule>
  </conditionalFormatting>
  <conditionalFormatting sqref="Y430">
    <cfRule type="expression" dxfId="2237" priority="2460" stopIfTrue="1">
      <formula>$Y430=""</formula>
    </cfRule>
    <cfRule type="expression" dxfId="2236" priority="2472">
      <formula>(COUNTIFS($E$13:$E$512,$E430,$Y$13:$Y$512,"◎") + COUNTIFS($E$13:$E$512,$E430,$Y$13:$Y$512,"○"))&gt;1</formula>
    </cfRule>
  </conditionalFormatting>
  <conditionalFormatting sqref="Z430">
    <cfRule type="expression" dxfId="2235" priority="2459" stopIfTrue="1">
      <formula>$Z430=""</formula>
    </cfRule>
    <cfRule type="expression" dxfId="2234" priority="2471">
      <formula>(COUNTIFS($E$13:$E$512,$E430,$Z$13:$Z$512,"◎") + COUNTIFS($E$13:$E$512,$E430,$Z$13:$Z$512,"○"))&gt;1</formula>
    </cfRule>
  </conditionalFormatting>
  <conditionalFormatting sqref="AA430">
    <cfRule type="expression" dxfId="2233" priority="2458" stopIfTrue="1">
      <formula>$AA430=""</formula>
    </cfRule>
    <cfRule type="expression" dxfId="2232" priority="2470">
      <formula>(COUNTIFS($E$13:$E$512,$E430,$AA$13:$AA$512,"◎") + COUNTIFS($E$13:$E$512,$E430,$AA$13:$AA$512,"○"))&gt;1</formula>
    </cfRule>
  </conditionalFormatting>
  <conditionalFormatting sqref="AB430">
    <cfRule type="expression" dxfId="2231" priority="2457" stopIfTrue="1">
      <formula>$AB430=""</formula>
    </cfRule>
    <cfRule type="expression" dxfId="2230" priority="2469">
      <formula>(COUNTIFS($E$13:$E$512,$E430,$AB$13:$AB$512,"◎") + COUNTIFS($E$13:$E$512,$E430,$AB$13:$AB$512,"○"))&gt;1</formula>
    </cfRule>
  </conditionalFormatting>
  <conditionalFormatting sqref="AC430">
    <cfRule type="expression" dxfId="2229" priority="2456" stopIfTrue="1">
      <formula>$AC430=""</formula>
    </cfRule>
    <cfRule type="expression" dxfId="2228" priority="2468">
      <formula>(COUNTIFS($E$13:$E$512,$E430,$AC$13:$AC$512,"◎") + COUNTIFS($E$13:$E$512,$E430,$AC$13:$AC$512,"○"))&gt;1</formula>
    </cfRule>
  </conditionalFormatting>
  <conditionalFormatting sqref="AD430">
    <cfRule type="expression" dxfId="2227" priority="2455" stopIfTrue="1">
      <formula>$AD430=""</formula>
    </cfRule>
    <cfRule type="expression" dxfId="2226" priority="2467">
      <formula>(COUNTIFS($E$13:$E$512,$E430,$AD$13:$AD$512,"◎") + COUNTIFS($E$13:$E$512,$E430,$AD$13:$AD$512,"○"))&gt;1</formula>
    </cfRule>
  </conditionalFormatting>
  <conditionalFormatting sqref="AE430">
    <cfRule type="expression" dxfId="2225" priority="2454" stopIfTrue="1">
      <formula>$AE430=""</formula>
    </cfRule>
    <cfRule type="expression" dxfId="2224" priority="2466">
      <formula>(COUNTIFS($E$13:$E$512,$E430,$AE$13:$AE$512,"◎") + COUNTIFS($E$13:$E$512,$E430,$AE$13:$AE$512,"○"))&gt;1</formula>
    </cfRule>
  </conditionalFormatting>
  <conditionalFormatting sqref="AF430">
    <cfRule type="expression" dxfId="2223" priority="2453" stopIfTrue="1">
      <formula>$AF430=""</formula>
    </cfRule>
    <cfRule type="expression" dxfId="2222" priority="2465">
      <formula>(COUNTIFS($E$13:$E$512,$E430,$AF$13:$AF$512,"◎") + COUNTIFS($E$13:$E$512,$E430,$AF$13:$AF$512,"○"))&gt;1</formula>
    </cfRule>
  </conditionalFormatting>
  <conditionalFormatting sqref="AG430">
    <cfRule type="expression" dxfId="2221" priority="2452" stopIfTrue="1">
      <formula>$AG430=""</formula>
    </cfRule>
    <cfRule type="expression" dxfId="2220" priority="2464">
      <formula>(COUNTIFS($E$13:$E$512,$E430,$AG$13:$AG$512,"◎") + COUNTIFS($E$13:$E$512,$E430,$AG$13:$AG$512,"○"))&gt;1</formula>
    </cfRule>
  </conditionalFormatting>
  <conditionalFormatting sqref="AH430">
    <cfRule type="expression" dxfId="2219" priority="2451" stopIfTrue="1">
      <formula>$AH430=""</formula>
    </cfRule>
    <cfRule type="expression" dxfId="2218" priority="2463">
      <formula>(COUNTIFS($E$13:$E$512,$E430,$AH$13:$AH$512,"◎") + COUNTIFS($E$13:$E$512,$E430,$AH$13:$AH$512,"○"))&gt;1</formula>
    </cfRule>
  </conditionalFormatting>
  <conditionalFormatting sqref="AI430">
    <cfRule type="expression" dxfId="2217" priority="2450" stopIfTrue="1">
      <formula>$AI430=""</formula>
    </cfRule>
    <cfRule type="expression" dxfId="2216" priority="2462">
      <formula>(COUNTIFS($E$13:$E$512,$E430,$AI$13:$AI$512,"◎") + COUNTIFS($E$13:$E$512,$E430,$AI$13:$AI$512,"○"))&gt;1</formula>
    </cfRule>
  </conditionalFormatting>
  <conditionalFormatting sqref="AJ430">
    <cfRule type="expression" dxfId="2215" priority="2449" stopIfTrue="1">
      <formula>$AJ430=""</formula>
    </cfRule>
    <cfRule type="expression" dxfId="2214" priority="2461">
      <formula>(COUNTIFS($E$13:$E$512,$E430,$AJ$13:$AJ$512,"◎") + COUNTIFS($E$13:$E$512,$E430,$AJ$13:$AJ$512,"○"))&gt;1</formula>
    </cfRule>
  </conditionalFormatting>
  <conditionalFormatting sqref="Y431">
    <cfRule type="expression" dxfId="2213" priority="2436" stopIfTrue="1">
      <formula>$Y431=""</formula>
    </cfRule>
    <cfRule type="expression" dxfId="2212" priority="2448">
      <formula>(COUNTIFS($E$13:$E$512,$E431,$Y$13:$Y$512,"◎") + COUNTIFS($E$13:$E$512,$E431,$Y$13:$Y$512,"○"))&gt;1</formula>
    </cfRule>
  </conditionalFormatting>
  <conditionalFormatting sqref="Z431">
    <cfRule type="expression" dxfId="2211" priority="2435" stopIfTrue="1">
      <formula>$Z431=""</formula>
    </cfRule>
    <cfRule type="expression" dxfId="2210" priority="2447">
      <formula>(COUNTIFS($E$13:$E$512,$E431,$Z$13:$Z$512,"◎") + COUNTIFS($E$13:$E$512,$E431,$Z$13:$Z$512,"○"))&gt;1</formula>
    </cfRule>
  </conditionalFormatting>
  <conditionalFormatting sqref="AA431">
    <cfRule type="expression" dxfId="2209" priority="2434" stopIfTrue="1">
      <formula>$AA431=""</formula>
    </cfRule>
    <cfRule type="expression" dxfId="2208" priority="2446">
      <formula>(COUNTIFS($E$13:$E$512,$E431,$AA$13:$AA$512,"◎") + COUNTIFS($E$13:$E$512,$E431,$AA$13:$AA$512,"○"))&gt;1</formula>
    </cfRule>
  </conditionalFormatting>
  <conditionalFormatting sqref="AB431">
    <cfRule type="expression" dxfId="2207" priority="2433" stopIfTrue="1">
      <formula>$AB431=""</formula>
    </cfRule>
    <cfRule type="expression" dxfId="2206" priority="2445">
      <formula>(COUNTIFS($E$13:$E$512,$E431,$AB$13:$AB$512,"◎") + COUNTIFS($E$13:$E$512,$E431,$AB$13:$AB$512,"○"))&gt;1</formula>
    </cfRule>
  </conditionalFormatting>
  <conditionalFormatting sqref="AC431">
    <cfRule type="expression" dxfId="2205" priority="2432" stopIfTrue="1">
      <formula>$AC431=""</formula>
    </cfRule>
    <cfRule type="expression" dxfId="2204" priority="2444">
      <formula>(COUNTIFS($E$13:$E$512,$E431,$AC$13:$AC$512,"◎") + COUNTIFS($E$13:$E$512,$E431,$AC$13:$AC$512,"○"))&gt;1</formula>
    </cfRule>
  </conditionalFormatting>
  <conditionalFormatting sqref="AD431">
    <cfRule type="expression" dxfId="2203" priority="2431" stopIfTrue="1">
      <formula>$AD431=""</formula>
    </cfRule>
    <cfRule type="expression" dxfId="2202" priority="2443">
      <formula>(COUNTIFS($E$13:$E$512,$E431,$AD$13:$AD$512,"◎") + COUNTIFS($E$13:$E$512,$E431,$AD$13:$AD$512,"○"))&gt;1</formula>
    </cfRule>
  </conditionalFormatting>
  <conditionalFormatting sqref="AE431">
    <cfRule type="expression" dxfId="2201" priority="2430" stopIfTrue="1">
      <formula>$AE431=""</formula>
    </cfRule>
    <cfRule type="expression" dxfId="2200" priority="2442">
      <formula>(COUNTIFS($E$13:$E$512,$E431,$AE$13:$AE$512,"◎") + COUNTIFS($E$13:$E$512,$E431,$AE$13:$AE$512,"○"))&gt;1</formula>
    </cfRule>
  </conditionalFormatting>
  <conditionalFormatting sqref="AF431">
    <cfRule type="expression" dxfId="2199" priority="2429" stopIfTrue="1">
      <formula>$AF431=""</formula>
    </cfRule>
    <cfRule type="expression" dxfId="2198" priority="2441">
      <formula>(COUNTIFS($E$13:$E$512,$E431,$AF$13:$AF$512,"◎") + COUNTIFS($E$13:$E$512,$E431,$AF$13:$AF$512,"○"))&gt;1</formula>
    </cfRule>
  </conditionalFormatting>
  <conditionalFormatting sqref="AG431">
    <cfRule type="expression" dxfId="2197" priority="2428" stopIfTrue="1">
      <formula>$AG431=""</formula>
    </cfRule>
    <cfRule type="expression" dxfId="2196" priority="2440">
      <formula>(COUNTIFS($E$13:$E$512,$E431,$AG$13:$AG$512,"◎") + COUNTIFS($E$13:$E$512,$E431,$AG$13:$AG$512,"○"))&gt;1</formula>
    </cfRule>
  </conditionalFormatting>
  <conditionalFormatting sqref="AH431">
    <cfRule type="expression" dxfId="2195" priority="2427" stopIfTrue="1">
      <formula>$AH431=""</formula>
    </cfRule>
    <cfRule type="expression" dxfId="2194" priority="2439">
      <formula>(COUNTIFS($E$13:$E$512,$E431,$AH$13:$AH$512,"◎") + COUNTIFS($E$13:$E$512,$E431,$AH$13:$AH$512,"○"))&gt;1</formula>
    </cfRule>
  </conditionalFormatting>
  <conditionalFormatting sqref="AI431">
    <cfRule type="expression" dxfId="2193" priority="2426" stopIfTrue="1">
      <formula>$AI431=""</formula>
    </cfRule>
    <cfRule type="expression" dxfId="2192" priority="2438">
      <formula>(COUNTIFS($E$13:$E$512,$E431,$AI$13:$AI$512,"◎") + COUNTIFS($E$13:$E$512,$E431,$AI$13:$AI$512,"○"))&gt;1</formula>
    </cfRule>
  </conditionalFormatting>
  <conditionalFormatting sqref="AJ431">
    <cfRule type="expression" dxfId="2191" priority="2425" stopIfTrue="1">
      <formula>$AJ431=""</formula>
    </cfRule>
    <cfRule type="expression" dxfId="2190" priority="2437">
      <formula>(COUNTIFS($E$13:$E$512,$E431,$AJ$13:$AJ$512,"◎") + COUNTIFS($E$13:$E$512,$E431,$AJ$13:$AJ$512,"○"))&gt;1</formula>
    </cfRule>
  </conditionalFormatting>
  <conditionalFormatting sqref="Y432">
    <cfRule type="expression" dxfId="2189" priority="2412" stopIfTrue="1">
      <formula>$Y432=""</formula>
    </cfRule>
    <cfRule type="expression" dxfId="2188" priority="2424">
      <formula>(COUNTIFS($E$13:$E$512,$E432,$Y$13:$Y$512,"◎") + COUNTIFS($E$13:$E$512,$E432,$Y$13:$Y$512,"○"))&gt;1</formula>
    </cfRule>
  </conditionalFormatting>
  <conditionalFormatting sqref="Z432">
    <cfRule type="expression" dxfId="2187" priority="2411" stopIfTrue="1">
      <formula>$Z432=""</formula>
    </cfRule>
    <cfRule type="expression" dxfId="2186" priority="2423">
      <formula>(COUNTIFS($E$13:$E$512,$E432,$Z$13:$Z$512,"◎") + COUNTIFS($E$13:$E$512,$E432,$Z$13:$Z$512,"○"))&gt;1</formula>
    </cfRule>
  </conditionalFormatting>
  <conditionalFormatting sqref="AA432">
    <cfRule type="expression" dxfId="2185" priority="2410" stopIfTrue="1">
      <formula>$AA432=""</formula>
    </cfRule>
    <cfRule type="expression" dxfId="2184" priority="2422">
      <formula>(COUNTIFS($E$13:$E$512,$E432,$AA$13:$AA$512,"◎") + COUNTIFS($E$13:$E$512,$E432,$AA$13:$AA$512,"○"))&gt;1</formula>
    </cfRule>
  </conditionalFormatting>
  <conditionalFormatting sqref="AB432">
    <cfRule type="expression" dxfId="2183" priority="2409" stopIfTrue="1">
      <formula>$AB432=""</formula>
    </cfRule>
    <cfRule type="expression" dxfId="2182" priority="2421">
      <formula>(COUNTIFS($E$13:$E$512,$E432,$AB$13:$AB$512,"◎") + COUNTIFS($E$13:$E$512,$E432,$AB$13:$AB$512,"○"))&gt;1</formula>
    </cfRule>
  </conditionalFormatting>
  <conditionalFormatting sqref="AC432">
    <cfRule type="expression" dxfId="2181" priority="2408" stopIfTrue="1">
      <formula>$AC432=""</formula>
    </cfRule>
    <cfRule type="expression" dxfId="2180" priority="2420">
      <formula>(COUNTIFS($E$13:$E$512,$E432,$AC$13:$AC$512,"◎") + COUNTIFS($E$13:$E$512,$E432,$AC$13:$AC$512,"○"))&gt;1</formula>
    </cfRule>
  </conditionalFormatting>
  <conditionalFormatting sqref="AD432">
    <cfRule type="expression" dxfId="2179" priority="2407" stopIfTrue="1">
      <formula>$AD432=""</formula>
    </cfRule>
    <cfRule type="expression" dxfId="2178" priority="2419">
      <formula>(COUNTIFS($E$13:$E$512,$E432,$AD$13:$AD$512,"◎") + COUNTIFS($E$13:$E$512,$E432,$AD$13:$AD$512,"○"))&gt;1</formula>
    </cfRule>
  </conditionalFormatting>
  <conditionalFormatting sqref="AE432">
    <cfRule type="expression" dxfId="2177" priority="2406" stopIfTrue="1">
      <formula>$AE432=""</formula>
    </cfRule>
    <cfRule type="expression" dxfId="2176" priority="2418">
      <formula>(COUNTIFS($E$13:$E$512,$E432,$AE$13:$AE$512,"◎") + COUNTIFS($E$13:$E$512,$E432,$AE$13:$AE$512,"○"))&gt;1</formula>
    </cfRule>
  </conditionalFormatting>
  <conditionalFormatting sqref="AF432">
    <cfRule type="expression" dxfId="2175" priority="2405" stopIfTrue="1">
      <formula>$AF432=""</formula>
    </cfRule>
    <cfRule type="expression" dxfId="2174" priority="2417">
      <formula>(COUNTIFS($E$13:$E$512,$E432,$AF$13:$AF$512,"◎") + COUNTIFS($E$13:$E$512,$E432,$AF$13:$AF$512,"○"))&gt;1</formula>
    </cfRule>
  </conditionalFormatting>
  <conditionalFormatting sqref="AG432">
    <cfRule type="expression" dxfId="2173" priority="2404" stopIfTrue="1">
      <formula>$AG432=""</formula>
    </cfRule>
    <cfRule type="expression" dxfId="2172" priority="2416">
      <formula>(COUNTIFS($E$13:$E$512,$E432,$AG$13:$AG$512,"◎") + COUNTIFS($E$13:$E$512,$E432,$AG$13:$AG$512,"○"))&gt;1</formula>
    </cfRule>
  </conditionalFormatting>
  <conditionalFormatting sqref="AH432">
    <cfRule type="expression" dxfId="2171" priority="2403" stopIfTrue="1">
      <formula>$AH432=""</formula>
    </cfRule>
    <cfRule type="expression" dxfId="2170" priority="2415">
      <formula>(COUNTIFS($E$13:$E$512,$E432,$AH$13:$AH$512,"◎") + COUNTIFS($E$13:$E$512,$E432,$AH$13:$AH$512,"○"))&gt;1</formula>
    </cfRule>
  </conditionalFormatting>
  <conditionalFormatting sqref="AI432">
    <cfRule type="expression" dxfId="2169" priority="2402" stopIfTrue="1">
      <formula>$AI432=""</formula>
    </cfRule>
    <cfRule type="expression" dxfId="2168" priority="2414">
      <formula>(COUNTIFS($E$13:$E$512,$E432,$AI$13:$AI$512,"◎") + COUNTIFS($E$13:$E$512,$E432,$AI$13:$AI$512,"○"))&gt;1</formula>
    </cfRule>
  </conditionalFormatting>
  <conditionalFormatting sqref="AJ432">
    <cfRule type="expression" dxfId="2167" priority="2401" stopIfTrue="1">
      <formula>$AJ432=""</formula>
    </cfRule>
    <cfRule type="expression" dxfId="2166" priority="2413">
      <formula>(COUNTIFS($E$13:$E$512,$E432,$AJ$13:$AJ$512,"◎") + COUNTIFS($E$13:$E$512,$E432,$AJ$13:$AJ$512,"○"))&gt;1</formula>
    </cfRule>
  </conditionalFormatting>
  <conditionalFormatting sqref="Y433">
    <cfRule type="expression" dxfId="2165" priority="2388" stopIfTrue="1">
      <formula>$Y433=""</formula>
    </cfRule>
    <cfRule type="expression" dxfId="2164" priority="2400">
      <formula>(COUNTIFS($E$13:$E$512,$E433,$Y$13:$Y$512,"◎") + COUNTIFS($E$13:$E$512,$E433,$Y$13:$Y$512,"○"))&gt;1</formula>
    </cfRule>
  </conditionalFormatting>
  <conditionalFormatting sqref="Z433">
    <cfRule type="expression" dxfId="2163" priority="2387" stopIfTrue="1">
      <formula>$Z433=""</formula>
    </cfRule>
    <cfRule type="expression" dxfId="2162" priority="2399">
      <formula>(COUNTIFS($E$13:$E$512,$E433,$Z$13:$Z$512,"◎") + COUNTIFS($E$13:$E$512,$E433,$Z$13:$Z$512,"○"))&gt;1</formula>
    </cfRule>
  </conditionalFormatting>
  <conditionalFormatting sqref="AA433">
    <cfRule type="expression" dxfId="2161" priority="2386" stopIfTrue="1">
      <formula>$AA433=""</formula>
    </cfRule>
    <cfRule type="expression" dxfId="2160" priority="2398">
      <formula>(COUNTIFS($E$13:$E$512,$E433,$AA$13:$AA$512,"◎") + COUNTIFS($E$13:$E$512,$E433,$AA$13:$AA$512,"○"))&gt;1</formula>
    </cfRule>
  </conditionalFormatting>
  <conditionalFormatting sqref="AB433">
    <cfRule type="expression" dxfId="2159" priority="2385" stopIfTrue="1">
      <formula>$AB433=""</formula>
    </cfRule>
    <cfRule type="expression" dxfId="2158" priority="2397">
      <formula>(COUNTIFS($E$13:$E$512,$E433,$AB$13:$AB$512,"◎") + COUNTIFS($E$13:$E$512,$E433,$AB$13:$AB$512,"○"))&gt;1</formula>
    </cfRule>
  </conditionalFormatting>
  <conditionalFormatting sqref="AC433">
    <cfRule type="expression" dxfId="2157" priority="2384" stopIfTrue="1">
      <formula>$AC433=""</formula>
    </cfRule>
    <cfRule type="expression" dxfId="2156" priority="2396">
      <formula>(COUNTIFS($E$13:$E$512,$E433,$AC$13:$AC$512,"◎") + COUNTIFS($E$13:$E$512,$E433,$AC$13:$AC$512,"○"))&gt;1</formula>
    </cfRule>
  </conditionalFormatting>
  <conditionalFormatting sqref="AD433">
    <cfRule type="expression" dxfId="2155" priority="2383" stopIfTrue="1">
      <formula>$AD433=""</formula>
    </cfRule>
    <cfRule type="expression" dxfId="2154" priority="2395">
      <formula>(COUNTIFS($E$13:$E$512,$E433,$AD$13:$AD$512,"◎") + COUNTIFS($E$13:$E$512,$E433,$AD$13:$AD$512,"○"))&gt;1</formula>
    </cfRule>
  </conditionalFormatting>
  <conditionalFormatting sqref="AE433">
    <cfRule type="expression" dxfId="2153" priority="2382" stopIfTrue="1">
      <formula>$AE433=""</formula>
    </cfRule>
    <cfRule type="expression" dxfId="2152" priority="2394">
      <formula>(COUNTIFS($E$13:$E$512,$E433,$AE$13:$AE$512,"◎") + COUNTIFS($E$13:$E$512,$E433,$AE$13:$AE$512,"○"))&gt;1</formula>
    </cfRule>
  </conditionalFormatting>
  <conditionalFormatting sqref="AF433">
    <cfRule type="expression" dxfId="2151" priority="2381" stopIfTrue="1">
      <formula>$AF433=""</formula>
    </cfRule>
    <cfRule type="expression" dxfId="2150" priority="2393">
      <formula>(COUNTIFS($E$13:$E$512,$E433,$AF$13:$AF$512,"◎") + COUNTIFS($E$13:$E$512,$E433,$AF$13:$AF$512,"○"))&gt;1</formula>
    </cfRule>
  </conditionalFormatting>
  <conditionalFormatting sqref="AG433">
    <cfRule type="expression" dxfId="2149" priority="2380" stopIfTrue="1">
      <formula>$AG433=""</formula>
    </cfRule>
    <cfRule type="expression" dxfId="2148" priority="2392">
      <formula>(COUNTIFS($E$13:$E$512,$E433,$AG$13:$AG$512,"◎") + COUNTIFS($E$13:$E$512,$E433,$AG$13:$AG$512,"○"))&gt;1</formula>
    </cfRule>
  </conditionalFormatting>
  <conditionalFormatting sqref="AH433">
    <cfRule type="expression" dxfId="2147" priority="2379" stopIfTrue="1">
      <formula>$AH433=""</formula>
    </cfRule>
    <cfRule type="expression" dxfId="2146" priority="2391">
      <formula>(COUNTIFS($E$13:$E$512,$E433,$AH$13:$AH$512,"◎") + COUNTIFS($E$13:$E$512,$E433,$AH$13:$AH$512,"○"))&gt;1</formula>
    </cfRule>
  </conditionalFormatting>
  <conditionalFormatting sqref="AI433">
    <cfRule type="expression" dxfId="2145" priority="2378" stopIfTrue="1">
      <formula>$AI433=""</formula>
    </cfRule>
    <cfRule type="expression" dxfId="2144" priority="2390">
      <formula>(COUNTIFS($E$13:$E$512,$E433,$AI$13:$AI$512,"◎") + COUNTIFS($E$13:$E$512,$E433,$AI$13:$AI$512,"○"))&gt;1</formula>
    </cfRule>
  </conditionalFormatting>
  <conditionalFormatting sqref="AJ433">
    <cfRule type="expression" dxfId="2143" priority="2377" stopIfTrue="1">
      <formula>$AJ433=""</formula>
    </cfRule>
    <cfRule type="expression" dxfId="2142" priority="2389">
      <formula>(COUNTIFS($E$13:$E$512,$E433,$AJ$13:$AJ$512,"◎") + COUNTIFS($E$13:$E$512,$E433,$AJ$13:$AJ$512,"○"))&gt;1</formula>
    </cfRule>
  </conditionalFormatting>
  <conditionalFormatting sqref="Y434">
    <cfRule type="expression" dxfId="2141" priority="2364" stopIfTrue="1">
      <formula>$Y434=""</formula>
    </cfRule>
    <cfRule type="expression" dxfId="2140" priority="2376">
      <formula>(COUNTIFS($E$13:$E$512,$E434,$Y$13:$Y$512,"◎") + COUNTIFS($E$13:$E$512,$E434,$Y$13:$Y$512,"○"))&gt;1</formula>
    </cfRule>
  </conditionalFormatting>
  <conditionalFormatting sqref="Z434">
    <cfRule type="expression" dxfId="2139" priority="2363" stopIfTrue="1">
      <formula>$Z434=""</formula>
    </cfRule>
    <cfRule type="expression" dxfId="2138" priority="2375">
      <formula>(COUNTIFS($E$13:$E$512,$E434,$Z$13:$Z$512,"◎") + COUNTIFS($E$13:$E$512,$E434,$Z$13:$Z$512,"○"))&gt;1</formula>
    </cfRule>
  </conditionalFormatting>
  <conditionalFormatting sqref="AA434">
    <cfRule type="expression" dxfId="2137" priority="2362" stopIfTrue="1">
      <formula>$AA434=""</formula>
    </cfRule>
    <cfRule type="expression" dxfId="2136" priority="2374">
      <formula>(COUNTIFS($E$13:$E$512,$E434,$AA$13:$AA$512,"◎") + COUNTIFS($E$13:$E$512,$E434,$AA$13:$AA$512,"○"))&gt;1</formula>
    </cfRule>
  </conditionalFormatting>
  <conditionalFormatting sqref="AB434">
    <cfRule type="expression" dxfId="2135" priority="2361" stopIfTrue="1">
      <formula>$AB434=""</formula>
    </cfRule>
    <cfRule type="expression" dxfId="2134" priority="2373">
      <formula>(COUNTIFS($E$13:$E$512,$E434,$AB$13:$AB$512,"◎") + COUNTIFS($E$13:$E$512,$E434,$AB$13:$AB$512,"○"))&gt;1</formula>
    </cfRule>
  </conditionalFormatting>
  <conditionalFormatting sqref="AC434">
    <cfRule type="expression" dxfId="2133" priority="2360" stopIfTrue="1">
      <formula>$AC434=""</formula>
    </cfRule>
    <cfRule type="expression" dxfId="2132" priority="2372">
      <formula>(COUNTIFS($E$13:$E$512,$E434,$AC$13:$AC$512,"◎") + COUNTIFS($E$13:$E$512,$E434,$AC$13:$AC$512,"○"))&gt;1</formula>
    </cfRule>
  </conditionalFormatting>
  <conditionalFormatting sqref="AD434">
    <cfRule type="expression" dxfId="2131" priority="2359" stopIfTrue="1">
      <formula>$AD434=""</formula>
    </cfRule>
    <cfRule type="expression" dxfId="2130" priority="2371">
      <formula>(COUNTIFS($E$13:$E$512,$E434,$AD$13:$AD$512,"◎") + COUNTIFS($E$13:$E$512,$E434,$AD$13:$AD$512,"○"))&gt;1</formula>
    </cfRule>
  </conditionalFormatting>
  <conditionalFormatting sqref="AE434">
    <cfRule type="expression" dxfId="2129" priority="2358" stopIfTrue="1">
      <formula>$AE434=""</formula>
    </cfRule>
    <cfRule type="expression" dxfId="2128" priority="2370">
      <formula>(COUNTIFS($E$13:$E$512,$E434,$AE$13:$AE$512,"◎") + COUNTIFS($E$13:$E$512,$E434,$AE$13:$AE$512,"○"))&gt;1</formula>
    </cfRule>
  </conditionalFormatting>
  <conditionalFormatting sqref="AF434">
    <cfRule type="expression" dxfId="2127" priority="2357" stopIfTrue="1">
      <formula>$AF434=""</formula>
    </cfRule>
    <cfRule type="expression" dxfId="2126" priority="2369">
      <formula>(COUNTIFS($E$13:$E$512,$E434,$AF$13:$AF$512,"◎") + COUNTIFS($E$13:$E$512,$E434,$AF$13:$AF$512,"○"))&gt;1</formula>
    </cfRule>
  </conditionalFormatting>
  <conditionalFormatting sqref="AG434">
    <cfRule type="expression" dxfId="2125" priority="2356" stopIfTrue="1">
      <formula>$AG434=""</formula>
    </cfRule>
    <cfRule type="expression" dxfId="2124" priority="2368">
      <formula>(COUNTIFS($E$13:$E$512,$E434,$AG$13:$AG$512,"◎") + COUNTIFS($E$13:$E$512,$E434,$AG$13:$AG$512,"○"))&gt;1</formula>
    </cfRule>
  </conditionalFormatting>
  <conditionalFormatting sqref="AH434">
    <cfRule type="expression" dxfId="2123" priority="2355" stopIfTrue="1">
      <formula>$AH434=""</formula>
    </cfRule>
    <cfRule type="expression" dxfId="2122" priority="2367">
      <formula>(COUNTIFS($E$13:$E$512,$E434,$AH$13:$AH$512,"◎") + COUNTIFS($E$13:$E$512,$E434,$AH$13:$AH$512,"○"))&gt;1</formula>
    </cfRule>
  </conditionalFormatting>
  <conditionalFormatting sqref="AI434">
    <cfRule type="expression" dxfId="2121" priority="2354" stopIfTrue="1">
      <formula>$AI434=""</formula>
    </cfRule>
    <cfRule type="expression" dxfId="2120" priority="2366">
      <formula>(COUNTIFS($E$13:$E$512,$E434,$AI$13:$AI$512,"◎") + COUNTIFS($E$13:$E$512,$E434,$AI$13:$AI$512,"○"))&gt;1</formula>
    </cfRule>
  </conditionalFormatting>
  <conditionalFormatting sqref="AJ434">
    <cfRule type="expression" dxfId="2119" priority="2353" stopIfTrue="1">
      <formula>$AJ434=""</formula>
    </cfRule>
    <cfRule type="expression" dxfId="2118" priority="2365">
      <formula>(COUNTIFS($E$13:$E$512,$E434,$AJ$13:$AJ$512,"◎") + COUNTIFS($E$13:$E$512,$E434,$AJ$13:$AJ$512,"○"))&gt;1</formula>
    </cfRule>
  </conditionalFormatting>
  <conditionalFormatting sqref="Y435">
    <cfRule type="expression" dxfId="2117" priority="1860" stopIfTrue="1">
      <formula>$Y435=""</formula>
    </cfRule>
    <cfRule type="expression" dxfId="2116" priority="1872">
      <formula>(COUNTIFS($E$13:$E$512,$E435,$Y$13:$Y$512,"◎") + COUNTIFS($E$13:$E$512,$E435,$Y$13:$Y$512,"○"))&gt;1</formula>
    </cfRule>
  </conditionalFormatting>
  <conditionalFormatting sqref="Z435">
    <cfRule type="expression" dxfId="2115" priority="1859" stopIfTrue="1">
      <formula>$Z435=""</formula>
    </cfRule>
    <cfRule type="expression" dxfId="2114" priority="1871">
      <formula>(COUNTIFS($E$13:$E$512,$E435,$Z$13:$Z$512,"◎") + COUNTIFS($E$13:$E$512,$E435,$Z$13:$Z$512,"○"))&gt;1</formula>
    </cfRule>
  </conditionalFormatting>
  <conditionalFormatting sqref="AA435">
    <cfRule type="expression" dxfId="2113" priority="1858" stopIfTrue="1">
      <formula>$AA435=""</formula>
    </cfRule>
    <cfRule type="expression" dxfId="2112" priority="1870">
      <formula>(COUNTIFS($E$13:$E$512,$E435,$AA$13:$AA$512,"◎") + COUNTIFS($E$13:$E$512,$E435,$AA$13:$AA$512,"○"))&gt;1</formula>
    </cfRule>
  </conditionalFormatting>
  <conditionalFormatting sqref="AB435">
    <cfRule type="expression" dxfId="2111" priority="1857" stopIfTrue="1">
      <formula>$AB435=""</formula>
    </cfRule>
    <cfRule type="expression" dxfId="2110" priority="1869">
      <formula>(COUNTIFS($E$13:$E$512,$E435,$AB$13:$AB$512,"◎") + COUNTIFS($E$13:$E$512,$E435,$AB$13:$AB$512,"○"))&gt;1</formula>
    </cfRule>
  </conditionalFormatting>
  <conditionalFormatting sqref="AC435">
    <cfRule type="expression" dxfId="2109" priority="1856" stopIfTrue="1">
      <formula>$AC435=""</formula>
    </cfRule>
    <cfRule type="expression" dxfId="2108" priority="1868">
      <formula>(COUNTIFS($E$13:$E$512,$E435,$AC$13:$AC$512,"◎") + COUNTIFS($E$13:$E$512,$E435,$AC$13:$AC$512,"○"))&gt;1</formula>
    </cfRule>
  </conditionalFormatting>
  <conditionalFormatting sqref="AD435">
    <cfRule type="expression" dxfId="2107" priority="1855" stopIfTrue="1">
      <formula>$AD435=""</formula>
    </cfRule>
    <cfRule type="expression" dxfId="2106" priority="1867">
      <formula>(COUNTIFS($E$13:$E$512,$E435,$AD$13:$AD$512,"◎") + COUNTIFS($E$13:$E$512,$E435,$AD$13:$AD$512,"○"))&gt;1</formula>
    </cfRule>
  </conditionalFormatting>
  <conditionalFormatting sqref="AE435">
    <cfRule type="expression" dxfId="2105" priority="1854" stopIfTrue="1">
      <formula>$AE435=""</formula>
    </cfRule>
    <cfRule type="expression" dxfId="2104" priority="1866">
      <formula>(COUNTIFS($E$13:$E$512,$E435,$AE$13:$AE$512,"◎") + COUNTIFS($E$13:$E$512,$E435,$AE$13:$AE$512,"○"))&gt;1</formula>
    </cfRule>
  </conditionalFormatting>
  <conditionalFormatting sqref="AF435">
    <cfRule type="expression" dxfId="2103" priority="1853" stopIfTrue="1">
      <formula>$AF435=""</formula>
    </cfRule>
    <cfRule type="expression" dxfId="2102" priority="1865">
      <formula>(COUNTIFS($E$13:$E$512,$E435,$AF$13:$AF$512,"◎") + COUNTIFS($E$13:$E$512,$E435,$AF$13:$AF$512,"○"))&gt;1</formula>
    </cfRule>
  </conditionalFormatting>
  <conditionalFormatting sqref="AG435">
    <cfRule type="expression" dxfId="2101" priority="1852" stopIfTrue="1">
      <formula>$AG435=""</formula>
    </cfRule>
    <cfRule type="expression" dxfId="2100" priority="1864">
      <formula>(COUNTIFS($E$13:$E$512,$E435,$AG$13:$AG$512,"◎") + COUNTIFS($E$13:$E$512,$E435,$AG$13:$AG$512,"○"))&gt;1</formula>
    </cfRule>
  </conditionalFormatting>
  <conditionalFormatting sqref="AH435">
    <cfRule type="expression" dxfId="2099" priority="1851" stopIfTrue="1">
      <formula>$AH435=""</formula>
    </cfRule>
    <cfRule type="expression" dxfId="2098" priority="1863">
      <formula>(COUNTIFS($E$13:$E$512,$E435,$AH$13:$AH$512,"◎") + COUNTIFS($E$13:$E$512,$E435,$AH$13:$AH$512,"○"))&gt;1</formula>
    </cfRule>
  </conditionalFormatting>
  <conditionalFormatting sqref="AI435">
    <cfRule type="expression" dxfId="2097" priority="1850" stopIfTrue="1">
      <formula>$AI435=""</formula>
    </cfRule>
    <cfRule type="expression" dxfId="2096" priority="1862">
      <formula>(COUNTIFS($E$13:$E$512,$E435,$AI$13:$AI$512,"◎") + COUNTIFS($E$13:$E$512,$E435,$AI$13:$AI$512,"○"))&gt;1</formula>
    </cfRule>
  </conditionalFormatting>
  <conditionalFormatting sqref="AJ435">
    <cfRule type="expression" dxfId="2095" priority="1849" stopIfTrue="1">
      <formula>$AJ435=""</formula>
    </cfRule>
    <cfRule type="expression" dxfId="2094" priority="1861">
      <formula>(COUNTIFS($E$13:$E$512,$E435,$AJ$13:$AJ$512,"◎") + COUNTIFS($E$13:$E$512,$E435,$AJ$13:$AJ$512,"○"))&gt;1</formula>
    </cfRule>
  </conditionalFormatting>
  <conditionalFormatting sqref="Y436">
    <cfRule type="expression" dxfId="2093" priority="1836" stopIfTrue="1">
      <formula>$Y436=""</formula>
    </cfRule>
    <cfRule type="expression" dxfId="2092" priority="1848">
      <formula>(COUNTIFS($E$13:$E$512,$E436,$Y$13:$Y$512,"◎") + COUNTIFS($E$13:$E$512,$E436,$Y$13:$Y$512,"○"))&gt;1</formula>
    </cfRule>
  </conditionalFormatting>
  <conditionalFormatting sqref="Z436">
    <cfRule type="expression" dxfId="2091" priority="1835" stopIfTrue="1">
      <formula>$Z436=""</formula>
    </cfRule>
    <cfRule type="expression" dxfId="2090" priority="1847">
      <formula>(COUNTIFS($E$13:$E$512,$E436,$Z$13:$Z$512,"◎") + COUNTIFS($E$13:$E$512,$E436,$Z$13:$Z$512,"○"))&gt;1</formula>
    </cfRule>
  </conditionalFormatting>
  <conditionalFormatting sqref="AA436">
    <cfRule type="expression" dxfId="2089" priority="1834" stopIfTrue="1">
      <formula>$AA436=""</formula>
    </cfRule>
    <cfRule type="expression" dxfId="2088" priority="1846">
      <formula>(COUNTIFS($E$13:$E$512,$E436,$AA$13:$AA$512,"◎") + COUNTIFS($E$13:$E$512,$E436,$AA$13:$AA$512,"○"))&gt;1</formula>
    </cfRule>
  </conditionalFormatting>
  <conditionalFormatting sqref="AB436">
    <cfRule type="expression" dxfId="2087" priority="1833" stopIfTrue="1">
      <formula>$AB436=""</formula>
    </cfRule>
    <cfRule type="expression" dxfId="2086" priority="1845">
      <formula>(COUNTIFS($E$13:$E$512,$E436,$AB$13:$AB$512,"◎") + COUNTIFS($E$13:$E$512,$E436,$AB$13:$AB$512,"○"))&gt;1</formula>
    </cfRule>
  </conditionalFormatting>
  <conditionalFormatting sqref="AC436">
    <cfRule type="expression" dxfId="2085" priority="1832" stopIfTrue="1">
      <formula>$AC436=""</formula>
    </cfRule>
    <cfRule type="expression" dxfId="2084" priority="1844">
      <formula>(COUNTIFS($E$13:$E$512,$E436,$AC$13:$AC$512,"◎") + COUNTIFS($E$13:$E$512,$E436,$AC$13:$AC$512,"○"))&gt;1</formula>
    </cfRule>
  </conditionalFormatting>
  <conditionalFormatting sqref="AD436">
    <cfRule type="expression" dxfId="2083" priority="1831" stopIfTrue="1">
      <formula>$AD436=""</formula>
    </cfRule>
    <cfRule type="expression" dxfId="2082" priority="1843">
      <formula>(COUNTIFS($E$13:$E$512,$E436,$AD$13:$AD$512,"◎") + COUNTIFS($E$13:$E$512,$E436,$AD$13:$AD$512,"○"))&gt;1</formula>
    </cfRule>
  </conditionalFormatting>
  <conditionalFormatting sqref="AE436">
    <cfRule type="expression" dxfId="2081" priority="1830" stopIfTrue="1">
      <formula>$AE436=""</formula>
    </cfRule>
    <cfRule type="expression" dxfId="2080" priority="1842">
      <formula>(COUNTIFS($E$13:$E$512,$E436,$AE$13:$AE$512,"◎") + COUNTIFS($E$13:$E$512,$E436,$AE$13:$AE$512,"○"))&gt;1</formula>
    </cfRule>
  </conditionalFormatting>
  <conditionalFormatting sqref="AF436">
    <cfRule type="expression" dxfId="2079" priority="1829" stopIfTrue="1">
      <formula>$AF436=""</formula>
    </cfRule>
    <cfRule type="expression" dxfId="2078" priority="1841">
      <formula>(COUNTIFS($E$13:$E$512,$E436,$AF$13:$AF$512,"◎") + COUNTIFS($E$13:$E$512,$E436,$AF$13:$AF$512,"○"))&gt;1</formula>
    </cfRule>
  </conditionalFormatting>
  <conditionalFormatting sqref="AG436">
    <cfRule type="expression" dxfId="2077" priority="1828" stopIfTrue="1">
      <formula>$AG436=""</formula>
    </cfRule>
    <cfRule type="expression" dxfId="2076" priority="1840">
      <formula>(COUNTIFS($E$13:$E$512,$E436,$AG$13:$AG$512,"◎") + COUNTIFS($E$13:$E$512,$E436,$AG$13:$AG$512,"○"))&gt;1</formula>
    </cfRule>
  </conditionalFormatting>
  <conditionalFormatting sqref="AH436">
    <cfRule type="expression" dxfId="2075" priority="1827" stopIfTrue="1">
      <formula>$AH436=""</formula>
    </cfRule>
    <cfRule type="expression" dxfId="2074" priority="1839">
      <formula>(COUNTIFS($E$13:$E$512,$E436,$AH$13:$AH$512,"◎") + COUNTIFS($E$13:$E$512,$E436,$AH$13:$AH$512,"○"))&gt;1</formula>
    </cfRule>
  </conditionalFormatting>
  <conditionalFormatting sqref="AI436">
    <cfRule type="expression" dxfId="2073" priority="1826" stopIfTrue="1">
      <formula>$AI436=""</formula>
    </cfRule>
    <cfRule type="expression" dxfId="2072" priority="1838">
      <formula>(COUNTIFS($E$13:$E$512,$E436,$AI$13:$AI$512,"◎") + COUNTIFS($E$13:$E$512,$E436,$AI$13:$AI$512,"○"))&gt;1</formula>
    </cfRule>
  </conditionalFormatting>
  <conditionalFormatting sqref="AJ436">
    <cfRule type="expression" dxfId="2071" priority="1825" stopIfTrue="1">
      <formula>$AJ436=""</formula>
    </cfRule>
    <cfRule type="expression" dxfId="2070" priority="1837">
      <formula>(COUNTIFS($E$13:$E$512,$E436,$AJ$13:$AJ$512,"◎") + COUNTIFS($E$13:$E$512,$E436,$AJ$13:$AJ$512,"○"))&gt;1</formula>
    </cfRule>
  </conditionalFormatting>
  <conditionalFormatting sqref="Y437">
    <cfRule type="expression" dxfId="2069" priority="1812" stopIfTrue="1">
      <formula>$Y437=""</formula>
    </cfRule>
    <cfRule type="expression" dxfId="2068" priority="1824">
      <formula>(COUNTIFS($E$13:$E$512,$E437,$Y$13:$Y$512,"◎") + COUNTIFS($E$13:$E$512,$E437,$Y$13:$Y$512,"○"))&gt;1</formula>
    </cfRule>
  </conditionalFormatting>
  <conditionalFormatting sqref="Z437">
    <cfRule type="expression" dxfId="2067" priority="1811" stopIfTrue="1">
      <formula>$Z437=""</formula>
    </cfRule>
    <cfRule type="expression" dxfId="2066" priority="1823">
      <formula>(COUNTIFS($E$13:$E$512,$E437,$Z$13:$Z$512,"◎") + COUNTIFS($E$13:$E$512,$E437,$Z$13:$Z$512,"○"))&gt;1</formula>
    </cfRule>
  </conditionalFormatting>
  <conditionalFormatting sqref="AA437">
    <cfRule type="expression" dxfId="2065" priority="1810" stopIfTrue="1">
      <formula>$AA437=""</formula>
    </cfRule>
    <cfRule type="expression" dxfId="2064" priority="1822">
      <formula>(COUNTIFS($E$13:$E$512,$E437,$AA$13:$AA$512,"◎") + COUNTIFS($E$13:$E$512,$E437,$AA$13:$AA$512,"○"))&gt;1</formula>
    </cfRule>
  </conditionalFormatting>
  <conditionalFormatting sqref="AB437">
    <cfRule type="expression" dxfId="2063" priority="1809" stopIfTrue="1">
      <formula>$AB437=""</formula>
    </cfRule>
    <cfRule type="expression" dxfId="2062" priority="1821">
      <formula>(COUNTIFS($E$13:$E$512,$E437,$AB$13:$AB$512,"◎") + COUNTIFS($E$13:$E$512,$E437,$AB$13:$AB$512,"○"))&gt;1</formula>
    </cfRule>
  </conditionalFormatting>
  <conditionalFormatting sqref="AC437">
    <cfRule type="expression" dxfId="2061" priority="1808" stopIfTrue="1">
      <formula>$AC437=""</formula>
    </cfRule>
    <cfRule type="expression" dxfId="2060" priority="1820">
      <formula>(COUNTIFS($E$13:$E$512,$E437,$AC$13:$AC$512,"◎") + COUNTIFS($E$13:$E$512,$E437,$AC$13:$AC$512,"○"))&gt;1</formula>
    </cfRule>
  </conditionalFormatting>
  <conditionalFormatting sqref="AD437">
    <cfRule type="expression" dxfId="2059" priority="1807" stopIfTrue="1">
      <formula>$AD437=""</formula>
    </cfRule>
    <cfRule type="expression" dxfId="2058" priority="1819">
      <formula>(COUNTIFS($E$13:$E$512,$E437,$AD$13:$AD$512,"◎") + COUNTIFS($E$13:$E$512,$E437,$AD$13:$AD$512,"○"))&gt;1</formula>
    </cfRule>
  </conditionalFormatting>
  <conditionalFormatting sqref="AE437">
    <cfRule type="expression" dxfId="2057" priority="1806" stopIfTrue="1">
      <formula>$AE437=""</formula>
    </cfRule>
    <cfRule type="expression" dxfId="2056" priority="1818">
      <formula>(COUNTIFS($E$13:$E$512,$E437,$AE$13:$AE$512,"◎") + COUNTIFS($E$13:$E$512,$E437,$AE$13:$AE$512,"○"))&gt;1</formula>
    </cfRule>
  </conditionalFormatting>
  <conditionalFormatting sqref="AF437">
    <cfRule type="expression" dxfId="2055" priority="1805" stopIfTrue="1">
      <formula>$AF437=""</formula>
    </cfRule>
    <cfRule type="expression" dxfId="2054" priority="1817">
      <formula>(COUNTIFS($E$13:$E$512,$E437,$AF$13:$AF$512,"◎") + COUNTIFS($E$13:$E$512,$E437,$AF$13:$AF$512,"○"))&gt;1</formula>
    </cfRule>
  </conditionalFormatting>
  <conditionalFormatting sqref="AG437">
    <cfRule type="expression" dxfId="2053" priority="1804" stopIfTrue="1">
      <formula>$AG437=""</formula>
    </cfRule>
    <cfRule type="expression" dxfId="2052" priority="1816">
      <formula>(COUNTIFS($E$13:$E$512,$E437,$AG$13:$AG$512,"◎") + COUNTIFS($E$13:$E$512,$E437,$AG$13:$AG$512,"○"))&gt;1</formula>
    </cfRule>
  </conditionalFormatting>
  <conditionalFormatting sqref="AH437">
    <cfRule type="expression" dxfId="2051" priority="1803" stopIfTrue="1">
      <formula>$AH437=""</formula>
    </cfRule>
    <cfRule type="expression" dxfId="2050" priority="1815">
      <formula>(COUNTIFS($E$13:$E$512,$E437,$AH$13:$AH$512,"◎") + COUNTIFS($E$13:$E$512,$E437,$AH$13:$AH$512,"○"))&gt;1</formula>
    </cfRule>
  </conditionalFormatting>
  <conditionalFormatting sqref="AI437">
    <cfRule type="expression" dxfId="2049" priority="1802" stopIfTrue="1">
      <formula>$AI437=""</formula>
    </cfRule>
    <cfRule type="expression" dxfId="2048" priority="1814">
      <formula>(COUNTIFS($E$13:$E$512,$E437,$AI$13:$AI$512,"◎") + COUNTIFS($E$13:$E$512,$E437,$AI$13:$AI$512,"○"))&gt;1</formula>
    </cfRule>
  </conditionalFormatting>
  <conditionalFormatting sqref="AJ437">
    <cfRule type="expression" dxfId="2047" priority="1801" stopIfTrue="1">
      <formula>$AJ437=""</formula>
    </cfRule>
    <cfRule type="expression" dxfId="2046" priority="1813">
      <formula>(COUNTIFS($E$13:$E$512,$E437,$AJ$13:$AJ$512,"◎") + COUNTIFS($E$13:$E$512,$E437,$AJ$13:$AJ$512,"○"))&gt;1</formula>
    </cfRule>
  </conditionalFormatting>
  <conditionalFormatting sqref="Y438">
    <cfRule type="expression" dxfId="2045" priority="1788" stopIfTrue="1">
      <formula>$Y438=""</formula>
    </cfRule>
    <cfRule type="expression" dxfId="2044" priority="1800">
      <formula>(COUNTIFS($E$13:$E$512,$E438,$Y$13:$Y$512,"◎") + COUNTIFS($E$13:$E$512,$E438,$Y$13:$Y$512,"○"))&gt;1</formula>
    </cfRule>
  </conditionalFormatting>
  <conditionalFormatting sqref="Z438">
    <cfRule type="expression" dxfId="2043" priority="1787" stopIfTrue="1">
      <formula>$Z438=""</formula>
    </cfRule>
    <cfRule type="expression" dxfId="2042" priority="1799">
      <formula>(COUNTIFS($E$13:$E$512,$E438,$Z$13:$Z$512,"◎") + COUNTIFS($E$13:$E$512,$E438,$Z$13:$Z$512,"○"))&gt;1</formula>
    </cfRule>
  </conditionalFormatting>
  <conditionalFormatting sqref="AA438">
    <cfRule type="expression" dxfId="2041" priority="1786" stopIfTrue="1">
      <formula>$AA438=""</formula>
    </cfRule>
    <cfRule type="expression" dxfId="2040" priority="1798">
      <formula>(COUNTIFS($E$13:$E$512,$E438,$AA$13:$AA$512,"◎") + COUNTIFS($E$13:$E$512,$E438,$AA$13:$AA$512,"○"))&gt;1</formula>
    </cfRule>
  </conditionalFormatting>
  <conditionalFormatting sqref="AB438">
    <cfRule type="expression" dxfId="2039" priority="1785" stopIfTrue="1">
      <formula>$AB438=""</formula>
    </cfRule>
    <cfRule type="expression" dxfId="2038" priority="1797">
      <formula>(COUNTIFS($E$13:$E$512,$E438,$AB$13:$AB$512,"◎") + COUNTIFS($E$13:$E$512,$E438,$AB$13:$AB$512,"○"))&gt;1</formula>
    </cfRule>
  </conditionalFormatting>
  <conditionalFormatting sqref="AC438">
    <cfRule type="expression" dxfId="2037" priority="1784" stopIfTrue="1">
      <formula>$AC438=""</formula>
    </cfRule>
    <cfRule type="expression" dxfId="2036" priority="1796">
      <formula>(COUNTIFS($E$13:$E$512,$E438,$AC$13:$AC$512,"◎") + COUNTIFS($E$13:$E$512,$E438,$AC$13:$AC$512,"○"))&gt;1</formula>
    </cfRule>
  </conditionalFormatting>
  <conditionalFormatting sqref="AD438">
    <cfRule type="expression" dxfId="2035" priority="1783" stopIfTrue="1">
      <formula>$AD438=""</formula>
    </cfRule>
    <cfRule type="expression" dxfId="2034" priority="1795">
      <formula>(COUNTIFS($E$13:$E$512,$E438,$AD$13:$AD$512,"◎") + COUNTIFS($E$13:$E$512,$E438,$AD$13:$AD$512,"○"))&gt;1</formula>
    </cfRule>
  </conditionalFormatting>
  <conditionalFormatting sqref="AE438">
    <cfRule type="expression" dxfId="2033" priority="1782" stopIfTrue="1">
      <formula>$AE438=""</formula>
    </cfRule>
    <cfRule type="expression" dxfId="2032" priority="1794">
      <formula>(COUNTIFS($E$13:$E$512,$E438,$AE$13:$AE$512,"◎") + COUNTIFS($E$13:$E$512,$E438,$AE$13:$AE$512,"○"))&gt;1</formula>
    </cfRule>
  </conditionalFormatting>
  <conditionalFormatting sqref="AF438">
    <cfRule type="expression" dxfId="2031" priority="1781" stopIfTrue="1">
      <formula>$AF438=""</formula>
    </cfRule>
    <cfRule type="expression" dxfId="2030" priority="1793">
      <formula>(COUNTIFS($E$13:$E$512,$E438,$AF$13:$AF$512,"◎") + COUNTIFS($E$13:$E$512,$E438,$AF$13:$AF$512,"○"))&gt;1</formula>
    </cfRule>
  </conditionalFormatting>
  <conditionalFormatting sqref="AG438">
    <cfRule type="expression" dxfId="2029" priority="1780" stopIfTrue="1">
      <formula>$AG438=""</formula>
    </cfRule>
    <cfRule type="expression" dxfId="2028" priority="1792">
      <formula>(COUNTIFS($E$13:$E$512,$E438,$AG$13:$AG$512,"◎") + COUNTIFS($E$13:$E$512,$E438,$AG$13:$AG$512,"○"))&gt;1</formula>
    </cfRule>
  </conditionalFormatting>
  <conditionalFormatting sqref="AH438">
    <cfRule type="expression" dxfId="2027" priority="1779" stopIfTrue="1">
      <formula>$AH438=""</formula>
    </cfRule>
    <cfRule type="expression" dxfId="2026" priority="1791">
      <formula>(COUNTIFS($E$13:$E$512,$E438,$AH$13:$AH$512,"◎") + COUNTIFS($E$13:$E$512,$E438,$AH$13:$AH$512,"○"))&gt;1</formula>
    </cfRule>
  </conditionalFormatting>
  <conditionalFormatting sqref="AI438">
    <cfRule type="expression" dxfId="2025" priority="1778" stopIfTrue="1">
      <formula>$AI438=""</formula>
    </cfRule>
    <cfRule type="expression" dxfId="2024" priority="1790">
      <formula>(COUNTIFS($E$13:$E$512,$E438,$AI$13:$AI$512,"◎") + COUNTIFS($E$13:$E$512,$E438,$AI$13:$AI$512,"○"))&gt;1</formula>
    </cfRule>
  </conditionalFormatting>
  <conditionalFormatting sqref="AJ438">
    <cfRule type="expression" dxfId="2023" priority="1777" stopIfTrue="1">
      <formula>$AJ438=""</formula>
    </cfRule>
    <cfRule type="expression" dxfId="2022" priority="1789">
      <formula>(COUNTIFS($E$13:$E$512,$E438,$AJ$13:$AJ$512,"◎") + COUNTIFS($E$13:$E$512,$E438,$AJ$13:$AJ$512,"○"))&gt;1</formula>
    </cfRule>
  </conditionalFormatting>
  <conditionalFormatting sqref="Y439">
    <cfRule type="expression" dxfId="2021" priority="1764" stopIfTrue="1">
      <formula>$Y439=""</formula>
    </cfRule>
    <cfRule type="expression" dxfId="2020" priority="1776">
      <formula>(COUNTIFS($E$13:$E$512,$E439,$Y$13:$Y$512,"◎") + COUNTIFS($E$13:$E$512,$E439,$Y$13:$Y$512,"○"))&gt;1</formula>
    </cfRule>
  </conditionalFormatting>
  <conditionalFormatting sqref="Z439">
    <cfRule type="expression" dxfId="2019" priority="1763" stopIfTrue="1">
      <formula>$Z439=""</formula>
    </cfRule>
    <cfRule type="expression" dxfId="2018" priority="1775">
      <formula>(COUNTIFS($E$13:$E$512,$E439,$Z$13:$Z$512,"◎") + COUNTIFS($E$13:$E$512,$E439,$Z$13:$Z$512,"○"))&gt;1</formula>
    </cfRule>
  </conditionalFormatting>
  <conditionalFormatting sqref="AA439">
    <cfRule type="expression" dxfId="2017" priority="1762" stopIfTrue="1">
      <formula>$AA439=""</formula>
    </cfRule>
    <cfRule type="expression" dxfId="2016" priority="1774">
      <formula>(COUNTIFS($E$13:$E$512,$E439,$AA$13:$AA$512,"◎") + COUNTIFS($E$13:$E$512,$E439,$AA$13:$AA$512,"○"))&gt;1</formula>
    </cfRule>
  </conditionalFormatting>
  <conditionalFormatting sqref="AB439">
    <cfRule type="expression" dxfId="2015" priority="1761" stopIfTrue="1">
      <formula>$AB439=""</formula>
    </cfRule>
    <cfRule type="expression" dxfId="2014" priority="1773">
      <formula>(COUNTIFS($E$13:$E$512,$E439,$AB$13:$AB$512,"◎") + COUNTIFS($E$13:$E$512,$E439,$AB$13:$AB$512,"○"))&gt;1</formula>
    </cfRule>
  </conditionalFormatting>
  <conditionalFormatting sqref="AC439">
    <cfRule type="expression" dxfId="2013" priority="1760" stopIfTrue="1">
      <formula>$AC439=""</formula>
    </cfRule>
    <cfRule type="expression" dxfId="2012" priority="1772">
      <formula>(COUNTIFS($E$13:$E$512,$E439,$AC$13:$AC$512,"◎") + COUNTIFS($E$13:$E$512,$E439,$AC$13:$AC$512,"○"))&gt;1</formula>
    </cfRule>
  </conditionalFormatting>
  <conditionalFormatting sqref="AD439">
    <cfRule type="expression" dxfId="2011" priority="1759" stopIfTrue="1">
      <formula>$AD439=""</formula>
    </cfRule>
    <cfRule type="expression" dxfId="2010" priority="1771">
      <formula>(COUNTIFS($E$13:$E$512,$E439,$AD$13:$AD$512,"◎") + COUNTIFS($E$13:$E$512,$E439,$AD$13:$AD$512,"○"))&gt;1</formula>
    </cfRule>
  </conditionalFormatting>
  <conditionalFormatting sqref="AE439">
    <cfRule type="expression" dxfId="2009" priority="1758" stopIfTrue="1">
      <formula>$AE439=""</formula>
    </cfRule>
    <cfRule type="expression" dxfId="2008" priority="1770">
      <formula>(COUNTIFS($E$13:$E$512,$E439,$AE$13:$AE$512,"◎") + COUNTIFS($E$13:$E$512,$E439,$AE$13:$AE$512,"○"))&gt;1</formula>
    </cfRule>
  </conditionalFormatting>
  <conditionalFormatting sqref="AF439">
    <cfRule type="expression" dxfId="2007" priority="1757" stopIfTrue="1">
      <formula>$AF439=""</formula>
    </cfRule>
    <cfRule type="expression" dxfId="2006" priority="1769">
      <formula>(COUNTIFS($E$13:$E$512,$E439,$AF$13:$AF$512,"◎") + COUNTIFS($E$13:$E$512,$E439,$AF$13:$AF$512,"○"))&gt;1</formula>
    </cfRule>
  </conditionalFormatting>
  <conditionalFormatting sqref="AG439">
    <cfRule type="expression" dxfId="2005" priority="1756" stopIfTrue="1">
      <formula>$AG439=""</formula>
    </cfRule>
    <cfRule type="expression" dxfId="2004" priority="1768">
      <formula>(COUNTIFS($E$13:$E$512,$E439,$AG$13:$AG$512,"◎") + COUNTIFS($E$13:$E$512,$E439,$AG$13:$AG$512,"○"))&gt;1</formula>
    </cfRule>
  </conditionalFormatting>
  <conditionalFormatting sqref="AH439">
    <cfRule type="expression" dxfId="2003" priority="1755" stopIfTrue="1">
      <formula>$AH439=""</formula>
    </cfRule>
    <cfRule type="expression" dxfId="2002" priority="1767">
      <formula>(COUNTIFS($E$13:$E$512,$E439,$AH$13:$AH$512,"◎") + COUNTIFS($E$13:$E$512,$E439,$AH$13:$AH$512,"○"))&gt;1</formula>
    </cfRule>
  </conditionalFormatting>
  <conditionalFormatting sqref="AI439">
    <cfRule type="expression" dxfId="2001" priority="1754" stopIfTrue="1">
      <formula>$AI439=""</formula>
    </cfRule>
    <cfRule type="expression" dxfId="2000" priority="1766">
      <formula>(COUNTIFS($E$13:$E$512,$E439,$AI$13:$AI$512,"◎") + COUNTIFS($E$13:$E$512,$E439,$AI$13:$AI$512,"○"))&gt;1</formula>
    </cfRule>
  </conditionalFormatting>
  <conditionalFormatting sqref="AJ439">
    <cfRule type="expression" dxfId="1999" priority="1753" stopIfTrue="1">
      <formula>$AJ439=""</formula>
    </cfRule>
    <cfRule type="expression" dxfId="1998" priority="1765">
      <formula>(COUNTIFS($E$13:$E$512,$E439,$AJ$13:$AJ$512,"◎") + COUNTIFS($E$13:$E$512,$E439,$AJ$13:$AJ$512,"○"))&gt;1</formula>
    </cfRule>
  </conditionalFormatting>
  <conditionalFormatting sqref="Y440">
    <cfRule type="expression" dxfId="1997" priority="1740" stopIfTrue="1">
      <formula>$Y440=""</formula>
    </cfRule>
    <cfRule type="expression" dxfId="1996" priority="1752">
      <formula>(COUNTIFS($E$13:$E$512,$E440,$Y$13:$Y$512,"◎") + COUNTIFS($E$13:$E$512,$E440,$Y$13:$Y$512,"○"))&gt;1</formula>
    </cfRule>
  </conditionalFormatting>
  <conditionalFormatting sqref="Z440">
    <cfRule type="expression" dxfId="1995" priority="1739" stopIfTrue="1">
      <formula>$Z440=""</formula>
    </cfRule>
    <cfRule type="expression" dxfId="1994" priority="1751">
      <formula>(COUNTIFS($E$13:$E$512,$E440,$Z$13:$Z$512,"◎") + COUNTIFS($E$13:$E$512,$E440,$Z$13:$Z$512,"○"))&gt;1</formula>
    </cfRule>
  </conditionalFormatting>
  <conditionalFormatting sqref="AA440">
    <cfRule type="expression" dxfId="1993" priority="1738" stopIfTrue="1">
      <formula>$AA440=""</formula>
    </cfRule>
    <cfRule type="expression" dxfId="1992" priority="1750">
      <formula>(COUNTIFS($E$13:$E$512,$E440,$AA$13:$AA$512,"◎") + COUNTIFS($E$13:$E$512,$E440,$AA$13:$AA$512,"○"))&gt;1</formula>
    </cfRule>
  </conditionalFormatting>
  <conditionalFormatting sqref="AB440">
    <cfRule type="expression" dxfId="1991" priority="1737" stopIfTrue="1">
      <formula>$AB440=""</formula>
    </cfRule>
    <cfRule type="expression" dxfId="1990" priority="1749">
      <formula>(COUNTIFS($E$13:$E$512,$E440,$AB$13:$AB$512,"◎") + COUNTIFS($E$13:$E$512,$E440,$AB$13:$AB$512,"○"))&gt;1</formula>
    </cfRule>
  </conditionalFormatting>
  <conditionalFormatting sqref="AC440">
    <cfRule type="expression" dxfId="1989" priority="1736" stopIfTrue="1">
      <formula>$AC440=""</formula>
    </cfRule>
    <cfRule type="expression" dxfId="1988" priority="1748">
      <formula>(COUNTIFS($E$13:$E$512,$E440,$AC$13:$AC$512,"◎") + COUNTIFS($E$13:$E$512,$E440,$AC$13:$AC$512,"○"))&gt;1</formula>
    </cfRule>
  </conditionalFormatting>
  <conditionalFormatting sqref="AD440">
    <cfRule type="expression" dxfId="1987" priority="1735" stopIfTrue="1">
      <formula>$AD440=""</formula>
    </cfRule>
    <cfRule type="expression" dxfId="1986" priority="1747">
      <formula>(COUNTIFS($E$13:$E$512,$E440,$AD$13:$AD$512,"◎") + COUNTIFS($E$13:$E$512,$E440,$AD$13:$AD$512,"○"))&gt;1</formula>
    </cfRule>
  </conditionalFormatting>
  <conditionalFormatting sqref="AE440">
    <cfRule type="expression" dxfId="1985" priority="1734" stopIfTrue="1">
      <formula>$AE440=""</formula>
    </cfRule>
    <cfRule type="expression" dxfId="1984" priority="1746">
      <formula>(COUNTIFS($E$13:$E$512,$E440,$AE$13:$AE$512,"◎") + COUNTIFS($E$13:$E$512,$E440,$AE$13:$AE$512,"○"))&gt;1</formula>
    </cfRule>
  </conditionalFormatting>
  <conditionalFormatting sqref="AF440">
    <cfRule type="expression" dxfId="1983" priority="1733" stopIfTrue="1">
      <formula>$AF440=""</formula>
    </cfRule>
    <cfRule type="expression" dxfId="1982" priority="1745">
      <formula>(COUNTIFS($E$13:$E$512,$E440,$AF$13:$AF$512,"◎") + COUNTIFS($E$13:$E$512,$E440,$AF$13:$AF$512,"○"))&gt;1</formula>
    </cfRule>
  </conditionalFormatting>
  <conditionalFormatting sqref="AG440">
    <cfRule type="expression" dxfId="1981" priority="1732" stopIfTrue="1">
      <formula>$AG440=""</formula>
    </cfRule>
    <cfRule type="expression" dxfId="1980" priority="1744">
      <formula>(COUNTIFS($E$13:$E$512,$E440,$AG$13:$AG$512,"◎") + COUNTIFS($E$13:$E$512,$E440,$AG$13:$AG$512,"○"))&gt;1</formula>
    </cfRule>
  </conditionalFormatting>
  <conditionalFormatting sqref="AH440">
    <cfRule type="expression" dxfId="1979" priority="1731" stopIfTrue="1">
      <formula>$AH440=""</formula>
    </cfRule>
    <cfRule type="expression" dxfId="1978" priority="1743">
      <formula>(COUNTIFS($E$13:$E$512,$E440,$AH$13:$AH$512,"◎") + COUNTIFS($E$13:$E$512,$E440,$AH$13:$AH$512,"○"))&gt;1</formula>
    </cfRule>
  </conditionalFormatting>
  <conditionalFormatting sqref="AI440">
    <cfRule type="expression" dxfId="1977" priority="1730" stopIfTrue="1">
      <formula>$AI440=""</formula>
    </cfRule>
    <cfRule type="expression" dxfId="1976" priority="1742">
      <formula>(COUNTIFS($E$13:$E$512,$E440,$AI$13:$AI$512,"◎") + COUNTIFS($E$13:$E$512,$E440,$AI$13:$AI$512,"○"))&gt;1</formula>
    </cfRule>
  </conditionalFormatting>
  <conditionalFormatting sqref="AJ440">
    <cfRule type="expression" dxfId="1975" priority="1729" stopIfTrue="1">
      <formula>$AJ440=""</formula>
    </cfRule>
    <cfRule type="expression" dxfId="1974" priority="1741">
      <formula>(COUNTIFS($E$13:$E$512,$E440,$AJ$13:$AJ$512,"◎") + COUNTIFS($E$13:$E$512,$E440,$AJ$13:$AJ$512,"○"))&gt;1</formula>
    </cfRule>
  </conditionalFormatting>
  <conditionalFormatting sqref="Y441">
    <cfRule type="expression" dxfId="1973" priority="1716" stopIfTrue="1">
      <formula>$Y441=""</formula>
    </cfRule>
    <cfRule type="expression" dxfId="1972" priority="1728">
      <formula>(COUNTIFS($E$13:$E$512,$E441,$Y$13:$Y$512,"◎") + COUNTIFS($E$13:$E$512,$E441,$Y$13:$Y$512,"○"))&gt;1</formula>
    </cfRule>
  </conditionalFormatting>
  <conditionalFormatting sqref="Z441">
    <cfRule type="expression" dxfId="1971" priority="1715" stopIfTrue="1">
      <formula>$Z441=""</formula>
    </cfRule>
    <cfRule type="expression" dxfId="1970" priority="1727">
      <formula>(COUNTIFS($E$13:$E$512,$E441,$Z$13:$Z$512,"◎") + COUNTIFS($E$13:$E$512,$E441,$Z$13:$Z$512,"○"))&gt;1</formula>
    </cfRule>
  </conditionalFormatting>
  <conditionalFormatting sqref="AA441">
    <cfRule type="expression" dxfId="1969" priority="1714" stopIfTrue="1">
      <formula>$AA441=""</formula>
    </cfRule>
    <cfRule type="expression" dxfId="1968" priority="1726">
      <formula>(COUNTIFS($E$13:$E$512,$E441,$AA$13:$AA$512,"◎") + COUNTIFS($E$13:$E$512,$E441,$AA$13:$AA$512,"○"))&gt;1</formula>
    </cfRule>
  </conditionalFormatting>
  <conditionalFormatting sqref="AB441">
    <cfRule type="expression" dxfId="1967" priority="1713" stopIfTrue="1">
      <formula>$AB441=""</formula>
    </cfRule>
    <cfRule type="expression" dxfId="1966" priority="1725">
      <formula>(COUNTIFS($E$13:$E$512,$E441,$AB$13:$AB$512,"◎") + COUNTIFS($E$13:$E$512,$E441,$AB$13:$AB$512,"○"))&gt;1</formula>
    </cfRule>
  </conditionalFormatting>
  <conditionalFormatting sqref="AC441">
    <cfRule type="expression" dxfId="1965" priority="1712" stopIfTrue="1">
      <formula>$AC441=""</formula>
    </cfRule>
    <cfRule type="expression" dxfId="1964" priority="1724">
      <formula>(COUNTIFS($E$13:$E$512,$E441,$AC$13:$AC$512,"◎") + COUNTIFS($E$13:$E$512,$E441,$AC$13:$AC$512,"○"))&gt;1</formula>
    </cfRule>
  </conditionalFormatting>
  <conditionalFormatting sqref="AD441">
    <cfRule type="expression" dxfId="1963" priority="1711" stopIfTrue="1">
      <formula>$AD441=""</formula>
    </cfRule>
    <cfRule type="expression" dxfId="1962" priority="1723">
      <formula>(COUNTIFS($E$13:$E$512,$E441,$AD$13:$AD$512,"◎") + COUNTIFS($E$13:$E$512,$E441,$AD$13:$AD$512,"○"))&gt;1</formula>
    </cfRule>
  </conditionalFormatting>
  <conditionalFormatting sqref="AE441">
    <cfRule type="expression" dxfId="1961" priority="1710" stopIfTrue="1">
      <formula>$AE441=""</formula>
    </cfRule>
    <cfRule type="expression" dxfId="1960" priority="1722">
      <formula>(COUNTIFS($E$13:$E$512,$E441,$AE$13:$AE$512,"◎") + COUNTIFS($E$13:$E$512,$E441,$AE$13:$AE$512,"○"))&gt;1</formula>
    </cfRule>
  </conditionalFormatting>
  <conditionalFormatting sqref="AF441">
    <cfRule type="expression" dxfId="1959" priority="1709" stopIfTrue="1">
      <formula>$AF441=""</formula>
    </cfRule>
    <cfRule type="expression" dxfId="1958" priority="1721">
      <formula>(COUNTIFS($E$13:$E$512,$E441,$AF$13:$AF$512,"◎") + COUNTIFS($E$13:$E$512,$E441,$AF$13:$AF$512,"○"))&gt;1</formula>
    </cfRule>
  </conditionalFormatting>
  <conditionalFormatting sqref="AG441">
    <cfRule type="expression" dxfId="1957" priority="1708" stopIfTrue="1">
      <formula>$AG441=""</formula>
    </cfRule>
    <cfRule type="expression" dxfId="1956" priority="1720">
      <formula>(COUNTIFS($E$13:$E$512,$E441,$AG$13:$AG$512,"◎") + COUNTIFS($E$13:$E$512,$E441,$AG$13:$AG$512,"○"))&gt;1</formula>
    </cfRule>
  </conditionalFormatting>
  <conditionalFormatting sqref="AH441">
    <cfRule type="expression" dxfId="1955" priority="1707" stopIfTrue="1">
      <formula>$AH441=""</formula>
    </cfRule>
    <cfRule type="expression" dxfId="1954" priority="1719">
      <formula>(COUNTIFS($E$13:$E$512,$E441,$AH$13:$AH$512,"◎") + COUNTIFS($E$13:$E$512,$E441,$AH$13:$AH$512,"○"))&gt;1</formula>
    </cfRule>
  </conditionalFormatting>
  <conditionalFormatting sqref="AI441">
    <cfRule type="expression" dxfId="1953" priority="1706" stopIfTrue="1">
      <formula>$AI441=""</formula>
    </cfRule>
    <cfRule type="expression" dxfId="1952" priority="1718">
      <formula>(COUNTIFS($E$13:$E$512,$E441,$AI$13:$AI$512,"◎") + COUNTIFS($E$13:$E$512,$E441,$AI$13:$AI$512,"○"))&gt;1</formula>
    </cfRule>
  </conditionalFormatting>
  <conditionalFormatting sqref="AJ441">
    <cfRule type="expression" dxfId="1951" priority="1705" stopIfTrue="1">
      <formula>$AJ441=""</formula>
    </cfRule>
    <cfRule type="expression" dxfId="1950" priority="1717">
      <formula>(COUNTIFS($E$13:$E$512,$E441,$AJ$13:$AJ$512,"◎") + COUNTIFS($E$13:$E$512,$E441,$AJ$13:$AJ$512,"○"))&gt;1</formula>
    </cfRule>
  </conditionalFormatting>
  <conditionalFormatting sqref="Y442">
    <cfRule type="expression" dxfId="1949" priority="1692" stopIfTrue="1">
      <formula>$Y442=""</formula>
    </cfRule>
    <cfRule type="expression" dxfId="1948" priority="1704">
      <formula>(COUNTIFS($E$13:$E$512,$E442,$Y$13:$Y$512,"◎") + COUNTIFS($E$13:$E$512,$E442,$Y$13:$Y$512,"○"))&gt;1</formula>
    </cfRule>
  </conditionalFormatting>
  <conditionalFormatting sqref="Z442">
    <cfRule type="expression" dxfId="1947" priority="1691" stopIfTrue="1">
      <formula>$Z442=""</formula>
    </cfRule>
    <cfRule type="expression" dxfId="1946" priority="1703">
      <formula>(COUNTIFS($E$13:$E$512,$E442,$Z$13:$Z$512,"◎") + COUNTIFS($E$13:$E$512,$E442,$Z$13:$Z$512,"○"))&gt;1</formula>
    </cfRule>
  </conditionalFormatting>
  <conditionalFormatting sqref="AA442">
    <cfRule type="expression" dxfId="1945" priority="1690" stopIfTrue="1">
      <formula>$AA442=""</formula>
    </cfRule>
    <cfRule type="expression" dxfId="1944" priority="1702">
      <formula>(COUNTIFS($E$13:$E$512,$E442,$AA$13:$AA$512,"◎") + COUNTIFS($E$13:$E$512,$E442,$AA$13:$AA$512,"○"))&gt;1</formula>
    </cfRule>
  </conditionalFormatting>
  <conditionalFormatting sqref="AB442">
    <cfRule type="expression" dxfId="1943" priority="1689" stopIfTrue="1">
      <formula>$AB442=""</formula>
    </cfRule>
    <cfRule type="expression" dxfId="1942" priority="1701">
      <formula>(COUNTIFS($E$13:$E$512,$E442,$AB$13:$AB$512,"◎") + COUNTIFS($E$13:$E$512,$E442,$AB$13:$AB$512,"○"))&gt;1</formula>
    </cfRule>
  </conditionalFormatting>
  <conditionalFormatting sqref="AC442">
    <cfRule type="expression" dxfId="1941" priority="1688" stopIfTrue="1">
      <formula>$AC442=""</formula>
    </cfRule>
    <cfRule type="expression" dxfId="1940" priority="1700">
      <formula>(COUNTIFS($E$13:$E$512,$E442,$AC$13:$AC$512,"◎") + COUNTIFS($E$13:$E$512,$E442,$AC$13:$AC$512,"○"))&gt;1</formula>
    </cfRule>
  </conditionalFormatting>
  <conditionalFormatting sqref="AD442">
    <cfRule type="expression" dxfId="1939" priority="1687" stopIfTrue="1">
      <formula>$AD442=""</formula>
    </cfRule>
    <cfRule type="expression" dxfId="1938" priority="1699">
      <formula>(COUNTIFS($E$13:$E$512,$E442,$AD$13:$AD$512,"◎") + COUNTIFS($E$13:$E$512,$E442,$AD$13:$AD$512,"○"))&gt;1</formula>
    </cfRule>
  </conditionalFormatting>
  <conditionalFormatting sqref="AE442">
    <cfRule type="expression" dxfId="1937" priority="1686" stopIfTrue="1">
      <formula>$AE442=""</formula>
    </cfRule>
    <cfRule type="expression" dxfId="1936" priority="1698">
      <formula>(COUNTIFS($E$13:$E$512,$E442,$AE$13:$AE$512,"◎") + COUNTIFS($E$13:$E$512,$E442,$AE$13:$AE$512,"○"))&gt;1</formula>
    </cfRule>
  </conditionalFormatting>
  <conditionalFormatting sqref="AF442">
    <cfRule type="expression" dxfId="1935" priority="1685" stopIfTrue="1">
      <formula>$AF442=""</formula>
    </cfRule>
    <cfRule type="expression" dxfId="1934" priority="1697">
      <formula>(COUNTIFS($E$13:$E$512,$E442,$AF$13:$AF$512,"◎") + COUNTIFS($E$13:$E$512,$E442,$AF$13:$AF$512,"○"))&gt;1</formula>
    </cfRule>
  </conditionalFormatting>
  <conditionalFormatting sqref="AG442">
    <cfRule type="expression" dxfId="1933" priority="1684" stopIfTrue="1">
      <formula>$AG442=""</formula>
    </cfRule>
    <cfRule type="expression" dxfId="1932" priority="1696">
      <formula>(COUNTIFS($E$13:$E$512,$E442,$AG$13:$AG$512,"◎") + COUNTIFS($E$13:$E$512,$E442,$AG$13:$AG$512,"○"))&gt;1</formula>
    </cfRule>
  </conditionalFormatting>
  <conditionalFormatting sqref="AH442">
    <cfRule type="expression" dxfId="1931" priority="1683" stopIfTrue="1">
      <formula>$AH442=""</formula>
    </cfRule>
    <cfRule type="expression" dxfId="1930" priority="1695">
      <formula>(COUNTIFS($E$13:$E$512,$E442,$AH$13:$AH$512,"◎") + COUNTIFS($E$13:$E$512,$E442,$AH$13:$AH$512,"○"))&gt;1</formula>
    </cfRule>
  </conditionalFormatting>
  <conditionalFormatting sqref="AI442">
    <cfRule type="expression" dxfId="1929" priority="1682" stopIfTrue="1">
      <formula>$AI442=""</formula>
    </cfRule>
    <cfRule type="expression" dxfId="1928" priority="1694">
      <formula>(COUNTIFS($E$13:$E$512,$E442,$AI$13:$AI$512,"◎") + COUNTIFS($E$13:$E$512,$E442,$AI$13:$AI$512,"○"))&gt;1</formula>
    </cfRule>
  </conditionalFormatting>
  <conditionalFormatting sqref="AJ442">
    <cfRule type="expression" dxfId="1927" priority="1681" stopIfTrue="1">
      <formula>$AJ442=""</formula>
    </cfRule>
    <cfRule type="expression" dxfId="1926" priority="1693">
      <formula>(COUNTIFS($E$13:$E$512,$E442,$AJ$13:$AJ$512,"◎") + COUNTIFS($E$13:$E$512,$E442,$AJ$13:$AJ$512,"○"))&gt;1</formula>
    </cfRule>
  </conditionalFormatting>
  <conditionalFormatting sqref="Y443">
    <cfRule type="expression" dxfId="1925" priority="1668" stopIfTrue="1">
      <formula>$Y443=""</formula>
    </cfRule>
    <cfRule type="expression" dxfId="1924" priority="1680">
      <formula>(COUNTIFS($E$13:$E$512,$E443,$Y$13:$Y$512,"◎") + COUNTIFS($E$13:$E$512,$E443,$Y$13:$Y$512,"○"))&gt;1</formula>
    </cfRule>
  </conditionalFormatting>
  <conditionalFormatting sqref="Z443">
    <cfRule type="expression" dxfId="1923" priority="1667" stopIfTrue="1">
      <formula>$Z443=""</formula>
    </cfRule>
    <cfRule type="expression" dxfId="1922" priority="1679">
      <formula>(COUNTIFS($E$13:$E$512,$E443,$Z$13:$Z$512,"◎") + COUNTIFS($E$13:$E$512,$E443,$Z$13:$Z$512,"○"))&gt;1</formula>
    </cfRule>
  </conditionalFormatting>
  <conditionalFormatting sqref="AA443">
    <cfRule type="expression" dxfId="1921" priority="1666" stopIfTrue="1">
      <formula>$AA443=""</formula>
    </cfRule>
    <cfRule type="expression" dxfId="1920" priority="1678">
      <formula>(COUNTIFS($E$13:$E$512,$E443,$AA$13:$AA$512,"◎") + COUNTIFS($E$13:$E$512,$E443,$AA$13:$AA$512,"○"))&gt;1</formula>
    </cfRule>
  </conditionalFormatting>
  <conditionalFormatting sqref="AB443">
    <cfRule type="expression" dxfId="1919" priority="1665" stopIfTrue="1">
      <formula>$AB443=""</formula>
    </cfRule>
    <cfRule type="expression" dxfId="1918" priority="1677">
      <formula>(COUNTIFS($E$13:$E$512,$E443,$AB$13:$AB$512,"◎") + COUNTIFS($E$13:$E$512,$E443,$AB$13:$AB$512,"○"))&gt;1</formula>
    </cfRule>
  </conditionalFormatting>
  <conditionalFormatting sqref="AC443">
    <cfRule type="expression" dxfId="1917" priority="1664" stopIfTrue="1">
      <formula>$AC443=""</formula>
    </cfRule>
    <cfRule type="expression" dxfId="1916" priority="1676">
      <formula>(COUNTIFS($E$13:$E$512,$E443,$AC$13:$AC$512,"◎") + COUNTIFS($E$13:$E$512,$E443,$AC$13:$AC$512,"○"))&gt;1</formula>
    </cfRule>
  </conditionalFormatting>
  <conditionalFormatting sqref="AD443">
    <cfRule type="expression" dxfId="1915" priority="1663" stopIfTrue="1">
      <formula>$AD443=""</formula>
    </cfRule>
    <cfRule type="expression" dxfId="1914" priority="1675">
      <formula>(COUNTIFS($E$13:$E$512,$E443,$AD$13:$AD$512,"◎") + COUNTIFS($E$13:$E$512,$E443,$AD$13:$AD$512,"○"))&gt;1</formula>
    </cfRule>
  </conditionalFormatting>
  <conditionalFormatting sqref="AE443">
    <cfRule type="expression" dxfId="1913" priority="1662" stopIfTrue="1">
      <formula>$AE443=""</formula>
    </cfRule>
    <cfRule type="expression" dxfId="1912" priority="1674">
      <formula>(COUNTIFS($E$13:$E$512,$E443,$AE$13:$AE$512,"◎") + COUNTIFS($E$13:$E$512,$E443,$AE$13:$AE$512,"○"))&gt;1</formula>
    </cfRule>
  </conditionalFormatting>
  <conditionalFormatting sqref="AF443">
    <cfRule type="expression" dxfId="1911" priority="1661" stopIfTrue="1">
      <formula>$AF443=""</formula>
    </cfRule>
    <cfRule type="expression" dxfId="1910" priority="1673">
      <formula>(COUNTIFS($E$13:$E$512,$E443,$AF$13:$AF$512,"◎") + COUNTIFS($E$13:$E$512,$E443,$AF$13:$AF$512,"○"))&gt;1</formula>
    </cfRule>
  </conditionalFormatting>
  <conditionalFormatting sqref="AG443">
    <cfRule type="expression" dxfId="1909" priority="1660" stopIfTrue="1">
      <formula>$AG443=""</formula>
    </cfRule>
    <cfRule type="expression" dxfId="1908" priority="1672">
      <formula>(COUNTIFS($E$13:$E$512,$E443,$AG$13:$AG$512,"◎") + COUNTIFS($E$13:$E$512,$E443,$AG$13:$AG$512,"○"))&gt;1</formula>
    </cfRule>
  </conditionalFormatting>
  <conditionalFormatting sqref="AH443">
    <cfRule type="expression" dxfId="1907" priority="1659" stopIfTrue="1">
      <formula>$AH443=""</formula>
    </cfRule>
    <cfRule type="expression" dxfId="1906" priority="1671">
      <formula>(COUNTIFS($E$13:$E$512,$E443,$AH$13:$AH$512,"◎") + COUNTIFS($E$13:$E$512,$E443,$AH$13:$AH$512,"○"))&gt;1</formula>
    </cfRule>
  </conditionalFormatting>
  <conditionalFormatting sqref="AI443">
    <cfRule type="expression" dxfId="1905" priority="1658" stopIfTrue="1">
      <formula>$AI443=""</formula>
    </cfRule>
    <cfRule type="expression" dxfId="1904" priority="1670">
      <formula>(COUNTIFS($E$13:$E$512,$E443,$AI$13:$AI$512,"◎") + COUNTIFS($E$13:$E$512,$E443,$AI$13:$AI$512,"○"))&gt;1</formula>
    </cfRule>
  </conditionalFormatting>
  <conditionalFormatting sqref="AJ443">
    <cfRule type="expression" dxfId="1903" priority="1657" stopIfTrue="1">
      <formula>$AJ443=""</formula>
    </cfRule>
    <cfRule type="expression" dxfId="1902" priority="1669">
      <formula>(COUNTIFS($E$13:$E$512,$E443,$AJ$13:$AJ$512,"◎") + COUNTIFS($E$13:$E$512,$E443,$AJ$13:$AJ$512,"○"))&gt;1</formula>
    </cfRule>
  </conditionalFormatting>
  <conditionalFormatting sqref="Y444">
    <cfRule type="expression" dxfId="1901" priority="1644" stopIfTrue="1">
      <formula>$Y444=""</formula>
    </cfRule>
    <cfRule type="expression" dxfId="1900" priority="1656">
      <formula>(COUNTIFS($E$13:$E$512,$E444,$Y$13:$Y$512,"◎") + COUNTIFS($E$13:$E$512,$E444,$Y$13:$Y$512,"○"))&gt;1</formula>
    </cfRule>
  </conditionalFormatting>
  <conditionalFormatting sqref="Z444">
    <cfRule type="expression" dxfId="1899" priority="1643" stopIfTrue="1">
      <formula>$Z444=""</formula>
    </cfRule>
    <cfRule type="expression" dxfId="1898" priority="1655">
      <formula>(COUNTIFS($E$13:$E$512,$E444,$Z$13:$Z$512,"◎") + COUNTIFS($E$13:$E$512,$E444,$Z$13:$Z$512,"○"))&gt;1</formula>
    </cfRule>
  </conditionalFormatting>
  <conditionalFormatting sqref="AA444">
    <cfRule type="expression" dxfId="1897" priority="1642" stopIfTrue="1">
      <formula>$AA444=""</formula>
    </cfRule>
    <cfRule type="expression" dxfId="1896" priority="1654">
      <formula>(COUNTIFS($E$13:$E$512,$E444,$AA$13:$AA$512,"◎") + COUNTIFS($E$13:$E$512,$E444,$AA$13:$AA$512,"○"))&gt;1</formula>
    </cfRule>
  </conditionalFormatting>
  <conditionalFormatting sqref="AB444">
    <cfRule type="expression" dxfId="1895" priority="1641" stopIfTrue="1">
      <formula>$AB444=""</formula>
    </cfRule>
    <cfRule type="expression" dxfId="1894" priority="1653">
      <formula>(COUNTIFS($E$13:$E$512,$E444,$AB$13:$AB$512,"◎") + COUNTIFS($E$13:$E$512,$E444,$AB$13:$AB$512,"○"))&gt;1</formula>
    </cfRule>
  </conditionalFormatting>
  <conditionalFormatting sqref="AC444">
    <cfRule type="expression" dxfId="1893" priority="1640" stopIfTrue="1">
      <formula>$AC444=""</formula>
    </cfRule>
    <cfRule type="expression" dxfId="1892" priority="1652">
      <formula>(COUNTIFS($E$13:$E$512,$E444,$AC$13:$AC$512,"◎") + COUNTIFS($E$13:$E$512,$E444,$AC$13:$AC$512,"○"))&gt;1</formula>
    </cfRule>
  </conditionalFormatting>
  <conditionalFormatting sqref="AD444">
    <cfRule type="expression" dxfId="1891" priority="1639" stopIfTrue="1">
      <formula>$AD444=""</formula>
    </cfRule>
    <cfRule type="expression" dxfId="1890" priority="1651">
      <formula>(COUNTIFS($E$13:$E$512,$E444,$AD$13:$AD$512,"◎") + COUNTIFS($E$13:$E$512,$E444,$AD$13:$AD$512,"○"))&gt;1</formula>
    </cfRule>
  </conditionalFormatting>
  <conditionalFormatting sqref="AE444">
    <cfRule type="expression" dxfId="1889" priority="1638" stopIfTrue="1">
      <formula>$AE444=""</formula>
    </cfRule>
    <cfRule type="expression" dxfId="1888" priority="1650">
      <formula>(COUNTIFS($E$13:$E$512,$E444,$AE$13:$AE$512,"◎") + COUNTIFS($E$13:$E$512,$E444,$AE$13:$AE$512,"○"))&gt;1</formula>
    </cfRule>
  </conditionalFormatting>
  <conditionalFormatting sqref="AF444">
    <cfRule type="expression" dxfId="1887" priority="1637" stopIfTrue="1">
      <formula>$AF444=""</formula>
    </cfRule>
    <cfRule type="expression" dxfId="1886" priority="1649">
      <formula>(COUNTIFS($E$13:$E$512,$E444,$AF$13:$AF$512,"◎") + COUNTIFS($E$13:$E$512,$E444,$AF$13:$AF$512,"○"))&gt;1</formula>
    </cfRule>
  </conditionalFormatting>
  <conditionalFormatting sqref="AG444">
    <cfRule type="expression" dxfId="1885" priority="1636" stopIfTrue="1">
      <formula>$AG444=""</formula>
    </cfRule>
    <cfRule type="expression" dxfId="1884" priority="1648">
      <formula>(COUNTIFS($E$13:$E$512,$E444,$AG$13:$AG$512,"◎") + COUNTIFS($E$13:$E$512,$E444,$AG$13:$AG$512,"○"))&gt;1</formula>
    </cfRule>
  </conditionalFormatting>
  <conditionalFormatting sqref="AH444">
    <cfRule type="expression" dxfId="1883" priority="1635" stopIfTrue="1">
      <formula>$AH444=""</formula>
    </cfRule>
    <cfRule type="expression" dxfId="1882" priority="1647">
      <formula>(COUNTIFS($E$13:$E$512,$E444,$AH$13:$AH$512,"◎") + COUNTIFS($E$13:$E$512,$E444,$AH$13:$AH$512,"○"))&gt;1</formula>
    </cfRule>
  </conditionalFormatting>
  <conditionalFormatting sqref="AI444">
    <cfRule type="expression" dxfId="1881" priority="1634" stopIfTrue="1">
      <formula>$AI444=""</formula>
    </cfRule>
    <cfRule type="expression" dxfId="1880" priority="1646">
      <formula>(COUNTIFS($E$13:$E$512,$E444,$AI$13:$AI$512,"◎") + COUNTIFS($E$13:$E$512,$E444,$AI$13:$AI$512,"○"))&gt;1</formula>
    </cfRule>
  </conditionalFormatting>
  <conditionalFormatting sqref="AJ444">
    <cfRule type="expression" dxfId="1879" priority="1633" stopIfTrue="1">
      <formula>$AJ444=""</formula>
    </cfRule>
    <cfRule type="expression" dxfId="1878" priority="1645">
      <formula>(COUNTIFS($E$13:$E$512,$E444,$AJ$13:$AJ$512,"◎") + COUNTIFS($E$13:$E$512,$E444,$AJ$13:$AJ$512,"○"))&gt;1</formula>
    </cfRule>
  </conditionalFormatting>
  <conditionalFormatting sqref="Y445">
    <cfRule type="expression" dxfId="1877" priority="1620" stopIfTrue="1">
      <formula>$Y445=""</formula>
    </cfRule>
    <cfRule type="expression" dxfId="1876" priority="1632">
      <formula>(COUNTIFS($E$13:$E$512,$E445,$Y$13:$Y$512,"◎") + COUNTIFS($E$13:$E$512,$E445,$Y$13:$Y$512,"○"))&gt;1</formula>
    </cfRule>
  </conditionalFormatting>
  <conditionalFormatting sqref="Z445">
    <cfRule type="expression" dxfId="1875" priority="1619" stopIfTrue="1">
      <formula>$Z445=""</formula>
    </cfRule>
    <cfRule type="expression" dxfId="1874" priority="1631">
      <formula>(COUNTIFS($E$13:$E$512,$E445,$Z$13:$Z$512,"◎") + COUNTIFS($E$13:$E$512,$E445,$Z$13:$Z$512,"○"))&gt;1</formula>
    </cfRule>
  </conditionalFormatting>
  <conditionalFormatting sqref="AA445">
    <cfRule type="expression" dxfId="1873" priority="1618" stopIfTrue="1">
      <formula>$AA445=""</formula>
    </cfRule>
    <cfRule type="expression" dxfId="1872" priority="1630">
      <formula>(COUNTIFS($E$13:$E$512,$E445,$AA$13:$AA$512,"◎") + COUNTIFS($E$13:$E$512,$E445,$AA$13:$AA$512,"○"))&gt;1</formula>
    </cfRule>
  </conditionalFormatting>
  <conditionalFormatting sqref="AB445">
    <cfRule type="expression" dxfId="1871" priority="1617" stopIfTrue="1">
      <formula>$AB445=""</formula>
    </cfRule>
    <cfRule type="expression" dxfId="1870" priority="1629">
      <formula>(COUNTIFS($E$13:$E$512,$E445,$AB$13:$AB$512,"◎") + COUNTIFS($E$13:$E$512,$E445,$AB$13:$AB$512,"○"))&gt;1</formula>
    </cfRule>
  </conditionalFormatting>
  <conditionalFormatting sqref="AC445">
    <cfRule type="expression" dxfId="1869" priority="1616" stopIfTrue="1">
      <formula>$AC445=""</formula>
    </cfRule>
    <cfRule type="expression" dxfId="1868" priority="1628">
      <formula>(COUNTIFS($E$13:$E$512,$E445,$AC$13:$AC$512,"◎") + COUNTIFS($E$13:$E$512,$E445,$AC$13:$AC$512,"○"))&gt;1</formula>
    </cfRule>
  </conditionalFormatting>
  <conditionalFormatting sqref="AD445">
    <cfRule type="expression" dxfId="1867" priority="1615" stopIfTrue="1">
      <formula>$AD445=""</formula>
    </cfRule>
    <cfRule type="expression" dxfId="1866" priority="1627">
      <formula>(COUNTIFS($E$13:$E$512,$E445,$AD$13:$AD$512,"◎") + COUNTIFS($E$13:$E$512,$E445,$AD$13:$AD$512,"○"))&gt;1</formula>
    </cfRule>
  </conditionalFormatting>
  <conditionalFormatting sqref="AE445">
    <cfRule type="expression" dxfId="1865" priority="1614" stopIfTrue="1">
      <formula>$AE445=""</formula>
    </cfRule>
    <cfRule type="expression" dxfId="1864" priority="1626">
      <formula>(COUNTIFS($E$13:$E$512,$E445,$AE$13:$AE$512,"◎") + COUNTIFS($E$13:$E$512,$E445,$AE$13:$AE$512,"○"))&gt;1</formula>
    </cfRule>
  </conditionalFormatting>
  <conditionalFormatting sqref="AF445">
    <cfRule type="expression" dxfId="1863" priority="1613" stopIfTrue="1">
      <formula>$AF445=""</formula>
    </cfRule>
    <cfRule type="expression" dxfId="1862" priority="1625">
      <formula>(COUNTIFS($E$13:$E$512,$E445,$AF$13:$AF$512,"◎") + COUNTIFS($E$13:$E$512,$E445,$AF$13:$AF$512,"○"))&gt;1</formula>
    </cfRule>
  </conditionalFormatting>
  <conditionalFormatting sqref="AG445">
    <cfRule type="expression" dxfId="1861" priority="1612" stopIfTrue="1">
      <formula>$AG445=""</formula>
    </cfRule>
    <cfRule type="expression" dxfId="1860" priority="1624">
      <formula>(COUNTIFS($E$13:$E$512,$E445,$AG$13:$AG$512,"◎") + COUNTIFS($E$13:$E$512,$E445,$AG$13:$AG$512,"○"))&gt;1</formula>
    </cfRule>
  </conditionalFormatting>
  <conditionalFormatting sqref="AH445">
    <cfRule type="expression" dxfId="1859" priority="1611" stopIfTrue="1">
      <formula>$AH445=""</formula>
    </cfRule>
    <cfRule type="expression" dxfId="1858" priority="1623">
      <formula>(COUNTIFS($E$13:$E$512,$E445,$AH$13:$AH$512,"◎") + COUNTIFS($E$13:$E$512,$E445,$AH$13:$AH$512,"○"))&gt;1</formula>
    </cfRule>
  </conditionalFormatting>
  <conditionalFormatting sqref="AI445">
    <cfRule type="expression" dxfId="1857" priority="1610" stopIfTrue="1">
      <formula>$AI445=""</formula>
    </cfRule>
    <cfRule type="expression" dxfId="1856" priority="1622">
      <formula>(COUNTIFS($E$13:$E$512,$E445,$AI$13:$AI$512,"◎") + COUNTIFS($E$13:$E$512,$E445,$AI$13:$AI$512,"○"))&gt;1</formula>
    </cfRule>
  </conditionalFormatting>
  <conditionalFormatting sqref="AJ445">
    <cfRule type="expression" dxfId="1855" priority="1609" stopIfTrue="1">
      <formula>$AJ445=""</formula>
    </cfRule>
    <cfRule type="expression" dxfId="1854" priority="1621">
      <formula>(COUNTIFS($E$13:$E$512,$E445,$AJ$13:$AJ$512,"◎") + COUNTIFS($E$13:$E$512,$E445,$AJ$13:$AJ$512,"○"))&gt;1</formula>
    </cfRule>
  </conditionalFormatting>
  <conditionalFormatting sqref="Y446">
    <cfRule type="expression" dxfId="1853" priority="1596" stopIfTrue="1">
      <formula>$Y446=""</formula>
    </cfRule>
    <cfRule type="expression" dxfId="1852" priority="1608">
      <formula>(COUNTIFS($E$13:$E$512,$E446,$Y$13:$Y$512,"◎") + COUNTIFS($E$13:$E$512,$E446,$Y$13:$Y$512,"○"))&gt;1</formula>
    </cfRule>
  </conditionalFormatting>
  <conditionalFormatting sqref="Z446">
    <cfRule type="expression" dxfId="1851" priority="1595" stopIfTrue="1">
      <formula>$Z446=""</formula>
    </cfRule>
    <cfRule type="expression" dxfId="1850" priority="1607">
      <formula>(COUNTIFS($E$13:$E$512,$E446,$Z$13:$Z$512,"◎") + COUNTIFS($E$13:$E$512,$E446,$Z$13:$Z$512,"○"))&gt;1</formula>
    </cfRule>
  </conditionalFormatting>
  <conditionalFormatting sqref="AA446">
    <cfRule type="expression" dxfId="1849" priority="1594" stopIfTrue="1">
      <formula>$AA446=""</formula>
    </cfRule>
    <cfRule type="expression" dxfId="1848" priority="1606">
      <formula>(COUNTIFS($E$13:$E$512,$E446,$AA$13:$AA$512,"◎") + COUNTIFS($E$13:$E$512,$E446,$AA$13:$AA$512,"○"))&gt;1</formula>
    </cfRule>
  </conditionalFormatting>
  <conditionalFormatting sqref="AB446">
    <cfRule type="expression" dxfId="1847" priority="1593" stopIfTrue="1">
      <formula>$AB446=""</formula>
    </cfRule>
    <cfRule type="expression" dxfId="1846" priority="1605">
      <formula>(COUNTIFS($E$13:$E$512,$E446,$AB$13:$AB$512,"◎") + COUNTIFS($E$13:$E$512,$E446,$AB$13:$AB$512,"○"))&gt;1</formula>
    </cfRule>
  </conditionalFormatting>
  <conditionalFormatting sqref="AC446">
    <cfRule type="expression" dxfId="1845" priority="1592" stopIfTrue="1">
      <formula>$AC446=""</formula>
    </cfRule>
    <cfRule type="expression" dxfId="1844" priority="1604">
      <formula>(COUNTIFS($E$13:$E$512,$E446,$AC$13:$AC$512,"◎") + COUNTIFS($E$13:$E$512,$E446,$AC$13:$AC$512,"○"))&gt;1</formula>
    </cfRule>
  </conditionalFormatting>
  <conditionalFormatting sqref="AD446">
    <cfRule type="expression" dxfId="1843" priority="1591" stopIfTrue="1">
      <formula>$AD446=""</formula>
    </cfRule>
    <cfRule type="expression" dxfId="1842" priority="1603">
      <formula>(COUNTIFS($E$13:$E$512,$E446,$AD$13:$AD$512,"◎") + COUNTIFS($E$13:$E$512,$E446,$AD$13:$AD$512,"○"))&gt;1</formula>
    </cfRule>
  </conditionalFormatting>
  <conditionalFormatting sqref="AE446">
    <cfRule type="expression" dxfId="1841" priority="1590" stopIfTrue="1">
      <formula>$AE446=""</formula>
    </cfRule>
    <cfRule type="expression" dxfId="1840" priority="1602">
      <formula>(COUNTIFS($E$13:$E$512,$E446,$AE$13:$AE$512,"◎") + COUNTIFS($E$13:$E$512,$E446,$AE$13:$AE$512,"○"))&gt;1</formula>
    </cfRule>
  </conditionalFormatting>
  <conditionalFormatting sqref="AF446">
    <cfRule type="expression" dxfId="1839" priority="1589" stopIfTrue="1">
      <formula>$AF446=""</formula>
    </cfRule>
    <cfRule type="expression" dxfId="1838" priority="1601">
      <formula>(COUNTIFS($E$13:$E$512,$E446,$AF$13:$AF$512,"◎") + COUNTIFS($E$13:$E$512,$E446,$AF$13:$AF$512,"○"))&gt;1</formula>
    </cfRule>
  </conditionalFormatting>
  <conditionalFormatting sqref="AG446">
    <cfRule type="expression" dxfId="1837" priority="1588" stopIfTrue="1">
      <formula>$AG446=""</formula>
    </cfRule>
    <cfRule type="expression" dxfId="1836" priority="1600">
      <formula>(COUNTIFS($E$13:$E$512,$E446,$AG$13:$AG$512,"◎") + COUNTIFS($E$13:$E$512,$E446,$AG$13:$AG$512,"○"))&gt;1</formula>
    </cfRule>
  </conditionalFormatting>
  <conditionalFormatting sqref="AH446">
    <cfRule type="expression" dxfId="1835" priority="1587" stopIfTrue="1">
      <formula>$AH446=""</formula>
    </cfRule>
    <cfRule type="expression" dxfId="1834" priority="1599">
      <formula>(COUNTIFS($E$13:$E$512,$E446,$AH$13:$AH$512,"◎") + COUNTIFS($E$13:$E$512,$E446,$AH$13:$AH$512,"○"))&gt;1</formula>
    </cfRule>
  </conditionalFormatting>
  <conditionalFormatting sqref="AI446">
    <cfRule type="expression" dxfId="1833" priority="1586" stopIfTrue="1">
      <formula>$AI446=""</formula>
    </cfRule>
    <cfRule type="expression" dxfId="1832" priority="1598">
      <formula>(COUNTIFS($E$13:$E$512,$E446,$AI$13:$AI$512,"◎") + COUNTIFS($E$13:$E$512,$E446,$AI$13:$AI$512,"○"))&gt;1</formula>
    </cfRule>
  </conditionalFormatting>
  <conditionalFormatting sqref="AJ446">
    <cfRule type="expression" dxfId="1831" priority="1585" stopIfTrue="1">
      <formula>$AJ446=""</formula>
    </cfRule>
    <cfRule type="expression" dxfId="1830" priority="1597">
      <formula>(COUNTIFS($E$13:$E$512,$E446,$AJ$13:$AJ$512,"◎") + COUNTIFS($E$13:$E$512,$E446,$AJ$13:$AJ$512,"○"))&gt;1</formula>
    </cfRule>
  </conditionalFormatting>
  <conditionalFormatting sqref="Y447">
    <cfRule type="expression" dxfId="1829" priority="1572" stopIfTrue="1">
      <formula>$Y447=""</formula>
    </cfRule>
    <cfRule type="expression" dxfId="1828" priority="1584">
      <formula>(COUNTIFS($E$13:$E$512,$E447,$Y$13:$Y$512,"◎") + COUNTIFS($E$13:$E$512,$E447,$Y$13:$Y$512,"○"))&gt;1</formula>
    </cfRule>
  </conditionalFormatting>
  <conditionalFormatting sqref="Z447">
    <cfRule type="expression" dxfId="1827" priority="1571" stopIfTrue="1">
      <formula>$Z447=""</formula>
    </cfRule>
    <cfRule type="expression" dxfId="1826" priority="1583">
      <formula>(COUNTIFS($E$13:$E$512,$E447,$Z$13:$Z$512,"◎") + COUNTIFS($E$13:$E$512,$E447,$Z$13:$Z$512,"○"))&gt;1</formula>
    </cfRule>
  </conditionalFormatting>
  <conditionalFormatting sqref="AA447">
    <cfRule type="expression" dxfId="1825" priority="1570" stopIfTrue="1">
      <formula>$AA447=""</formula>
    </cfRule>
    <cfRule type="expression" dxfId="1824" priority="1582">
      <formula>(COUNTIFS($E$13:$E$512,$E447,$AA$13:$AA$512,"◎") + COUNTIFS($E$13:$E$512,$E447,$AA$13:$AA$512,"○"))&gt;1</formula>
    </cfRule>
  </conditionalFormatting>
  <conditionalFormatting sqref="AB447">
    <cfRule type="expression" dxfId="1823" priority="1569" stopIfTrue="1">
      <formula>$AB447=""</formula>
    </cfRule>
    <cfRule type="expression" dxfId="1822" priority="1581">
      <formula>(COUNTIFS($E$13:$E$512,$E447,$AB$13:$AB$512,"◎") + COUNTIFS($E$13:$E$512,$E447,$AB$13:$AB$512,"○"))&gt;1</formula>
    </cfRule>
  </conditionalFormatting>
  <conditionalFormatting sqref="AC447">
    <cfRule type="expression" dxfId="1821" priority="1568" stopIfTrue="1">
      <formula>$AC447=""</formula>
    </cfRule>
    <cfRule type="expression" dxfId="1820" priority="1580">
      <formula>(COUNTIFS($E$13:$E$512,$E447,$AC$13:$AC$512,"◎") + COUNTIFS($E$13:$E$512,$E447,$AC$13:$AC$512,"○"))&gt;1</formula>
    </cfRule>
  </conditionalFormatting>
  <conditionalFormatting sqref="AD447">
    <cfRule type="expression" dxfId="1819" priority="1567" stopIfTrue="1">
      <formula>$AD447=""</formula>
    </cfRule>
    <cfRule type="expression" dxfId="1818" priority="1579">
      <formula>(COUNTIFS($E$13:$E$512,$E447,$AD$13:$AD$512,"◎") + COUNTIFS($E$13:$E$512,$E447,$AD$13:$AD$512,"○"))&gt;1</formula>
    </cfRule>
  </conditionalFormatting>
  <conditionalFormatting sqref="AE447">
    <cfRule type="expression" dxfId="1817" priority="1566" stopIfTrue="1">
      <formula>$AE447=""</formula>
    </cfRule>
    <cfRule type="expression" dxfId="1816" priority="1578">
      <formula>(COUNTIFS($E$13:$E$512,$E447,$AE$13:$AE$512,"◎") + COUNTIFS($E$13:$E$512,$E447,$AE$13:$AE$512,"○"))&gt;1</formula>
    </cfRule>
  </conditionalFormatting>
  <conditionalFormatting sqref="AF447">
    <cfRule type="expression" dxfId="1815" priority="1565" stopIfTrue="1">
      <formula>$AF447=""</formula>
    </cfRule>
    <cfRule type="expression" dxfId="1814" priority="1577">
      <formula>(COUNTIFS($E$13:$E$512,$E447,$AF$13:$AF$512,"◎") + COUNTIFS($E$13:$E$512,$E447,$AF$13:$AF$512,"○"))&gt;1</formula>
    </cfRule>
  </conditionalFormatting>
  <conditionalFormatting sqref="AG447">
    <cfRule type="expression" dxfId="1813" priority="1564" stopIfTrue="1">
      <formula>$AG447=""</formula>
    </cfRule>
    <cfRule type="expression" dxfId="1812" priority="1576">
      <formula>(COUNTIFS($E$13:$E$512,$E447,$AG$13:$AG$512,"◎") + COUNTIFS($E$13:$E$512,$E447,$AG$13:$AG$512,"○"))&gt;1</formula>
    </cfRule>
  </conditionalFormatting>
  <conditionalFormatting sqref="AH447">
    <cfRule type="expression" dxfId="1811" priority="1563" stopIfTrue="1">
      <formula>$AH447=""</formula>
    </cfRule>
    <cfRule type="expression" dxfId="1810" priority="1575">
      <formula>(COUNTIFS($E$13:$E$512,$E447,$AH$13:$AH$512,"◎") + COUNTIFS($E$13:$E$512,$E447,$AH$13:$AH$512,"○"))&gt;1</formula>
    </cfRule>
  </conditionalFormatting>
  <conditionalFormatting sqref="AI447">
    <cfRule type="expression" dxfId="1809" priority="1562" stopIfTrue="1">
      <formula>$AI447=""</formula>
    </cfRule>
    <cfRule type="expression" dxfId="1808" priority="1574">
      <formula>(COUNTIFS($E$13:$E$512,$E447,$AI$13:$AI$512,"◎") + COUNTIFS($E$13:$E$512,$E447,$AI$13:$AI$512,"○"))&gt;1</formula>
    </cfRule>
  </conditionalFormatting>
  <conditionalFormatting sqref="AJ447">
    <cfRule type="expression" dxfId="1807" priority="1561" stopIfTrue="1">
      <formula>$AJ447=""</formula>
    </cfRule>
    <cfRule type="expression" dxfId="1806" priority="1573">
      <formula>(COUNTIFS($E$13:$E$512,$E447,$AJ$13:$AJ$512,"◎") + COUNTIFS($E$13:$E$512,$E447,$AJ$13:$AJ$512,"○"))&gt;1</formula>
    </cfRule>
  </conditionalFormatting>
  <conditionalFormatting sqref="Y448">
    <cfRule type="expression" dxfId="1805" priority="1548" stopIfTrue="1">
      <formula>$Y448=""</formula>
    </cfRule>
    <cfRule type="expression" dxfId="1804" priority="1560">
      <formula>(COUNTIFS($E$13:$E$512,$E448,$Y$13:$Y$512,"◎") + COUNTIFS($E$13:$E$512,$E448,$Y$13:$Y$512,"○"))&gt;1</formula>
    </cfRule>
  </conditionalFormatting>
  <conditionalFormatting sqref="Z448">
    <cfRule type="expression" dxfId="1803" priority="1547" stopIfTrue="1">
      <formula>$Z448=""</formula>
    </cfRule>
    <cfRule type="expression" dxfId="1802" priority="1559">
      <formula>(COUNTIFS($E$13:$E$512,$E448,$Z$13:$Z$512,"◎") + COUNTIFS($E$13:$E$512,$E448,$Z$13:$Z$512,"○"))&gt;1</formula>
    </cfRule>
  </conditionalFormatting>
  <conditionalFormatting sqref="AA448">
    <cfRule type="expression" dxfId="1801" priority="1546" stopIfTrue="1">
      <formula>$AA448=""</formula>
    </cfRule>
    <cfRule type="expression" dxfId="1800" priority="1558">
      <formula>(COUNTIFS($E$13:$E$512,$E448,$AA$13:$AA$512,"◎") + COUNTIFS($E$13:$E$512,$E448,$AA$13:$AA$512,"○"))&gt;1</formula>
    </cfRule>
  </conditionalFormatting>
  <conditionalFormatting sqref="AB448">
    <cfRule type="expression" dxfId="1799" priority="1545" stopIfTrue="1">
      <formula>$AB448=""</formula>
    </cfRule>
    <cfRule type="expression" dxfId="1798" priority="1557">
      <formula>(COUNTIFS($E$13:$E$512,$E448,$AB$13:$AB$512,"◎") + COUNTIFS($E$13:$E$512,$E448,$AB$13:$AB$512,"○"))&gt;1</formula>
    </cfRule>
  </conditionalFormatting>
  <conditionalFormatting sqref="AC448">
    <cfRule type="expression" dxfId="1797" priority="1544" stopIfTrue="1">
      <formula>$AC448=""</formula>
    </cfRule>
    <cfRule type="expression" dxfId="1796" priority="1556">
      <formula>(COUNTIFS($E$13:$E$512,$E448,$AC$13:$AC$512,"◎") + COUNTIFS($E$13:$E$512,$E448,$AC$13:$AC$512,"○"))&gt;1</formula>
    </cfRule>
  </conditionalFormatting>
  <conditionalFormatting sqref="AD448">
    <cfRule type="expression" dxfId="1795" priority="1543" stopIfTrue="1">
      <formula>$AD448=""</formula>
    </cfRule>
    <cfRule type="expression" dxfId="1794" priority="1555">
      <formula>(COUNTIFS($E$13:$E$512,$E448,$AD$13:$AD$512,"◎") + COUNTIFS($E$13:$E$512,$E448,$AD$13:$AD$512,"○"))&gt;1</formula>
    </cfRule>
  </conditionalFormatting>
  <conditionalFormatting sqref="AE448">
    <cfRule type="expression" dxfId="1793" priority="1542" stopIfTrue="1">
      <formula>$AE448=""</formula>
    </cfRule>
    <cfRule type="expression" dxfId="1792" priority="1554">
      <formula>(COUNTIFS($E$13:$E$512,$E448,$AE$13:$AE$512,"◎") + COUNTIFS($E$13:$E$512,$E448,$AE$13:$AE$512,"○"))&gt;1</formula>
    </cfRule>
  </conditionalFormatting>
  <conditionalFormatting sqref="AF448">
    <cfRule type="expression" dxfId="1791" priority="1541" stopIfTrue="1">
      <formula>$AF448=""</formula>
    </cfRule>
    <cfRule type="expression" dxfId="1790" priority="1553">
      <formula>(COUNTIFS($E$13:$E$512,$E448,$AF$13:$AF$512,"◎") + COUNTIFS($E$13:$E$512,$E448,$AF$13:$AF$512,"○"))&gt;1</formula>
    </cfRule>
  </conditionalFormatting>
  <conditionalFormatting sqref="AG448">
    <cfRule type="expression" dxfId="1789" priority="1540" stopIfTrue="1">
      <formula>$AG448=""</formula>
    </cfRule>
    <cfRule type="expression" dxfId="1788" priority="1552">
      <formula>(COUNTIFS($E$13:$E$512,$E448,$AG$13:$AG$512,"◎") + COUNTIFS($E$13:$E$512,$E448,$AG$13:$AG$512,"○"))&gt;1</formula>
    </cfRule>
  </conditionalFormatting>
  <conditionalFormatting sqref="AH448">
    <cfRule type="expression" dxfId="1787" priority="1539" stopIfTrue="1">
      <formula>$AH448=""</formula>
    </cfRule>
    <cfRule type="expression" dxfId="1786" priority="1551">
      <formula>(COUNTIFS($E$13:$E$512,$E448,$AH$13:$AH$512,"◎") + COUNTIFS($E$13:$E$512,$E448,$AH$13:$AH$512,"○"))&gt;1</formula>
    </cfRule>
  </conditionalFormatting>
  <conditionalFormatting sqref="AI448">
    <cfRule type="expression" dxfId="1785" priority="1538" stopIfTrue="1">
      <formula>$AI448=""</formula>
    </cfRule>
    <cfRule type="expression" dxfId="1784" priority="1550">
      <formula>(COUNTIFS($E$13:$E$512,$E448,$AI$13:$AI$512,"◎") + COUNTIFS($E$13:$E$512,$E448,$AI$13:$AI$512,"○"))&gt;1</formula>
    </cfRule>
  </conditionalFormatting>
  <conditionalFormatting sqref="AJ448">
    <cfRule type="expression" dxfId="1783" priority="1537" stopIfTrue="1">
      <formula>$AJ448=""</formula>
    </cfRule>
    <cfRule type="expression" dxfId="1782" priority="1549">
      <formula>(COUNTIFS($E$13:$E$512,$E448,$AJ$13:$AJ$512,"◎") + COUNTIFS($E$13:$E$512,$E448,$AJ$13:$AJ$512,"○"))&gt;1</formula>
    </cfRule>
  </conditionalFormatting>
  <conditionalFormatting sqref="Y449">
    <cfRule type="expression" dxfId="1781" priority="1524" stopIfTrue="1">
      <formula>$Y449=""</formula>
    </cfRule>
    <cfRule type="expression" dxfId="1780" priority="1536">
      <formula>(COUNTIFS($E$13:$E$512,$E449,$Y$13:$Y$512,"◎") + COUNTIFS($E$13:$E$512,$E449,$Y$13:$Y$512,"○"))&gt;1</formula>
    </cfRule>
  </conditionalFormatting>
  <conditionalFormatting sqref="Z449">
    <cfRule type="expression" dxfId="1779" priority="1523" stopIfTrue="1">
      <formula>$Z449=""</formula>
    </cfRule>
    <cfRule type="expression" dxfId="1778" priority="1535">
      <formula>(COUNTIFS($E$13:$E$512,$E449,$Z$13:$Z$512,"◎") + COUNTIFS($E$13:$E$512,$E449,$Z$13:$Z$512,"○"))&gt;1</formula>
    </cfRule>
  </conditionalFormatting>
  <conditionalFormatting sqref="AA449">
    <cfRule type="expression" dxfId="1777" priority="1522" stopIfTrue="1">
      <formula>$AA449=""</formula>
    </cfRule>
    <cfRule type="expression" dxfId="1776" priority="1534">
      <formula>(COUNTIFS($E$13:$E$512,$E449,$AA$13:$AA$512,"◎") + COUNTIFS($E$13:$E$512,$E449,$AA$13:$AA$512,"○"))&gt;1</formula>
    </cfRule>
  </conditionalFormatting>
  <conditionalFormatting sqref="AB449">
    <cfRule type="expression" dxfId="1775" priority="1521" stopIfTrue="1">
      <formula>$AB449=""</formula>
    </cfRule>
    <cfRule type="expression" dxfId="1774" priority="1533">
      <formula>(COUNTIFS($E$13:$E$512,$E449,$AB$13:$AB$512,"◎") + COUNTIFS($E$13:$E$512,$E449,$AB$13:$AB$512,"○"))&gt;1</formula>
    </cfRule>
  </conditionalFormatting>
  <conditionalFormatting sqref="AC449">
    <cfRule type="expression" dxfId="1773" priority="1520" stopIfTrue="1">
      <formula>$AC449=""</formula>
    </cfRule>
    <cfRule type="expression" dxfId="1772" priority="1532">
      <formula>(COUNTIFS($E$13:$E$512,$E449,$AC$13:$AC$512,"◎") + COUNTIFS($E$13:$E$512,$E449,$AC$13:$AC$512,"○"))&gt;1</formula>
    </cfRule>
  </conditionalFormatting>
  <conditionalFormatting sqref="AD449">
    <cfRule type="expression" dxfId="1771" priority="1519" stopIfTrue="1">
      <formula>$AD449=""</formula>
    </cfRule>
    <cfRule type="expression" dxfId="1770" priority="1531">
      <formula>(COUNTIFS($E$13:$E$512,$E449,$AD$13:$AD$512,"◎") + COUNTIFS($E$13:$E$512,$E449,$AD$13:$AD$512,"○"))&gt;1</formula>
    </cfRule>
  </conditionalFormatting>
  <conditionalFormatting sqref="AE449">
    <cfRule type="expression" dxfId="1769" priority="1518" stopIfTrue="1">
      <formula>$AE449=""</formula>
    </cfRule>
    <cfRule type="expression" dxfId="1768" priority="1530">
      <formula>(COUNTIFS($E$13:$E$512,$E449,$AE$13:$AE$512,"◎") + COUNTIFS($E$13:$E$512,$E449,$AE$13:$AE$512,"○"))&gt;1</formula>
    </cfRule>
  </conditionalFormatting>
  <conditionalFormatting sqref="AF449">
    <cfRule type="expression" dxfId="1767" priority="1517" stopIfTrue="1">
      <formula>$AF449=""</formula>
    </cfRule>
    <cfRule type="expression" dxfId="1766" priority="1529">
      <formula>(COUNTIFS($E$13:$E$512,$E449,$AF$13:$AF$512,"◎") + COUNTIFS($E$13:$E$512,$E449,$AF$13:$AF$512,"○"))&gt;1</formula>
    </cfRule>
  </conditionalFormatting>
  <conditionalFormatting sqref="AG449">
    <cfRule type="expression" dxfId="1765" priority="1516" stopIfTrue="1">
      <formula>$AG449=""</formula>
    </cfRule>
    <cfRule type="expression" dxfId="1764" priority="1528">
      <formula>(COUNTIFS($E$13:$E$512,$E449,$AG$13:$AG$512,"◎") + COUNTIFS($E$13:$E$512,$E449,$AG$13:$AG$512,"○"))&gt;1</formula>
    </cfRule>
  </conditionalFormatting>
  <conditionalFormatting sqref="AH449">
    <cfRule type="expression" dxfId="1763" priority="1515" stopIfTrue="1">
      <formula>$AH449=""</formula>
    </cfRule>
    <cfRule type="expression" dxfId="1762" priority="1527">
      <formula>(COUNTIFS($E$13:$E$512,$E449,$AH$13:$AH$512,"◎") + COUNTIFS($E$13:$E$512,$E449,$AH$13:$AH$512,"○"))&gt;1</formula>
    </cfRule>
  </conditionalFormatting>
  <conditionalFormatting sqref="AI449">
    <cfRule type="expression" dxfId="1761" priority="1514" stopIfTrue="1">
      <formula>$AI449=""</formula>
    </cfRule>
    <cfRule type="expression" dxfId="1760" priority="1526">
      <formula>(COUNTIFS($E$13:$E$512,$E449,$AI$13:$AI$512,"◎") + COUNTIFS($E$13:$E$512,$E449,$AI$13:$AI$512,"○"))&gt;1</formula>
    </cfRule>
  </conditionalFormatting>
  <conditionalFormatting sqref="AJ449">
    <cfRule type="expression" dxfId="1759" priority="1513" stopIfTrue="1">
      <formula>$AJ449=""</formula>
    </cfRule>
    <cfRule type="expression" dxfId="1758" priority="1525">
      <formula>(COUNTIFS($E$13:$E$512,$E449,$AJ$13:$AJ$512,"◎") + COUNTIFS($E$13:$E$512,$E449,$AJ$13:$AJ$512,"○"))&gt;1</formula>
    </cfRule>
  </conditionalFormatting>
  <conditionalFormatting sqref="Y450">
    <cfRule type="expression" dxfId="1757" priority="1500" stopIfTrue="1">
      <formula>$Y450=""</formula>
    </cfRule>
    <cfRule type="expression" dxfId="1756" priority="1512">
      <formula>(COUNTIFS($E$13:$E$512,$E450,$Y$13:$Y$512,"◎") + COUNTIFS($E$13:$E$512,$E450,$Y$13:$Y$512,"○"))&gt;1</formula>
    </cfRule>
  </conditionalFormatting>
  <conditionalFormatting sqref="Z450">
    <cfRule type="expression" dxfId="1755" priority="1499" stopIfTrue="1">
      <formula>$Z450=""</formula>
    </cfRule>
    <cfRule type="expression" dxfId="1754" priority="1511">
      <formula>(COUNTIFS($E$13:$E$512,$E450,$Z$13:$Z$512,"◎") + COUNTIFS($E$13:$E$512,$E450,$Z$13:$Z$512,"○"))&gt;1</formula>
    </cfRule>
  </conditionalFormatting>
  <conditionalFormatting sqref="AA450">
    <cfRule type="expression" dxfId="1753" priority="1498" stopIfTrue="1">
      <formula>$AA450=""</formula>
    </cfRule>
    <cfRule type="expression" dxfId="1752" priority="1510">
      <formula>(COUNTIFS($E$13:$E$512,$E450,$AA$13:$AA$512,"◎") + COUNTIFS($E$13:$E$512,$E450,$AA$13:$AA$512,"○"))&gt;1</formula>
    </cfRule>
  </conditionalFormatting>
  <conditionalFormatting sqref="AB450">
    <cfRule type="expression" dxfId="1751" priority="1497" stopIfTrue="1">
      <formula>$AB450=""</formula>
    </cfRule>
    <cfRule type="expression" dxfId="1750" priority="1509">
      <formula>(COUNTIFS($E$13:$E$512,$E450,$AB$13:$AB$512,"◎") + COUNTIFS($E$13:$E$512,$E450,$AB$13:$AB$512,"○"))&gt;1</formula>
    </cfRule>
  </conditionalFormatting>
  <conditionalFormatting sqref="AC450">
    <cfRule type="expression" dxfId="1749" priority="1496" stopIfTrue="1">
      <formula>$AC450=""</formula>
    </cfRule>
    <cfRule type="expression" dxfId="1748" priority="1508">
      <formula>(COUNTIFS($E$13:$E$512,$E450,$AC$13:$AC$512,"◎") + COUNTIFS($E$13:$E$512,$E450,$AC$13:$AC$512,"○"))&gt;1</formula>
    </cfRule>
  </conditionalFormatting>
  <conditionalFormatting sqref="AD450">
    <cfRule type="expression" dxfId="1747" priority="1495" stopIfTrue="1">
      <formula>$AD450=""</formula>
    </cfRule>
    <cfRule type="expression" dxfId="1746" priority="1507">
      <formula>(COUNTIFS($E$13:$E$512,$E450,$AD$13:$AD$512,"◎") + COUNTIFS($E$13:$E$512,$E450,$AD$13:$AD$512,"○"))&gt;1</formula>
    </cfRule>
  </conditionalFormatting>
  <conditionalFormatting sqref="AE450">
    <cfRule type="expression" dxfId="1745" priority="1494" stopIfTrue="1">
      <formula>$AE450=""</formula>
    </cfRule>
    <cfRule type="expression" dxfId="1744" priority="1506">
      <formula>(COUNTIFS($E$13:$E$512,$E450,$AE$13:$AE$512,"◎") + COUNTIFS($E$13:$E$512,$E450,$AE$13:$AE$512,"○"))&gt;1</formula>
    </cfRule>
  </conditionalFormatting>
  <conditionalFormatting sqref="AF450">
    <cfRule type="expression" dxfId="1743" priority="1493" stopIfTrue="1">
      <formula>$AF450=""</formula>
    </cfRule>
    <cfRule type="expression" dxfId="1742" priority="1505">
      <formula>(COUNTIFS($E$13:$E$512,$E450,$AF$13:$AF$512,"◎") + COUNTIFS($E$13:$E$512,$E450,$AF$13:$AF$512,"○"))&gt;1</formula>
    </cfRule>
  </conditionalFormatting>
  <conditionalFormatting sqref="AG450">
    <cfRule type="expression" dxfId="1741" priority="1492" stopIfTrue="1">
      <formula>$AG450=""</formula>
    </cfRule>
    <cfRule type="expression" dxfId="1740" priority="1504">
      <formula>(COUNTIFS($E$13:$E$512,$E450,$AG$13:$AG$512,"◎") + COUNTIFS($E$13:$E$512,$E450,$AG$13:$AG$512,"○"))&gt;1</formula>
    </cfRule>
  </conditionalFormatting>
  <conditionalFormatting sqref="AH450">
    <cfRule type="expression" dxfId="1739" priority="1491" stopIfTrue="1">
      <formula>$AH450=""</formula>
    </cfRule>
    <cfRule type="expression" dxfId="1738" priority="1503">
      <formula>(COUNTIFS($E$13:$E$512,$E450,$AH$13:$AH$512,"◎") + COUNTIFS($E$13:$E$512,$E450,$AH$13:$AH$512,"○"))&gt;1</formula>
    </cfRule>
  </conditionalFormatting>
  <conditionalFormatting sqref="AI450">
    <cfRule type="expression" dxfId="1737" priority="1490" stopIfTrue="1">
      <formula>$AI450=""</formula>
    </cfRule>
    <cfRule type="expression" dxfId="1736" priority="1502">
      <formula>(COUNTIFS($E$13:$E$512,$E450,$AI$13:$AI$512,"◎") + COUNTIFS($E$13:$E$512,$E450,$AI$13:$AI$512,"○"))&gt;1</formula>
    </cfRule>
  </conditionalFormatting>
  <conditionalFormatting sqref="AJ450">
    <cfRule type="expression" dxfId="1735" priority="1489" stopIfTrue="1">
      <formula>$AJ450=""</formula>
    </cfRule>
    <cfRule type="expression" dxfId="1734" priority="1501">
      <formula>(COUNTIFS($E$13:$E$512,$E450,$AJ$13:$AJ$512,"◎") + COUNTIFS($E$13:$E$512,$E450,$AJ$13:$AJ$512,"○"))&gt;1</formula>
    </cfRule>
  </conditionalFormatting>
  <conditionalFormatting sqref="Y451">
    <cfRule type="expression" dxfId="1733" priority="1476" stopIfTrue="1">
      <formula>$Y451=""</formula>
    </cfRule>
    <cfRule type="expression" dxfId="1732" priority="1488">
      <formula>(COUNTIFS($E$13:$E$512,$E451,$Y$13:$Y$512,"◎") + COUNTIFS($E$13:$E$512,$E451,$Y$13:$Y$512,"○"))&gt;1</formula>
    </cfRule>
  </conditionalFormatting>
  <conditionalFormatting sqref="Z451">
    <cfRule type="expression" dxfId="1731" priority="1475" stopIfTrue="1">
      <formula>$Z451=""</formula>
    </cfRule>
    <cfRule type="expression" dxfId="1730" priority="1487">
      <formula>(COUNTIFS($E$13:$E$512,$E451,$Z$13:$Z$512,"◎") + COUNTIFS($E$13:$E$512,$E451,$Z$13:$Z$512,"○"))&gt;1</formula>
    </cfRule>
  </conditionalFormatting>
  <conditionalFormatting sqref="AA451">
    <cfRule type="expression" dxfId="1729" priority="1474" stopIfTrue="1">
      <formula>$AA451=""</formula>
    </cfRule>
    <cfRule type="expression" dxfId="1728" priority="1486">
      <formula>(COUNTIFS($E$13:$E$512,$E451,$AA$13:$AA$512,"◎") + COUNTIFS($E$13:$E$512,$E451,$AA$13:$AA$512,"○"))&gt;1</formula>
    </cfRule>
  </conditionalFormatting>
  <conditionalFormatting sqref="AB451">
    <cfRule type="expression" dxfId="1727" priority="1473" stopIfTrue="1">
      <formula>$AB451=""</formula>
    </cfRule>
    <cfRule type="expression" dxfId="1726" priority="1485">
      <formula>(COUNTIFS($E$13:$E$512,$E451,$AB$13:$AB$512,"◎") + COUNTIFS($E$13:$E$512,$E451,$AB$13:$AB$512,"○"))&gt;1</formula>
    </cfRule>
  </conditionalFormatting>
  <conditionalFormatting sqref="AC451">
    <cfRule type="expression" dxfId="1725" priority="1472" stopIfTrue="1">
      <formula>$AC451=""</formula>
    </cfRule>
    <cfRule type="expression" dxfId="1724" priority="1484">
      <formula>(COUNTIFS($E$13:$E$512,$E451,$AC$13:$AC$512,"◎") + COUNTIFS($E$13:$E$512,$E451,$AC$13:$AC$512,"○"))&gt;1</formula>
    </cfRule>
  </conditionalFormatting>
  <conditionalFormatting sqref="AD451">
    <cfRule type="expression" dxfId="1723" priority="1471" stopIfTrue="1">
      <formula>$AD451=""</formula>
    </cfRule>
    <cfRule type="expression" dxfId="1722" priority="1483">
      <formula>(COUNTIFS($E$13:$E$512,$E451,$AD$13:$AD$512,"◎") + COUNTIFS($E$13:$E$512,$E451,$AD$13:$AD$512,"○"))&gt;1</formula>
    </cfRule>
  </conditionalFormatting>
  <conditionalFormatting sqref="AE451">
    <cfRule type="expression" dxfId="1721" priority="1470" stopIfTrue="1">
      <formula>$AE451=""</formula>
    </cfRule>
    <cfRule type="expression" dxfId="1720" priority="1482">
      <formula>(COUNTIFS($E$13:$E$512,$E451,$AE$13:$AE$512,"◎") + COUNTIFS($E$13:$E$512,$E451,$AE$13:$AE$512,"○"))&gt;1</formula>
    </cfRule>
  </conditionalFormatting>
  <conditionalFormatting sqref="AF451">
    <cfRule type="expression" dxfId="1719" priority="1469" stopIfTrue="1">
      <formula>$AF451=""</formula>
    </cfRule>
    <cfRule type="expression" dxfId="1718" priority="1481">
      <formula>(COUNTIFS($E$13:$E$512,$E451,$AF$13:$AF$512,"◎") + COUNTIFS($E$13:$E$512,$E451,$AF$13:$AF$512,"○"))&gt;1</formula>
    </cfRule>
  </conditionalFormatting>
  <conditionalFormatting sqref="AG451">
    <cfRule type="expression" dxfId="1717" priority="1468" stopIfTrue="1">
      <formula>$AG451=""</formula>
    </cfRule>
    <cfRule type="expression" dxfId="1716" priority="1480">
      <formula>(COUNTIFS($E$13:$E$512,$E451,$AG$13:$AG$512,"◎") + COUNTIFS($E$13:$E$512,$E451,$AG$13:$AG$512,"○"))&gt;1</formula>
    </cfRule>
  </conditionalFormatting>
  <conditionalFormatting sqref="AH451">
    <cfRule type="expression" dxfId="1715" priority="1467" stopIfTrue="1">
      <formula>$AH451=""</formula>
    </cfRule>
    <cfRule type="expression" dxfId="1714" priority="1479">
      <formula>(COUNTIFS($E$13:$E$512,$E451,$AH$13:$AH$512,"◎") + COUNTIFS($E$13:$E$512,$E451,$AH$13:$AH$512,"○"))&gt;1</formula>
    </cfRule>
  </conditionalFormatting>
  <conditionalFormatting sqref="AI451">
    <cfRule type="expression" dxfId="1713" priority="1466" stopIfTrue="1">
      <formula>$AI451=""</formula>
    </cfRule>
    <cfRule type="expression" dxfId="1712" priority="1478">
      <formula>(COUNTIFS($E$13:$E$512,$E451,$AI$13:$AI$512,"◎") + COUNTIFS($E$13:$E$512,$E451,$AI$13:$AI$512,"○"))&gt;1</formula>
    </cfRule>
  </conditionalFormatting>
  <conditionalFormatting sqref="AJ451">
    <cfRule type="expression" dxfId="1711" priority="1465" stopIfTrue="1">
      <formula>$AJ451=""</formula>
    </cfRule>
    <cfRule type="expression" dxfId="1710" priority="1477">
      <formula>(COUNTIFS($E$13:$E$512,$E451,$AJ$13:$AJ$512,"◎") + COUNTIFS($E$13:$E$512,$E451,$AJ$13:$AJ$512,"○"))&gt;1</formula>
    </cfRule>
  </conditionalFormatting>
  <conditionalFormatting sqref="Y452">
    <cfRule type="expression" dxfId="1709" priority="1452" stopIfTrue="1">
      <formula>$Y452=""</formula>
    </cfRule>
    <cfRule type="expression" dxfId="1708" priority="1464">
      <formula>(COUNTIFS($E$13:$E$512,$E452,$Y$13:$Y$512,"◎") + COUNTIFS($E$13:$E$512,$E452,$Y$13:$Y$512,"○"))&gt;1</formula>
    </cfRule>
  </conditionalFormatting>
  <conditionalFormatting sqref="Z452">
    <cfRule type="expression" dxfId="1707" priority="1451" stopIfTrue="1">
      <formula>$Z452=""</formula>
    </cfRule>
    <cfRule type="expression" dxfId="1706" priority="1463">
      <formula>(COUNTIFS($E$13:$E$512,$E452,$Z$13:$Z$512,"◎") + COUNTIFS($E$13:$E$512,$E452,$Z$13:$Z$512,"○"))&gt;1</formula>
    </cfRule>
  </conditionalFormatting>
  <conditionalFormatting sqref="AA452">
    <cfRule type="expression" dxfId="1705" priority="1450" stopIfTrue="1">
      <formula>$AA452=""</formula>
    </cfRule>
    <cfRule type="expression" dxfId="1704" priority="1462">
      <formula>(COUNTIFS($E$13:$E$512,$E452,$AA$13:$AA$512,"◎") + COUNTIFS($E$13:$E$512,$E452,$AA$13:$AA$512,"○"))&gt;1</formula>
    </cfRule>
  </conditionalFormatting>
  <conditionalFormatting sqref="AB452">
    <cfRule type="expression" dxfId="1703" priority="1449" stopIfTrue="1">
      <formula>$AB452=""</formula>
    </cfRule>
    <cfRule type="expression" dxfId="1702" priority="1461">
      <formula>(COUNTIFS($E$13:$E$512,$E452,$AB$13:$AB$512,"◎") + COUNTIFS($E$13:$E$512,$E452,$AB$13:$AB$512,"○"))&gt;1</formula>
    </cfRule>
  </conditionalFormatting>
  <conditionalFormatting sqref="AC452">
    <cfRule type="expression" dxfId="1701" priority="1448" stopIfTrue="1">
      <formula>$AC452=""</formula>
    </cfRule>
    <cfRule type="expression" dxfId="1700" priority="1460">
      <formula>(COUNTIFS($E$13:$E$512,$E452,$AC$13:$AC$512,"◎") + COUNTIFS($E$13:$E$512,$E452,$AC$13:$AC$512,"○"))&gt;1</formula>
    </cfRule>
  </conditionalFormatting>
  <conditionalFormatting sqref="AD452">
    <cfRule type="expression" dxfId="1699" priority="1447" stopIfTrue="1">
      <formula>$AD452=""</formula>
    </cfRule>
    <cfRule type="expression" dxfId="1698" priority="1459">
      <formula>(COUNTIFS($E$13:$E$512,$E452,$AD$13:$AD$512,"◎") + COUNTIFS($E$13:$E$512,$E452,$AD$13:$AD$512,"○"))&gt;1</formula>
    </cfRule>
  </conditionalFormatting>
  <conditionalFormatting sqref="AE452">
    <cfRule type="expression" dxfId="1697" priority="1446" stopIfTrue="1">
      <formula>$AE452=""</formula>
    </cfRule>
    <cfRule type="expression" dxfId="1696" priority="1458">
      <formula>(COUNTIFS($E$13:$E$512,$E452,$AE$13:$AE$512,"◎") + COUNTIFS($E$13:$E$512,$E452,$AE$13:$AE$512,"○"))&gt;1</formula>
    </cfRule>
  </conditionalFormatting>
  <conditionalFormatting sqref="AF452">
    <cfRule type="expression" dxfId="1695" priority="1445" stopIfTrue="1">
      <formula>$AF452=""</formula>
    </cfRule>
    <cfRule type="expression" dxfId="1694" priority="1457">
      <formula>(COUNTIFS($E$13:$E$512,$E452,$AF$13:$AF$512,"◎") + COUNTIFS($E$13:$E$512,$E452,$AF$13:$AF$512,"○"))&gt;1</formula>
    </cfRule>
  </conditionalFormatting>
  <conditionalFormatting sqref="AG452">
    <cfRule type="expression" dxfId="1693" priority="1444" stopIfTrue="1">
      <formula>$AG452=""</formula>
    </cfRule>
    <cfRule type="expression" dxfId="1692" priority="1456">
      <formula>(COUNTIFS($E$13:$E$512,$E452,$AG$13:$AG$512,"◎") + COUNTIFS($E$13:$E$512,$E452,$AG$13:$AG$512,"○"))&gt;1</formula>
    </cfRule>
  </conditionalFormatting>
  <conditionalFormatting sqref="AH452">
    <cfRule type="expression" dxfId="1691" priority="1443" stopIfTrue="1">
      <formula>$AH452=""</formula>
    </cfRule>
    <cfRule type="expression" dxfId="1690" priority="1455">
      <formula>(COUNTIFS($E$13:$E$512,$E452,$AH$13:$AH$512,"◎") + COUNTIFS($E$13:$E$512,$E452,$AH$13:$AH$512,"○"))&gt;1</formula>
    </cfRule>
  </conditionalFormatting>
  <conditionalFormatting sqref="AI452">
    <cfRule type="expression" dxfId="1689" priority="1442" stopIfTrue="1">
      <formula>$AI452=""</formula>
    </cfRule>
    <cfRule type="expression" dxfId="1688" priority="1454">
      <formula>(COUNTIFS($E$13:$E$512,$E452,$AI$13:$AI$512,"◎") + COUNTIFS($E$13:$E$512,$E452,$AI$13:$AI$512,"○"))&gt;1</formula>
    </cfRule>
  </conditionalFormatting>
  <conditionalFormatting sqref="AJ452">
    <cfRule type="expression" dxfId="1687" priority="1441" stopIfTrue="1">
      <formula>$AJ452=""</formula>
    </cfRule>
    <cfRule type="expression" dxfId="1686" priority="1453">
      <formula>(COUNTIFS($E$13:$E$512,$E452,$AJ$13:$AJ$512,"◎") + COUNTIFS($E$13:$E$512,$E452,$AJ$13:$AJ$512,"○"))&gt;1</formula>
    </cfRule>
  </conditionalFormatting>
  <conditionalFormatting sqref="Y453">
    <cfRule type="expression" dxfId="1685" priority="1428" stopIfTrue="1">
      <formula>$Y453=""</formula>
    </cfRule>
    <cfRule type="expression" dxfId="1684" priority="1440">
      <formula>(COUNTIFS($E$13:$E$512,$E453,$Y$13:$Y$512,"◎") + COUNTIFS($E$13:$E$512,$E453,$Y$13:$Y$512,"○"))&gt;1</formula>
    </cfRule>
  </conditionalFormatting>
  <conditionalFormatting sqref="Z453">
    <cfRule type="expression" dxfId="1683" priority="1427" stopIfTrue="1">
      <formula>$Z453=""</formula>
    </cfRule>
    <cfRule type="expression" dxfId="1682" priority="1439">
      <formula>(COUNTIFS($E$13:$E$512,$E453,$Z$13:$Z$512,"◎") + COUNTIFS($E$13:$E$512,$E453,$Z$13:$Z$512,"○"))&gt;1</formula>
    </cfRule>
  </conditionalFormatting>
  <conditionalFormatting sqref="AA453">
    <cfRule type="expression" dxfId="1681" priority="1426" stopIfTrue="1">
      <formula>$AA453=""</formula>
    </cfRule>
    <cfRule type="expression" dxfId="1680" priority="1438">
      <formula>(COUNTIFS($E$13:$E$512,$E453,$AA$13:$AA$512,"◎") + COUNTIFS($E$13:$E$512,$E453,$AA$13:$AA$512,"○"))&gt;1</formula>
    </cfRule>
  </conditionalFormatting>
  <conditionalFormatting sqref="AB453">
    <cfRule type="expression" dxfId="1679" priority="1425" stopIfTrue="1">
      <formula>$AB453=""</formula>
    </cfRule>
    <cfRule type="expression" dxfId="1678" priority="1437">
      <formula>(COUNTIFS($E$13:$E$512,$E453,$AB$13:$AB$512,"◎") + COUNTIFS($E$13:$E$512,$E453,$AB$13:$AB$512,"○"))&gt;1</formula>
    </cfRule>
  </conditionalFormatting>
  <conditionalFormatting sqref="AC453">
    <cfRule type="expression" dxfId="1677" priority="1424" stopIfTrue="1">
      <formula>$AC453=""</formula>
    </cfRule>
    <cfRule type="expression" dxfId="1676" priority="1436">
      <formula>(COUNTIFS($E$13:$E$512,$E453,$AC$13:$AC$512,"◎") + COUNTIFS($E$13:$E$512,$E453,$AC$13:$AC$512,"○"))&gt;1</formula>
    </cfRule>
  </conditionalFormatting>
  <conditionalFormatting sqref="AD453">
    <cfRule type="expression" dxfId="1675" priority="1423" stopIfTrue="1">
      <formula>$AD453=""</formula>
    </cfRule>
    <cfRule type="expression" dxfId="1674" priority="1435">
      <formula>(COUNTIFS($E$13:$E$512,$E453,$AD$13:$AD$512,"◎") + COUNTIFS($E$13:$E$512,$E453,$AD$13:$AD$512,"○"))&gt;1</formula>
    </cfRule>
  </conditionalFormatting>
  <conditionalFormatting sqref="AE453">
    <cfRule type="expression" dxfId="1673" priority="1422" stopIfTrue="1">
      <formula>$AE453=""</formula>
    </cfRule>
    <cfRule type="expression" dxfId="1672" priority="1434">
      <formula>(COUNTIFS($E$13:$E$512,$E453,$AE$13:$AE$512,"◎") + COUNTIFS($E$13:$E$512,$E453,$AE$13:$AE$512,"○"))&gt;1</formula>
    </cfRule>
  </conditionalFormatting>
  <conditionalFormatting sqref="AF453">
    <cfRule type="expression" dxfId="1671" priority="1421" stopIfTrue="1">
      <formula>$AF453=""</formula>
    </cfRule>
    <cfRule type="expression" dxfId="1670" priority="1433">
      <formula>(COUNTIFS($E$13:$E$512,$E453,$AF$13:$AF$512,"◎") + COUNTIFS($E$13:$E$512,$E453,$AF$13:$AF$512,"○"))&gt;1</formula>
    </cfRule>
  </conditionalFormatting>
  <conditionalFormatting sqref="AG453">
    <cfRule type="expression" dxfId="1669" priority="1420" stopIfTrue="1">
      <formula>$AG453=""</formula>
    </cfRule>
    <cfRule type="expression" dxfId="1668" priority="1432">
      <formula>(COUNTIFS($E$13:$E$512,$E453,$AG$13:$AG$512,"◎") + COUNTIFS($E$13:$E$512,$E453,$AG$13:$AG$512,"○"))&gt;1</formula>
    </cfRule>
  </conditionalFormatting>
  <conditionalFormatting sqref="AH453">
    <cfRule type="expression" dxfId="1667" priority="1419" stopIfTrue="1">
      <formula>$AH453=""</formula>
    </cfRule>
    <cfRule type="expression" dxfId="1666" priority="1431">
      <formula>(COUNTIFS($E$13:$E$512,$E453,$AH$13:$AH$512,"◎") + COUNTIFS($E$13:$E$512,$E453,$AH$13:$AH$512,"○"))&gt;1</formula>
    </cfRule>
  </conditionalFormatting>
  <conditionalFormatting sqref="AI453">
    <cfRule type="expression" dxfId="1665" priority="1418" stopIfTrue="1">
      <formula>$AI453=""</formula>
    </cfRule>
    <cfRule type="expression" dxfId="1664" priority="1430">
      <formula>(COUNTIFS($E$13:$E$512,$E453,$AI$13:$AI$512,"◎") + COUNTIFS($E$13:$E$512,$E453,$AI$13:$AI$512,"○"))&gt;1</formula>
    </cfRule>
  </conditionalFormatting>
  <conditionalFormatting sqref="AJ453">
    <cfRule type="expression" dxfId="1663" priority="1417" stopIfTrue="1">
      <formula>$AJ453=""</formula>
    </cfRule>
    <cfRule type="expression" dxfId="1662" priority="1429">
      <formula>(COUNTIFS($E$13:$E$512,$E453,$AJ$13:$AJ$512,"◎") + COUNTIFS($E$13:$E$512,$E453,$AJ$13:$AJ$512,"○"))&gt;1</formula>
    </cfRule>
  </conditionalFormatting>
  <conditionalFormatting sqref="Y454">
    <cfRule type="expression" dxfId="1661" priority="1404" stopIfTrue="1">
      <formula>$Y454=""</formula>
    </cfRule>
    <cfRule type="expression" dxfId="1660" priority="1416">
      <formula>(COUNTIFS($E$13:$E$512,$E454,$Y$13:$Y$512,"◎") + COUNTIFS($E$13:$E$512,$E454,$Y$13:$Y$512,"○"))&gt;1</formula>
    </cfRule>
  </conditionalFormatting>
  <conditionalFormatting sqref="Z454">
    <cfRule type="expression" dxfId="1659" priority="1403" stopIfTrue="1">
      <formula>$Z454=""</formula>
    </cfRule>
    <cfRule type="expression" dxfId="1658" priority="1415">
      <formula>(COUNTIFS($E$13:$E$512,$E454,$Z$13:$Z$512,"◎") + COUNTIFS($E$13:$E$512,$E454,$Z$13:$Z$512,"○"))&gt;1</formula>
    </cfRule>
  </conditionalFormatting>
  <conditionalFormatting sqref="AA454">
    <cfRule type="expression" dxfId="1657" priority="1402" stopIfTrue="1">
      <formula>$AA454=""</formula>
    </cfRule>
    <cfRule type="expression" dxfId="1656" priority="1414">
      <formula>(COUNTIFS($E$13:$E$512,$E454,$AA$13:$AA$512,"◎") + COUNTIFS($E$13:$E$512,$E454,$AA$13:$AA$512,"○"))&gt;1</formula>
    </cfRule>
  </conditionalFormatting>
  <conditionalFormatting sqref="AB454">
    <cfRule type="expression" dxfId="1655" priority="1401" stopIfTrue="1">
      <formula>$AB454=""</formula>
    </cfRule>
    <cfRule type="expression" dxfId="1654" priority="1413">
      <formula>(COUNTIFS($E$13:$E$512,$E454,$AB$13:$AB$512,"◎") + COUNTIFS($E$13:$E$512,$E454,$AB$13:$AB$512,"○"))&gt;1</formula>
    </cfRule>
  </conditionalFormatting>
  <conditionalFormatting sqref="AC454">
    <cfRule type="expression" dxfId="1653" priority="1400" stopIfTrue="1">
      <formula>$AC454=""</formula>
    </cfRule>
    <cfRule type="expression" dxfId="1652" priority="1412">
      <formula>(COUNTIFS($E$13:$E$512,$E454,$AC$13:$AC$512,"◎") + COUNTIFS($E$13:$E$512,$E454,$AC$13:$AC$512,"○"))&gt;1</formula>
    </cfRule>
  </conditionalFormatting>
  <conditionalFormatting sqref="AD454">
    <cfRule type="expression" dxfId="1651" priority="1399" stopIfTrue="1">
      <formula>$AD454=""</formula>
    </cfRule>
    <cfRule type="expression" dxfId="1650" priority="1411">
      <formula>(COUNTIFS($E$13:$E$512,$E454,$AD$13:$AD$512,"◎") + COUNTIFS($E$13:$E$512,$E454,$AD$13:$AD$512,"○"))&gt;1</formula>
    </cfRule>
  </conditionalFormatting>
  <conditionalFormatting sqref="AE454">
    <cfRule type="expression" dxfId="1649" priority="1398" stopIfTrue="1">
      <formula>$AE454=""</formula>
    </cfRule>
    <cfRule type="expression" dxfId="1648" priority="1410">
      <formula>(COUNTIFS($E$13:$E$512,$E454,$AE$13:$AE$512,"◎") + COUNTIFS($E$13:$E$512,$E454,$AE$13:$AE$512,"○"))&gt;1</formula>
    </cfRule>
  </conditionalFormatting>
  <conditionalFormatting sqref="AF454">
    <cfRule type="expression" dxfId="1647" priority="1397" stopIfTrue="1">
      <formula>$AF454=""</formula>
    </cfRule>
    <cfRule type="expression" dxfId="1646" priority="1409">
      <formula>(COUNTIFS($E$13:$E$512,$E454,$AF$13:$AF$512,"◎") + COUNTIFS($E$13:$E$512,$E454,$AF$13:$AF$512,"○"))&gt;1</formula>
    </cfRule>
  </conditionalFormatting>
  <conditionalFormatting sqref="AG454">
    <cfRule type="expression" dxfId="1645" priority="1396" stopIfTrue="1">
      <formula>$AG454=""</formula>
    </cfRule>
    <cfRule type="expression" dxfId="1644" priority="1408">
      <formula>(COUNTIFS($E$13:$E$512,$E454,$AG$13:$AG$512,"◎") + COUNTIFS($E$13:$E$512,$E454,$AG$13:$AG$512,"○"))&gt;1</formula>
    </cfRule>
  </conditionalFormatting>
  <conditionalFormatting sqref="AH454">
    <cfRule type="expression" dxfId="1643" priority="1395" stopIfTrue="1">
      <formula>$AH454=""</formula>
    </cfRule>
    <cfRule type="expression" dxfId="1642" priority="1407">
      <formula>(COUNTIFS($E$13:$E$512,$E454,$AH$13:$AH$512,"◎") + COUNTIFS($E$13:$E$512,$E454,$AH$13:$AH$512,"○"))&gt;1</formula>
    </cfRule>
  </conditionalFormatting>
  <conditionalFormatting sqref="AI454">
    <cfRule type="expression" dxfId="1641" priority="1394" stopIfTrue="1">
      <formula>$AI454=""</formula>
    </cfRule>
    <cfRule type="expression" dxfId="1640" priority="1406">
      <formula>(COUNTIFS($E$13:$E$512,$E454,$AI$13:$AI$512,"◎") + COUNTIFS($E$13:$E$512,$E454,$AI$13:$AI$512,"○"))&gt;1</formula>
    </cfRule>
  </conditionalFormatting>
  <conditionalFormatting sqref="AJ454">
    <cfRule type="expression" dxfId="1639" priority="1393" stopIfTrue="1">
      <formula>$AJ454=""</formula>
    </cfRule>
    <cfRule type="expression" dxfId="1638" priority="1405">
      <formula>(COUNTIFS($E$13:$E$512,$E454,$AJ$13:$AJ$512,"◎") + COUNTIFS($E$13:$E$512,$E454,$AJ$13:$AJ$512,"○"))&gt;1</formula>
    </cfRule>
  </conditionalFormatting>
  <conditionalFormatting sqref="Y455">
    <cfRule type="expression" dxfId="1637" priority="1380" stopIfTrue="1">
      <formula>$Y455=""</formula>
    </cfRule>
    <cfRule type="expression" dxfId="1636" priority="1392">
      <formula>(COUNTIFS($E$13:$E$512,$E455,$Y$13:$Y$512,"◎") + COUNTIFS($E$13:$E$512,$E455,$Y$13:$Y$512,"○"))&gt;1</formula>
    </cfRule>
  </conditionalFormatting>
  <conditionalFormatting sqref="Z455">
    <cfRule type="expression" dxfId="1635" priority="1379" stopIfTrue="1">
      <formula>$Z455=""</formula>
    </cfRule>
    <cfRule type="expression" dxfId="1634" priority="1391">
      <formula>(COUNTIFS($E$13:$E$512,$E455,$Z$13:$Z$512,"◎") + COUNTIFS($E$13:$E$512,$E455,$Z$13:$Z$512,"○"))&gt;1</formula>
    </cfRule>
  </conditionalFormatting>
  <conditionalFormatting sqref="AA455">
    <cfRule type="expression" dxfId="1633" priority="1378" stopIfTrue="1">
      <formula>$AA455=""</formula>
    </cfRule>
    <cfRule type="expression" dxfId="1632" priority="1390">
      <formula>(COUNTIFS($E$13:$E$512,$E455,$AA$13:$AA$512,"◎") + COUNTIFS($E$13:$E$512,$E455,$AA$13:$AA$512,"○"))&gt;1</formula>
    </cfRule>
  </conditionalFormatting>
  <conditionalFormatting sqref="AB455">
    <cfRule type="expression" dxfId="1631" priority="1377" stopIfTrue="1">
      <formula>$AB455=""</formula>
    </cfRule>
    <cfRule type="expression" dxfId="1630" priority="1389">
      <formula>(COUNTIFS($E$13:$E$512,$E455,$AB$13:$AB$512,"◎") + COUNTIFS($E$13:$E$512,$E455,$AB$13:$AB$512,"○"))&gt;1</formula>
    </cfRule>
  </conditionalFormatting>
  <conditionalFormatting sqref="AC455">
    <cfRule type="expression" dxfId="1629" priority="1376" stopIfTrue="1">
      <formula>$AC455=""</formula>
    </cfRule>
    <cfRule type="expression" dxfId="1628" priority="1388">
      <formula>(COUNTIFS($E$13:$E$512,$E455,$AC$13:$AC$512,"◎") + COUNTIFS($E$13:$E$512,$E455,$AC$13:$AC$512,"○"))&gt;1</formula>
    </cfRule>
  </conditionalFormatting>
  <conditionalFormatting sqref="AD455">
    <cfRule type="expression" dxfId="1627" priority="1375" stopIfTrue="1">
      <formula>$AD455=""</formula>
    </cfRule>
    <cfRule type="expression" dxfId="1626" priority="1387">
      <formula>(COUNTIFS($E$13:$E$512,$E455,$AD$13:$AD$512,"◎") + COUNTIFS($E$13:$E$512,$E455,$AD$13:$AD$512,"○"))&gt;1</formula>
    </cfRule>
  </conditionalFormatting>
  <conditionalFormatting sqref="AE455">
    <cfRule type="expression" dxfId="1625" priority="1374" stopIfTrue="1">
      <formula>$AE455=""</formula>
    </cfRule>
    <cfRule type="expression" dxfId="1624" priority="1386">
      <formula>(COUNTIFS($E$13:$E$512,$E455,$AE$13:$AE$512,"◎") + COUNTIFS($E$13:$E$512,$E455,$AE$13:$AE$512,"○"))&gt;1</formula>
    </cfRule>
  </conditionalFormatting>
  <conditionalFormatting sqref="AF455">
    <cfRule type="expression" dxfId="1623" priority="1373" stopIfTrue="1">
      <formula>$AF455=""</formula>
    </cfRule>
    <cfRule type="expression" dxfId="1622" priority="1385">
      <formula>(COUNTIFS($E$13:$E$512,$E455,$AF$13:$AF$512,"◎") + COUNTIFS($E$13:$E$512,$E455,$AF$13:$AF$512,"○"))&gt;1</formula>
    </cfRule>
  </conditionalFormatting>
  <conditionalFormatting sqref="AG455">
    <cfRule type="expression" dxfId="1621" priority="1372" stopIfTrue="1">
      <formula>$AG455=""</formula>
    </cfRule>
    <cfRule type="expression" dxfId="1620" priority="1384">
      <formula>(COUNTIFS($E$13:$E$512,$E455,$AG$13:$AG$512,"◎") + COUNTIFS($E$13:$E$512,$E455,$AG$13:$AG$512,"○"))&gt;1</formula>
    </cfRule>
  </conditionalFormatting>
  <conditionalFormatting sqref="AH455">
    <cfRule type="expression" dxfId="1619" priority="1371" stopIfTrue="1">
      <formula>$AH455=""</formula>
    </cfRule>
    <cfRule type="expression" dxfId="1618" priority="1383">
      <formula>(COUNTIFS($E$13:$E$512,$E455,$AH$13:$AH$512,"◎") + COUNTIFS($E$13:$E$512,$E455,$AH$13:$AH$512,"○"))&gt;1</formula>
    </cfRule>
  </conditionalFormatting>
  <conditionalFormatting sqref="AI455">
    <cfRule type="expression" dxfId="1617" priority="1370" stopIfTrue="1">
      <formula>$AI455=""</formula>
    </cfRule>
    <cfRule type="expression" dxfId="1616" priority="1382">
      <formula>(COUNTIFS($E$13:$E$512,$E455,$AI$13:$AI$512,"◎") + COUNTIFS($E$13:$E$512,$E455,$AI$13:$AI$512,"○"))&gt;1</formula>
    </cfRule>
  </conditionalFormatting>
  <conditionalFormatting sqref="AJ455">
    <cfRule type="expression" dxfId="1615" priority="1369" stopIfTrue="1">
      <formula>$AJ455=""</formula>
    </cfRule>
    <cfRule type="expression" dxfId="1614" priority="1381">
      <formula>(COUNTIFS($E$13:$E$512,$E455,$AJ$13:$AJ$512,"◎") + COUNTIFS($E$13:$E$512,$E455,$AJ$13:$AJ$512,"○"))&gt;1</formula>
    </cfRule>
  </conditionalFormatting>
  <conditionalFormatting sqref="Y456">
    <cfRule type="expression" dxfId="1613" priority="1356" stopIfTrue="1">
      <formula>$Y456=""</formula>
    </cfRule>
    <cfRule type="expression" dxfId="1612" priority="1368">
      <formula>(COUNTIFS($E$13:$E$512,$E456,$Y$13:$Y$512,"◎") + COUNTIFS($E$13:$E$512,$E456,$Y$13:$Y$512,"○"))&gt;1</formula>
    </cfRule>
  </conditionalFormatting>
  <conditionalFormatting sqref="Z456">
    <cfRule type="expression" dxfId="1611" priority="1355" stopIfTrue="1">
      <formula>$Z456=""</formula>
    </cfRule>
    <cfRule type="expression" dxfId="1610" priority="1367">
      <formula>(COUNTIFS($E$13:$E$512,$E456,$Z$13:$Z$512,"◎") + COUNTIFS($E$13:$E$512,$E456,$Z$13:$Z$512,"○"))&gt;1</formula>
    </cfRule>
  </conditionalFormatting>
  <conditionalFormatting sqref="AA456">
    <cfRule type="expression" dxfId="1609" priority="1354" stopIfTrue="1">
      <formula>$AA456=""</formula>
    </cfRule>
    <cfRule type="expression" dxfId="1608" priority="1366">
      <formula>(COUNTIFS($E$13:$E$512,$E456,$AA$13:$AA$512,"◎") + COUNTIFS($E$13:$E$512,$E456,$AA$13:$AA$512,"○"))&gt;1</formula>
    </cfRule>
  </conditionalFormatting>
  <conditionalFormatting sqref="AB456">
    <cfRule type="expression" dxfId="1607" priority="1353" stopIfTrue="1">
      <formula>$AB456=""</formula>
    </cfRule>
    <cfRule type="expression" dxfId="1606" priority="1365">
      <formula>(COUNTIFS($E$13:$E$512,$E456,$AB$13:$AB$512,"◎") + COUNTIFS($E$13:$E$512,$E456,$AB$13:$AB$512,"○"))&gt;1</formula>
    </cfRule>
  </conditionalFormatting>
  <conditionalFormatting sqref="AC456">
    <cfRule type="expression" dxfId="1605" priority="1352" stopIfTrue="1">
      <formula>$AC456=""</formula>
    </cfRule>
    <cfRule type="expression" dxfId="1604" priority="1364">
      <formula>(COUNTIFS($E$13:$E$512,$E456,$AC$13:$AC$512,"◎") + COUNTIFS($E$13:$E$512,$E456,$AC$13:$AC$512,"○"))&gt;1</formula>
    </cfRule>
  </conditionalFormatting>
  <conditionalFormatting sqref="AD456">
    <cfRule type="expression" dxfId="1603" priority="1351" stopIfTrue="1">
      <formula>$AD456=""</formula>
    </cfRule>
    <cfRule type="expression" dxfId="1602" priority="1363">
      <formula>(COUNTIFS($E$13:$E$512,$E456,$AD$13:$AD$512,"◎") + COUNTIFS($E$13:$E$512,$E456,$AD$13:$AD$512,"○"))&gt;1</formula>
    </cfRule>
  </conditionalFormatting>
  <conditionalFormatting sqref="AE456">
    <cfRule type="expression" dxfId="1601" priority="1350" stopIfTrue="1">
      <formula>$AE456=""</formula>
    </cfRule>
    <cfRule type="expression" dxfId="1600" priority="1362">
      <formula>(COUNTIFS($E$13:$E$512,$E456,$AE$13:$AE$512,"◎") + COUNTIFS($E$13:$E$512,$E456,$AE$13:$AE$512,"○"))&gt;1</formula>
    </cfRule>
  </conditionalFormatting>
  <conditionalFormatting sqref="AF456">
    <cfRule type="expression" dxfId="1599" priority="1349" stopIfTrue="1">
      <formula>$AF456=""</formula>
    </cfRule>
    <cfRule type="expression" dxfId="1598" priority="1361">
      <formula>(COUNTIFS($E$13:$E$512,$E456,$AF$13:$AF$512,"◎") + COUNTIFS($E$13:$E$512,$E456,$AF$13:$AF$512,"○"))&gt;1</formula>
    </cfRule>
  </conditionalFormatting>
  <conditionalFormatting sqref="AG456">
    <cfRule type="expression" dxfId="1597" priority="1348" stopIfTrue="1">
      <formula>$AG456=""</formula>
    </cfRule>
    <cfRule type="expression" dxfId="1596" priority="1360">
      <formula>(COUNTIFS($E$13:$E$512,$E456,$AG$13:$AG$512,"◎") + COUNTIFS($E$13:$E$512,$E456,$AG$13:$AG$512,"○"))&gt;1</formula>
    </cfRule>
  </conditionalFormatting>
  <conditionalFormatting sqref="AH456">
    <cfRule type="expression" dxfId="1595" priority="1347" stopIfTrue="1">
      <formula>$AH456=""</formula>
    </cfRule>
    <cfRule type="expression" dxfId="1594" priority="1359">
      <formula>(COUNTIFS($E$13:$E$512,$E456,$AH$13:$AH$512,"◎") + COUNTIFS($E$13:$E$512,$E456,$AH$13:$AH$512,"○"))&gt;1</formula>
    </cfRule>
  </conditionalFormatting>
  <conditionalFormatting sqref="AI456">
    <cfRule type="expression" dxfId="1593" priority="1346" stopIfTrue="1">
      <formula>$AI456=""</formula>
    </cfRule>
    <cfRule type="expression" dxfId="1592" priority="1358">
      <formula>(COUNTIFS($E$13:$E$512,$E456,$AI$13:$AI$512,"◎") + COUNTIFS($E$13:$E$512,$E456,$AI$13:$AI$512,"○"))&gt;1</formula>
    </cfRule>
  </conditionalFormatting>
  <conditionalFormatting sqref="AJ456">
    <cfRule type="expression" dxfId="1591" priority="1345" stopIfTrue="1">
      <formula>$AJ456=""</formula>
    </cfRule>
    <cfRule type="expression" dxfId="1590" priority="1357">
      <formula>(COUNTIFS($E$13:$E$512,$E456,$AJ$13:$AJ$512,"◎") + COUNTIFS($E$13:$E$512,$E456,$AJ$13:$AJ$512,"○"))&gt;1</formula>
    </cfRule>
  </conditionalFormatting>
  <conditionalFormatting sqref="Y457">
    <cfRule type="expression" dxfId="1589" priority="1332" stopIfTrue="1">
      <formula>$Y457=""</formula>
    </cfRule>
    <cfRule type="expression" dxfId="1588" priority="1344">
      <formula>(COUNTIFS($E$13:$E$512,$E457,$Y$13:$Y$512,"◎") + COUNTIFS($E$13:$E$512,$E457,$Y$13:$Y$512,"○"))&gt;1</formula>
    </cfRule>
  </conditionalFormatting>
  <conditionalFormatting sqref="Z457">
    <cfRule type="expression" dxfId="1587" priority="1331" stopIfTrue="1">
      <formula>$Z457=""</formula>
    </cfRule>
    <cfRule type="expression" dxfId="1586" priority="1343">
      <formula>(COUNTIFS($E$13:$E$512,$E457,$Z$13:$Z$512,"◎") + COUNTIFS($E$13:$E$512,$E457,$Z$13:$Z$512,"○"))&gt;1</formula>
    </cfRule>
  </conditionalFormatting>
  <conditionalFormatting sqref="AA457">
    <cfRule type="expression" dxfId="1585" priority="1330" stopIfTrue="1">
      <formula>$AA457=""</formula>
    </cfRule>
    <cfRule type="expression" dxfId="1584" priority="1342">
      <formula>(COUNTIFS($E$13:$E$512,$E457,$AA$13:$AA$512,"◎") + COUNTIFS($E$13:$E$512,$E457,$AA$13:$AA$512,"○"))&gt;1</formula>
    </cfRule>
  </conditionalFormatting>
  <conditionalFormatting sqref="AB457">
    <cfRule type="expression" dxfId="1583" priority="1329" stopIfTrue="1">
      <formula>$AB457=""</formula>
    </cfRule>
    <cfRule type="expression" dxfId="1582" priority="1341">
      <formula>(COUNTIFS($E$13:$E$512,$E457,$AB$13:$AB$512,"◎") + COUNTIFS($E$13:$E$512,$E457,$AB$13:$AB$512,"○"))&gt;1</formula>
    </cfRule>
  </conditionalFormatting>
  <conditionalFormatting sqref="AC457">
    <cfRule type="expression" dxfId="1581" priority="1328" stopIfTrue="1">
      <formula>$AC457=""</formula>
    </cfRule>
    <cfRule type="expression" dxfId="1580" priority="1340">
      <formula>(COUNTIFS($E$13:$E$512,$E457,$AC$13:$AC$512,"◎") + COUNTIFS($E$13:$E$512,$E457,$AC$13:$AC$512,"○"))&gt;1</formula>
    </cfRule>
  </conditionalFormatting>
  <conditionalFormatting sqref="AD457">
    <cfRule type="expression" dxfId="1579" priority="1327" stopIfTrue="1">
      <formula>$AD457=""</formula>
    </cfRule>
    <cfRule type="expression" dxfId="1578" priority="1339">
      <formula>(COUNTIFS($E$13:$E$512,$E457,$AD$13:$AD$512,"◎") + COUNTIFS($E$13:$E$512,$E457,$AD$13:$AD$512,"○"))&gt;1</formula>
    </cfRule>
  </conditionalFormatting>
  <conditionalFormatting sqref="AE457">
    <cfRule type="expression" dxfId="1577" priority="1326" stopIfTrue="1">
      <formula>$AE457=""</formula>
    </cfRule>
    <cfRule type="expression" dxfId="1576" priority="1338">
      <formula>(COUNTIFS($E$13:$E$512,$E457,$AE$13:$AE$512,"◎") + COUNTIFS($E$13:$E$512,$E457,$AE$13:$AE$512,"○"))&gt;1</formula>
    </cfRule>
  </conditionalFormatting>
  <conditionalFormatting sqref="AF457">
    <cfRule type="expression" dxfId="1575" priority="1325" stopIfTrue="1">
      <formula>$AF457=""</formula>
    </cfRule>
    <cfRule type="expression" dxfId="1574" priority="1337">
      <formula>(COUNTIFS($E$13:$E$512,$E457,$AF$13:$AF$512,"◎") + COUNTIFS($E$13:$E$512,$E457,$AF$13:$AF$512,"○"))&gt;1</formula>
    </cfRule>
  </conditionalFormatting>
  <conditionalFormatting sqref="AG457">
    <cfRule type="expression" dxfId="1573" priority="1324" stopIfTrue="1">
      <formula>$AG457=""</formula>
    </cfRule>
    <cfRule type="expression" dxfId="1572" priority="1336">
      <formula>(COUNTIFS($E$13:$E$512,$E457,$AG$13:$AG$512,"◎") + COUNTIFS($E$13:$E$512,$E457,$AG$13:$AG$512,"○"))&gt;1</formula>
    </cfRule>
  </conditionalFormatting>
  <conditionalFormatting sqref="AH457">
    <cfRule type="expression" dxfId="1571" priority="1323" stopIfTrue="1">
      <formula>$AH457=""</formula>
    </cfRule>
    <cfRule type="expression" dxfId="1570" priority="1335">
      <formula>(COUNTIFS($E$13:$E$512,$E457,$AH$13:$AH$512,"◎") + COUNTIFS($E$13:$E$512,$E457,$AH$13:$AH$512,"○"))&gt;1</formula>
    </cfRule>
  </conditionalFormatting>
  <conditionalFormatting sqref="AI457">
    <cfRule type="expression" dxfId="1569" priority="1322" stopIfTrue="1">
      <formula>$AI457=""</formula>
    </cfRule>
    <cfRule type="expression" dxfId="1568" priority="1334">
      <formula>(COUNTIFS($E$13:$E$512,$E457,$AI$13:$AI$512,"◎") + COUNTIFS($E$13:$E$512,$E457,$AI$13:$AI$512,"○"))&gt;1</formula>
    </cfRule>
  </conditionalFormatting>
  <conditionalFormatting sqref="AJ457">
    <cfRule type="expression" dxfId="1567" priority="1321" stopIfTrue="1">
      <formula>$AJ457=""</formula>
    </cfRule>
    <cfRule type="expression" dxfId="1566" priority="1333">
      <formula>(COUNTIFS($E$13:$E$512,$E457,$AJ$13:$AJ$512,"◎") + COUNTIFS($E$13:$E$512,$E457,$AJ$13:$AJ$512,"○"))&gt;1</formula>
    </cfRule>
  </conditionalFormatting>
  <conditionalFormatting sqref="Y458">
    <cfRule type="expression" dxfId="1565" priority="1308" stopIfTrue="1">
      <formula>$Y458=""</formula>
    </cfRule>
    <cfRule type="expression" dxfId="1564" priority="1320">
      <formula>(COUNTIFS($E$13:$E$512,$E458,$Y$13:$Y$512,"◎") + COUNTIFS($E$13:$E$512,$E458,$Y$13:$Y$512,"○"))&gt;1</formula>
    </cfRule>
  </conditionalFormatting>
  <conditionalFormatting sqref="Z458">
    <cfRule type="expression" dxfId="1563" priority="1307" stopIfTrue="1">
      <formula>$Z458=""</formula>
    </cfRule>
    <cfRule type="expression" dxfId="1562" priority="1319">
      <formula>(COUNTIFS($E$13:$E$512,$E458,$Z$13:$Z$512,"◎") + COUNTIFS($E$13:$E$512,$E458,$Z$13:$Z$512,"○"))&gt;1</formula>
    </cfRule>
  </conditionalFormatting>
  <conditionalFormatting sqref="AA458">
    <cfRule type="expression" dxfId="1561" priority="1306" stopIfTrue="1">
      <formula>$AA458=""</formula>
    </cfRule>
    <cfRule type="expression" dxfId="1560" priority="1318">
      <formula>(COUNTIFS($E$13:$E$512,$E458,$AA$13:$AA$512,"◎") + COUNTIFS($E$13:$E$512,$E458,$AA$13:$AA$512,"○"))&gt;1</formula>
    </cfRule>
  </conditionalFormatting>
  <conditionalFormatting sqref="AB458">
    <cfRule type="expression" dxfId="1559" priority="1305" stopIfTrue="1">
      <formula>$AB458=""</formula>
    </cfRule>
    <cfRule type="expression" dxfId="1558" priority="1317">
      <formula>(COUNTIFS($E$13:$E$512,$E458,$AB$13:$AB$512,"◎") + COUNTIFS($E$13:$E$512,$E458,$AB$13:$AB$512,"○"))&gt;1</formula>
    </cfRule>
  </conditionalFormatting>
  <conditionalFormatting sqref="AC458">
    <cfRule type="expression" dxfId="1557" priority="1304" stopIfTrue="1">
      <formula>$AC458=""</formula>
    </cfRule>
    <cfRule type="expression" dxfId="1556" priority="1316">
      <formula>(COUNTIFS($E$13:$E$512,$E458,$AC$13:$AC$512,"◎") + COUNTIFS($E$13:$E$512,$E458,$AC$13:$AC$512,"○"))&gt;1</formula>
    </cfRule>
  </conditionalFormatting>
  <conditionalFormatting sqref="AD458">
    <cfRule type="expression" dxfId="1555" priority="1303" stopIfTrue="1">
      <formula>$AD458=""</formula>
    </cfRule>
    <cfRule type="expression" dxfId="1554" priority="1315">
      <formula>(COUNTIFS($E$13:$E$512,$E458,$AD$13:$AD$512,"◎") + COUNTIFS($E$13:$E$512,$E458,$AD$13:$AD$512,"○"))&gt;1</formula>
    </cfRule>
  </conditionalFormatting>
  <conditionalFormatting sqref="AE458">
    <cfRule type="expression" dxfId="1553" priority="1302" stopIfTrue="1">
      <formula>$AE458=""</formula>
    </cfRule>
    <cfRule type="expression" dxfId="1552" priority="1314">
      <formula>(COUNTIFS($E$13:$E$512,$E458,$AE$13:$AE$512,"◎") + COUNTIFS($E$13:$E$512,$E458,$AE$13:$AE$512,"○"))&gt;1</formula>
    </cfRule>
  </conditionalFormatting>
  <conditionalFormatting sqref="AF458">
    <cfRule type="expression" dxfId="1551" priority="1301" stopIfTrue="1">
      <formula>$AF458=""</formula>
    </cfRule>
    <cfRule type="expression" dxfId="1550" priority="1313">
      <formula>(COUNTIFS($E$13:$E$512,$E458,$AF$13:$AF$512,"◎") + COUNTIFS($E$13:$E$512,$E458,$AF$13:$AF$512,"○"))&gt;1</formula>
    </cfRule>
  </conditionalFormatting>
  <conditionalFormatting sqref="AG458">
    <cfRule type="expression" dxfId="1549" priority="1300" stopIfTrue="1">
      <formula>$AG458=""</formula>
    </cfRule>
    <cfRule type="expression" dxfId="1548" priority="1312">
      <formula>(COUNTIFS($E$13:$E$512,$E458,$AG$13:$AG$512,"◎") + COUNTIFS($E$13:$E$512,$E458,$AG$13:$AG$512,"○"))&gt;1</formula>
    </cfRule>
  </conditionalFormatting>
  <conditionalFormatting sqref="AH458">
    <cfRule type="expression" dxfId="1547" priority="1299" stopIfTrue="1">
      <formula>$AH458=""</formula>
    </cfRule>
    <cfRule type="expression" dxfId="1546" priority="1311">
      <formula>(COUNTIFS($E$13:$E$512,$E458,$AH$13:$AH$512,"◎") + COUNTIFS($E$13:$E$512,$E458,$AH$13:$AH$512,"○"))&gt;1</formula>
    </cfRule>
  </conditionalFormatting>
  <conditionalFormatting sqref="AI458">
    <cfRule type="expression" dxfId="1545" priority="1298" stopIfTrue="1">
      <formula>$AI458=""</formula>
    </cfRule>
    <cfRule type="expression" dxfId="1544" priority="1310">
      <formula>(COUNTIFS($E$13:$E$512,$E458,$AI$13:$AI$512,"◎") + COUNTIFS($E$13:$E$512,$E458,$AI$13:$AI$512,"○"))&gt;1</formula>
    </cfRule>
  </conditionalFormatting>
  <conditionalFormatting sqref="AJ458">
    <cfRule type="expression" dxfId="1543" priority="1297" stopIfTrue="1">
      <formula>$AJ458=""</formula>
    </cfRule>
    <cfRule type="expression" dxfId="1542" priority="1309">
      <formula>(COUNTIFS($E$13:$E$512,$E458,$AJ$13:$AJ$512,"◎") + COUNTIFS($E$13:$E$512,$E458,$AJ$13:$AJ$512,"○"))&gt;1</formula>
    </cfRule>
  </conditionalFormatting>
  <conditionalFormatting sqref="Y459">
    <cfRule type="expression" dxfId="1541" priority="1284" stopIfTrue="1">
      <formula>$Y459=""</formula>
    </cfRule>
    <cfRule type="expression" dxfId="1540" priority="1296">
      <formula>(COUNTIFS($E$13:$E$512,$E459,$Y$13:$Y$512,"◎") + COUNTIFS($E$13:$E$512,$E459,$Y$13:$Y$512,"○"))&gt;1</formula>
    </cfRule>
  </conditionalFormatting>
  <conditionalFormatting sqref="Z459">
    <cfRule type="expression" dxfId="1539" priority="1283" stopIfTrue="1">
      <formula>$Z459=""</formula>
    </cfRule>
    <cfRule type="expression" dxfId="1538" priority="1295">
      <formula>(COUNTIFS($E$13:$E$512,$E459,$Z$13:$Z$512,"◎") + COUNTIFS($E$13:$E$512,$E459,$Z$13:$Z$512,"○"))&gt;1</formula>
    </cfRule>
  </conditionalFormatting>
  <conditionalFormatting sqref="AA459">
    <cfRule type="expression" dxfId="1537" priority="1282" stopIfTrue="1">
      <formula>$AA459=""</formula>
    </cfRule>
    <cfRule type="expression" dxfId="1536" priority="1294">
      <formula>(COUNTIFS($E$13:$E$512,$E459,$AA$13:$AA$512,"◎") + COUNTIFS($E$13:$E$512,$E459,$AA$13:$AA$512,"○"))&gt;1</formula>
    </cfRule>
  </conditionalFormatting>
  <conditionalFormatting sqref="AB459">
    <cfRule type="expression" dxfId="1535" priority="1281" stopIfTrue="1">
      <formula>$AB459=""</formula>
    </cfRule>
    <cfRule type="expression" dxfId="1534" priority="1293">
      <formula>(COUNTIFS($E$13:$E$512,$E459,$AB$13:$AB$512,"◎") + COUNTIFS($E$13:$E$512,$E459,$AB$13:$AB$512,"○"))&gt;1</formula>
    </cfRule>
  </conditionalFormatting>
  <conditionalFormatting sqref="AC459">
    <cfRule type="expression" dxfId="1533" priority="1280" stopIfTrue="1">
      <formula>$AC459=""</formula>
    </cfRule>
    <cfRule type="expression" dxfId="1532" priority="1292">
      <formula>(COUNTIFS($E$13:$E$512,$E459,$AC$13:$AC$512,"◎") + COUNTIFS($E$13:$E$512,$E459,$AC$13:$AC$512,"○"))&gt;1</formula>
    </cfRule>
  </conditionalFormatting>
  <conditionalFormatting sqref="AD459">
    <cfRule type="expression" dxfId="1531" priority="1279" stopIfTrue="1">
      <formula>$AD459=""</formula>
    </cfRule>
    <cfRule type="expression" dxfId="1530" priority="1291">
      <formula>(COUNTIFS($E$13:$E$512,$E459,$AD$13:$AD$512,"◎") + COUNTIFS($E$13:$E$512,$E459,$AD$13:$AD$512,"○"))&gt;1</formula>
    </cfRule>
  </conditionalFormatting>
  <conditionalFormatting sqref="AE459">
    <cfRule type="expression" dxfId="1529" priority="1278" stopIfTrue="1">
      <formula>$AE459=""</formula>
    </cfRule>
    <cfRule type="expression" dxfId="1528" priority="1290">
      <formula>(COUNTIFS($E$13:$E$512,$E459,$AE$13:$AE$512,"◎") + COUNTIFS($E$13:$E$512,$E459,$AE$13:$AE$512,"○"))&gt;1</formula>
    </cfRule>
  </conditionalFormatting>
  <conditionalFormatting sqref="AF459">
    <cfRule type="expression" dxfId="1527" priority="1277" stopIfTrue="1">
      <formula>$AF459=""</formula>
    </cfRule>
    <cfRule type="expression" dxfId="1526" priority="1289">
      <formula>(COUNTIFS($E$13:$E$512,$E459,$AF$13:$AF$512,"◎") + COUNTIFS($E$13:$E$512,$E459,$AF$13:$AF$512,"○"))&gt;1</formula>
    </cfRule>
  </conditionalFormatting>
  <conditionalFormatting sqref="AG459">
    <cfRule type="expression" dxfId="1525" priority="1276" stopIfTrue="1">
      <formula>$AG459=""</formula>
    </cfRule>
    <cfRule type="expression" dxfId="1524" priority="1288">
      <formula>(COUNTIFS($E$13:$E$512,$E459,$AG$13:$AG$512,"◎") + COUNTIFS($E$13:$E$512,$E459,$AG$13:$AG$512,"○"))&gt;1</formula>
    </cfRule>
  </conditionalFormatting>
  <conditionalFormatting sqref="AH459">
    <cfRule type="expression" dxfId="1523" priority="1275" stopIfTrue="1">
      <formula>$AH459=""</formula>
    </cfRule>
    <cfRule type="expression" dxfId="1522" priority="1287">
      <formula>(COUNTIFS($E$13:$E$512,$E459,$AH$13:$AH$512,"◎") + COUNTIFS($E$13:$E$512,$E459,$AH$13:$AH$512,"○"))&gt;1</formula>
    </cfRule>
  </conditionalFormatting>
  <conditionalFormatting sqref="AI459">
    <cfRule type="expression" dxfId="1521" priority="1274" stopIfTrue="1">
      <formula>$AI459=""</formula>
    </cfRule>
    <cfRule type="expression" dxfId="1520" priority="1286">
      <formula>(COUNTIFS($E$13:$E$512,$E459,$AI$13:$AI$512,"◎") + COUNTIFS($E$13:$E$512,$E459,$AI$13:$AI$512,"○"))&gt;1</formula>
    </cfRule>
  </conditionalFormatting>
  <conditionalFormatting sqref="AJ459">
    <cfRule type="expression" dxfId="1519" priority="1273" stopIfTrue="1">
      <formula>$AJ459=""</formula>
    </cfRule>
    <cfRule type="expression" dxfId="1518" priority="1285">
      <formula>(COUNTIFS($E$13:$E$512,$E459,$AJ$13:$AJ$512,"◎") + COUNTIFS($E$13:$E$512,$E459,$AJ$13:$AJ$512,"○"))&gt;1</formula>
    </cfRule>
  </conditionalFormatting>
  <conditionalFormatting sqref="Y460">
    <cfRule type="expression" dxfId="1517" priority="1260" stopIfTrue="1">
      <formula>$Y460=""</formula>
    </cfRule>
    <cfRule type="expression" dxfId="1516" priority="1272">
      <formula>(COUNTIFS($E$13:$E$512,$E460,$Y$13:$Y$512,"◎") + COUNTIFS($E$13:$E$512,$E460,$Y$13:$Y$512,"○"))&gt;1</formula>
    </cfRule>
  </conditionalFormatting>
  <conditionalFormatting sqref="Z460">
    <cfRule type="expression" dxfId="1515" priority="1259" stopIfTrue="1">
      <formula>$Z460=""</formula>
    </cfRule>
    <cfRule type="expression" dxfId="1514" priority="1271">
      <formula>(COUNTIFS($E$13:$E$512,$E460,$Z$13:$Z$512,"◎") + COUNTIFS($E$13:$E$512,$E460,$Z$13:$Z$512,"○"))&gt;1</formula>
    </cfRule>
  </conditionalFormatting>
  <conditionalFormatting sqref="AA460">
    <cfRule type="expression" dxfId="1513" priority="1258" stopIfTrue="1">
      <formula>$AA460=""</formula>
    </cfRule>
    <cfRule type="expression" dxfId="1512" priority="1270">
      <formula>(COUNTIFS($E$13:$E$512,$E460,$AA$13:$AA$512,"◎") + COUNTIFS($E$13:$E$512,$E460,$AA$13:$AA$512,"○"))&gt;1</formula>
    </cfRule>
  </conditionalFormatting>
  <conditionalFormatting sqref="AB460">
    <cfRule type="expression" dxfId="1511" priority="1257" stopIfTrue="1">
      <formula>$AB460=""</formula>
    </cfRule>
    <cfRule type="expression" dxfId="1510" priority="1269">
      <formula>(COUNTIFS($E$13:$E$512,$E460,$AB$13:$AB$512,"◎") + COUNTIFS($E$13:$E$512,$E460,$AB$13:$AB$512,"○"))&gt;1</formula>
    </cfRule>
  </conditionalFormatting>
  <conditionalFormatting sqref="AC460">
    <cfRule type="expression" dxfId="1509" priority="1256" stopIfTrue="1">
      <formula>$AC460=""</formula>
    </cfRule>
    <cfRule type="expression" dxfId="1508" priority="1268">
      <formula>(COUNTIFS($E$13:$E$512,$E460,$AC$13:$AC$512,"◎") + COUNTIFS($E$13:$E$512,$E460,$AC$13:$AC$512,"○"))&gt;1</formula>
    </cfRule>
  </conditionalFormatting>
  <conditionalFormatting sqref="AD460">
    <cfRule type="expression" dxfId="1507" priority="1255" stopIfTrue="1">
      <formula>$AD460=""</formula>
    </cfRule>
    <cfRule type="expression" dxfId="1506" priority="1267">
      <formula>(COUNTIFS($E$13:$E$512,$E460,$AD$13:$AD$512,"◎") + COUNTIFS($E$13:$E$512,$E460,$AD$13:$AD$512,"○"))&gt;1</formula>
    </cfRule>
  </conditionalFormatting>
  <conditionalFormatting sqref="AE460">
    <cfRule type="expression" dxfId="1505" priority="1254" stopIfTrue="1">
      <formula>$AE460=""</formula>
    </cfRule>
    <cfRule type="expression" dxfId="1504" priority="1266">
      <formula>(COUNTIFS($E$13:$E$512,$E460,$AE$13:$AE$512,"◎") + COUNTIFS($E$13:$E$512,$E460,$AE$13:$AE$512,"○"))&gt;1</formula>
    </cfRule>
  </conditionalFormatting>
  <conditionalFormatting sqref="AF460">
    <cfRule type="expression" dxfId="1503" priority="1253" stopIfTrue="1">
      <formula>$AF460=""</formula>
    </cfRule>
    <cfRule type="expression" dxfId="1502" priority="1265">
      <formula>(COUNTIFS($E$13:$E$512,$E460,$AF$13:$AF$512,"◎") + COUNTIFS($E$13:$E$512,$E460,$AF$13:$AF$512,"○"))&gt;1</formula>
    </cfRule>
  </conditionalFormatting>
  <conditionalFormatting sqref="AG460">
    <cfRule type="expression" dxfId="1501" priority="1252" stopIfTrue="1">
      <formula>$AG460=""</formula>
    </cfRule>
    <cfRule type="expression" dxfId="1500" priority="1264">
      <formula>(COUNTIFS($E$13:$E$512,$E460,$AG$13:$AG$512,"◎") + COUNTIFS($E$13:$E$512,$E460,$AG$13:$AG$512,"○"))&gt;1</formula>
    </cfRule>
  </conditionalFormatting>
  <conditionalFormatting sqref="AH460">
    <cfRule type="expression" dxfId="1499" priority="1251" stopIfTrue="1">
      <formula>$AH460=""</formula>
    </cfRule>
    <cfRule type="expression" dxfId="1498" priority="1263">
      <formula>(COUNTIFS($E$13:$E$512,$E460,$AH$13:$AH$512,"◎") + COUNTIFS($E$13:$E$512,$E460,$AH$13:$AH$512,"○"))&gt;1</formula>
    </cfRule>
  </conditionalFormatting>
  <conditionalFormatting sqref="AI460">
    <cfRule type="expression" dxfId="1497" priority="1250" stopIfTrue="1">
      <formula>$AI460=""</formula>
    </cfRule>
    <cfRule type="expression" dxfId="1496" priority="1262">
      <formula>(COUNTIFS($E$13:$E$512,$E460,$AI$13:$AI$512,"◎") + COUNTIFS($E$13:$E$512,$E460,$AI$13:$AI$512,"○"))&gt;1</formula>
    </cfRule>
  </conditionalFormatting>
  <conditionalFormatting sqref="AJ460">
    <cfRule type="expression" dxfId="1495" priority="1249" stopIfTrue="1">
      <formula>$AJ460=""</formula>
    </cfRule>
    <cfRule type="expression" dxfId="1494" priority="1261">
      <formula>(COUNTIFS($E$13:$E$512,$E460,$AJ$13:$AJ$512,"◎") + COUNTIFS($E$13:$E$512,$E460,$AJ$13:$AJ$512,"○"))&gt;1</formula>
    </cfRule>
  </conditionalFormatting>
  <conditionalFormatting sqref="Y461">
    <cfRule type="expression" dxfId="1493" priority="1236" stopIfTrue="1">
      <formula>$Y461=""</formula>
    </cfRule>
    <cfRule type="expression" dxfId="1492" priority="1248">
      <formula>(COUNTIFS($E$13:$E$512,$E461,$Y$13:$Y$512,"◎") + COUNTIFS($E$13:$E$512,$E461,$Y$13:$Y$512,"○"))&gt;1</formula>
    </cfRule>
  </conditionalFormatting>
  <conditionalFormatting sqref="Z461">
    <cfRule type="expression" dxfId="1491" priority="1235" stopIfTrue="1">
      <formula>$Z461=""</formula>
    </cfRule>
    <cfRule type="expression" dxfId="1490" priority="1247">
      <formula>(COUNTIFS($E$13:$E$512,$E461,$Z$13:$Z$512,"◎") + COUNTIFS($E$13:$E$512,$E461,$Z$13:$Z$512,"○"))&gt;1</formula>
    </cfRule>
  </conditionalFormatting>
  <conditionalFormatting sqref="AA461">
    <cfRule type="expression" dxfId="1489" priority="1234" stopIfTrue="1">
      <formula>$AA461=""</formula>
    </cfRule>
    <cfRule type="expression" dxfId="1488" priority="1246">
      <formula>(COUNTIFS($E$13:$E$512,$E461,$AA$13:$AA$512,"◎") + COUNTIFS($E$13:$E$512,$E461,$AA$13:$AA$512,"○"))&gt;1</formula>
    </cfRule>
  </conditionalFormatting>
  <conditionalFormatting sqref="AB461">
    <cfRule type="expression" dxfId="1487" priority="1233" stopIfTrue="1">
      <formula>$AB461=""</formula>
    </cfRule>
    <cfRule type="expression" dxfId="1486" priority="1245">
      <formula>(COUNTIFS($E$13:$E$512,$E461,$AB$13:$AB$512,"◎") + COUNTIFS($E$13:$E$512,$E461,$AB$13:$AB$512,"○"))&gt;1</formula>
    </cfRule>
  </conditionalFormatting>
  <conditionalFormatting sqref="AC461">
    <cfRule type="expression" dxfId="1485" priority="1232" stopIfTrue="1">
      <formula>$AC461=""</formula>
    </cfRule>
    <cfRule type="expression" dxfId="1484" priority="1244">
      <formula>(COUNTIFS($E$13:$E$512,$E461,$AC$13:$AC$512,"◎") + COUNTIFS($E$13:$E$512,$E461,$AC$13:$AC$512,"○"))&gt;1</formula>
    </cfRule>
  </conditionalFormatting>
  <conditionalFormatting sqref="AD461">
    <cfRule type="expression" dxfId="1483" priority="1231" stopIfTrue="1">
      <formula>$AD461=""</formula>
    </cfRule>
    <cfRule type="expression" dxfId="1482" priority="1243">
      <formula>(COUNTIFS($E$13:$E$512,$E461,$AD$13:$AD$512,"◎") + COUNTIFS($E$13:$E$512,$E461,$AD$13:$AD$512,"○"))&gt;1</formula>
    </cfRule>
  </conditionalFormatting>
  <conditionalFormatting sqref="AE461">
    <cfRule type="expression" dxfId="1481" priority="1230" stopIfTrue="1">
      <formula>$AE461=""</formula>
    </cfRule>
    <cfRule type="expression" dxfId="1480" priority="1242">
      <formula>(COUNTIFS($E$13:$E$512,$E461,$AE$13:$AE$512,"◎") + COUNTIFS($E$13:$E$512,$E461,$AE$13:$AE$512,"○"))&gt;1</formula>
    </cfRule>
  </conditionalFormatting>
  <conditionalFormatting sqref="AF461">
    <cfRule type="expression" dxfId="1479" priority="1229" stopIfTrue="1">
      <formula>$AF461=""</formula>
    </cfRule>
    <cfRule type="expression" dxfId="1478" priority="1241">
      <formula>(COUNTIFS($E$13:$E$512,$E461,$AF$13:$AF$512,"◎") + COUNTIFS($E$13:$E$512,$E461,$AF$13:$AF$512,"○"))&gt;1</formula>
    </cfRule>
  </conditionalFormatting>
  <conditionalFormatting sqref="AG461">
    <cfRule type="expression" dxfId="1477" priority="1228" stopIfTrue="1">
      <formula>$AG461=""</formula>
    </cfRule>
    <cfRule type="expression" dxfId="1476" priority="1240">
      <formula>(COUNTIFS($E$13:$E$512,$E461,$AG$13:$AG$512,"◎") + COUNTIFS($E$13:$E$512,$E461,$AG$13:$AG$512,"○"))&gt;1</formula>
    </cfRule>
  </conditionalFormatting>
  <conditionalFormatting sqref="AH461">
    <cfRule type="expression" dxfId="1475" priority="1227" stopIfTrue="1">
      <formula>$AH461=""</formula>
    </cfRule>
    <cfRule type="expression" dxfId="1474" priority="1239">
      <formula>(COUNTIFS($E$13:$E$512,$E461,$AH$13:$AH$512,"◎") + COUNTIFS($E$13:$E$512,$E461,$AH$13:$AH$512,"○"))&gt;1</formula>
    </cfRule>
  </conditionalFormatting>
  <conditionalFormatting sqref="AI461">
    <cfRule type="expression" dxfId="1473" priority="1226" stopIfTrue="1">
      <formula>$AI461=""</formula>
    </cfRule>
    <cfRule type="expression" dxfId="1472" priority="1238">
      <formula>(COUNTIFS($E$13:$E$512,$E461,$AI$13:$AI$512,"◎") + COUNTIFS($E$13:$E$512,$E461,$AI$13:$AI$512,"○"))&gt;1</formula>
    </cfRule>
  </conditionalFormatting>
  <conditionalFormatting sqref="AJ461">
    <cfRule type="expression" dxfId="1471" priority="1225" stopIfTrue="1">
      <formula>$AJ461=""</formula>
    </cfRule>
    <cfRule type="expression" dxfId="1470" priority="1237">
      <formula>(COUNTIFS($E$13:$E$512,$E461,$AJ$13:$AJ$512,"◎") + COUNTIFS($E$13:$E$512,$E461,$AJ$13:$AJ$512,"○"))&gt;1</formula>
    </cfRule>
  </conditionalFormatting>
  <conditionalFormatting sqref="Y462">
    <cfRule type="expression" dxfId="1469" priority="1212" stopIfTrue="1">
      <formula>$Y462=""</formula>
    </cfRule>
    <cfRule type="expression" dxfId="1468" priority="1224">
      <formula>(COUNTIFS($E$13:$E$512,$E462,$Y$13:$Y$512,"◎") + COUNTIFS($E$13:$E$512,$E462,$Y$13:$Y$512,"○"))&gt;1</formula>
    </cfRule>
  </conditionalFormatting>
  <conditionalFormatting sqref="Z462">
    <cfRule type="expression" dxfId="1467" priority="1211" stopIfTrue="1">
      <formula>$Z462=""</formula>
    </cfRule>
    <cfRule type="expression" dxfId="1466" priority="1223">
      <formula>(COUNTIFS($E$13:$E$512,$E462,$Z$13:$Z$512,"◎") + COUNTIFS($E$13:$E$512,$E462,$Z$13:$Z$512,"○"))&gt;1</formula>
    </cfRule>
  </conditionalFormatting>
  <conditionalFormatting sqref="AA462">
    <cfRule type="expression" dxfId="1465" priority="1210" stopIfTrue="1">
      <formula>$AA462=""</formula>
    </cfRule>
    <cfRule type="expression" dxfId="1464" priority="1222">
      <formula>(COUNTIFS($E$13:$E$512,$E462,$AA$13:$AA$512,"◎") + COUNTIFS($E$13:$E$512,$E462,$AA$13:$AA$512,"○"))&gt;1</formula>
    </cfRule>
  </conditionalFormatting>
  <conditionalFormatting sqref="AB462">
    <cfRule type="expression" dxfId="1463" priority="1209" stopIfTrue="1">
      <formula>$AB462=""</formula>
    </cfRule>
    <cfRule type="expression" dxfId="1462" priority="1221">
      <formula>(COUNTIFS($E$13:$E$512,$E462,$AB$13:$AB$512,"◎") + COUNTIFS($E$13:$E$512,$E462,$AB$13:$AB$512,"○"))&gt;1</formula>
    </cfRule>
  </conditionalFormatting>
  <conditionalFormatting sqref="AC462">
    <cfRule type="expression" dxfId="1461" priority="1208" stopIfTrue="1">
      <formula>$AC462=""</formula>
    </cfRule>
    <cfRule type="expression" dxfId="1460" priority="1220">
      <formula>(COUNTIFS($E$13:$E$512,$E462,$AC$13:$AC$512,"◎") + COUNTIFS($E$13:$E$512,$E462,$AC$13:$AC$512,"○"))&gt;1</formula>
    </cfRule>
  </conditionalFormatting>
  <conditionalFormatting sqref="AD462">
    <cfRule type="expression" dxfId="1459" priority="1207" stopIfTrue="1">
      <formula>$AD462=""</formula>
    </cfRule>
    <cfRule type="expression" dxfId="1458" priority="1219">
      <formula>(COUNTIFS($E$13:$E$512,$E462,$AD$13:$AD$512,"◎") + COUNTIFS($E$13:$E$512,$E462,$AD$13:$AD$512,"○"))&gt;1</formula>
    </cfRule>
  </conditionalFormatting>
  <conditionalFormatting sqref="AE462">
    <cfRule type="expression" dxfId="1457" priority="1206" stopIfTrue="1">
      <formula>$AE462=""</formula>
    </cfRule>
    <cfRule type="expression" dxfId="1456" priority="1218">
      <formula>(COUNTIFS($E$13:$E$512,$E462,$AE$13:$AE$512,"◎") + COUNTIFS($E$13:$E$512,$E462,$AE$13:$AE$512,"○"))&gt;1</formula>
    </cfRule>
  </conditionalFormatting>
  <conditionalFormatting sqref="AF462">
    <cfRule type="expression" dxfId="1455" priority="1205" stopIfTrue="1">
      <formula>$AF462=""</formula>
    </cfRule>
    <cfRule type="expression" dxfId="1454" priority="1217">
      <formula>(COUNTIFS($E$13:$E$512,$E462,$AF$13:$AF$512,"◎") + COUNTIFS($E$13:$E$512,$E462,$AF$13:$AF$512,"○"))&gt;1</formula>
    </cfRule>
  </conditionalFormatting>
  <conditionalFormatting sqref="AG462">
    <cfRule type="expression" dxfId="1453" priority="1204" stopIfTrue="1">
      <formula>$AG462=""</formula>
    </cfRule>
    <cfRule type="expression" dxfId="1452" priority="1216">
      <formula>(COUNTIFS($E$13:$E$512,$E462,$AG$13:$AG$512,"◎") + COUNTIFS($E$13:$E$512,$E462,$AG$13:$AG$512,"○"))&gt;1</formula>
    </cfRule>
  </conditionalFormatting>
  <conditionalFormatting sqref="AH462">
    <cfRule type="expression" dxfId="1451" priority="1203" stopIfTrue="1">
      <formula>$AH462=""</formula>
    </cfRule>
    <cfRule type="expression" dxfId="1450" priority="1215">
      <formula>(COUNTIFS($E$13:$E$512,$E462,$AH$13:$AH$512,"◎") + COUNTIFS($E$13:$E$512,$E462,$AH$13:$AH$512,"○"))&gt;1</formula>
    </cfRule>
  </conditionalFormatting>
  <conditionalFormatting sqref="AI462">
    <cfRule type="expression" dxfId="1449" priority="1202" stopIfTrue="1">
      <formula>$AI462=""</formula>
    </cfRule>
    <cfRule type="expression" dxfId="1448" priority="1214">
      <formula>(COUNTIFS($E$13:$E$512,$E462,$AI$13:$AI$512,"◎") + COUNTIFS($E$13:$E$512,$E462,$AI$13:$AI$512,"○"))&gt;1</formula>
    </cfRule>
  </conditionalFormatting>
  <conditionalFormatting sqref="AJ462">
    <cfRule type="expression" dxfId="1447" priority="1201" stopIfTrue="1">
      <formula>$AJ462=""</formula>
    </cfRule>
    <cfRule type="expression" dxfId="1446" priority="1213">
      <formula>(COUNTIFS($E$13:$E$512,$E462,$AJ$13:$AJ$512,"◎") + COUNTIFS($E$13:$E$512,$E462,$AJ$13:$AJ$512,"○"))&gt;1</formula>
    </cfRule>
  </conditionalFormatting>
  <conditionalFormatting sqref="Y463">
    <cfRule type="expression" dxfId="1445" priority="1188" stopIfTrue="1">
      <formula>$Y463=""</formula>
    </cfRule>
    <cfRule type="expression" dxfId="1444" priority="1200">
      <formula>(COUNTIFS($E$13:$E$512,$E463,$Y$13:$Y$512,"◎") + COUNTIFS($E$13:$E$512,$E463,$Y$13:$Y$512,"○"))&gt;1</formula>
    </cfRule>
  </conditionalFormatting>
  <conditionalFormatting sqref="Z463">
    <cfRule type="expression" dxfId="1443" priority="1187" stopIfTrue="1">
      <formula>$Z463=""</formula>
    </cfRule>
    <cfRule type="expression" dxfId="1442" priority="1199">
      <formula>(COUNTIFS($E$13:$E$512,$E463,$Z$13:$Z$512,"◎") + COUNTIFS($E$13:$E$512,$E463,$Z$13:$Z$512,"○"))&gt;1</formula>
    </cfRule>
  </conditionalFormatting>
  <conditionalFormatting sqref="AA463">
    <cfRule type="expression" dxfId="1441" priority="1186" stopIfTrue="1">
      <formula>$AA463=""</formula>
    </cfRule>
    <cfRule type="expression" dxfId="1440" priority="1198">
      <formula>(COUNTIFS($E$13:$E$512,$E463,$AA$13:$AA$512,"◎") + COUNTIFS($E$13:$E$512,$E463,$AA$13:$AA$512,"○"))&gt;1</formula>
    </cfRule>
  </conditionalFormatting>
  <conditionalFormatting sqref="AB463">
    <cfRule type="expression" dxfId="1439" priority="1185" stopIfTrue="1">
      <formula>$AB463=""</formula>
    </cfRule>
    <cfRule type="expression" dxfId="1438" priority="1197">
      <formula>(COUNTIFS($E$13:$E$512,$E463,$AB$13:$AB$512,"◎") + COUNTIFS($E$13:$E$512,$E463,$AB$13:$AB$512,"○"))&gt;1</formula>
    </cfRule>
  </conditionalFormatting>
  <conditionalFormatting sqref="AC463">
    <cfRule type="expression" dxfId="1437" priority="1184" stopIfTrue="1">
      <formula>$AC463=""</formula>
    </cfRule>
    <cfRule type="expression" dxfId="1436" priority="1196">
      <formula>(COUNTIFS($E$13:$E$512,$E463,$AC$13:$AC$512,"◎") + COUNTIFS($E$13:$E$512,$E463,$AC$13:$AC$512,"○"))&gt;1</formula>
    </cfRule>
  </conditionalFormatting>
  <conditionalFormatting sqref="AD463">
    <cfRule type="expression" dxfId="1435" priority="1183" stopIfTrue="1">
      <formula>$AD463=""</formula>
    </cfRule>
    <cfRule type="expression" dxfId="1434" priority="1195">
      <formula>(COUNTIFS($E$13:$E$512,$E463,$AD$13:$AD$512,"◎") + COUNTIFS($E$13:$E$512,$E463,$AD$13:$AD$512,"○"))&gt;1</formula>
    </cfRule>
  </conditionalFormatting>
  <conditionalFormatting sqref="AE463">
    <cfRule type="expression" dxfId="1433" priority="1182" stopIfTrue="1">
      <formula>$AE463=""</formula>
    </cfRule>
    <cfRule type="expression" dxfId="1432" priority="1194">
      <formula>(COUNTIFS($E$13:$E$512,$E463,$AE$13:$AE$512,"◎") + COUNTIFS($E$13:$E$512,$E463,$AE$13:$AE$512,"○"))&gt;1</formula>
    </cfRule>
  </conditionalFormatting>
  <conditionalFormatting sqref="AF463">
    <cfRule type="expression" dxfId="1431" priority="1181" stopIfTrue="1">
      <formula>$AF463=""</formula>
    </cfRule>
    <cfRule type="expression" dxfId="1430" priority="1193">
      <formula>(COUNTIFS($E$13:$E$512,$E463,$AF$13:$AF$512,"◎") + COUNTIFS($E$13:$E$512,$E463,$AF$13:$AF$512,"○"))&gt;1</formula>
    </cfRule>
  </conditionalFormatting>
  <conditionalFormatting sqref="AG463">
    <cfRule type="expression" dxfId="1429" priority="1180" stopIfTrue="1">
      <formula>$AG463=""</formula>
    </cfRule>
    <cfRule type="expression" dxfId="1428" priority="1192">
      <formula>(COUNTIFS($E$13:$E$512,$E463,$AG$13:$AG$512,"◎") + COUNTIFS($E$13:$E$512,$E463,$AG$13:$AG$512,"○"))&gt;1</formula>
    </cfRule>
  </conditionalFormatting>
  <conditionalFormatting sqref="AH463">
    <cfRule type="expression" dxfId="1427" priority="1179" stopIfTrue="1">
      <formula>$AH463=""</formula>
    </cfRule>
    <cfRule type="expression" dxfId="1426" priority="1191">
      <formula>(COUNTIFS($E$13:$E$512,$E463,$AH$13:$AH$512,"◎") + COUNTIFS($E$13:$E$512,$E463,$AH$13:$AH$512,"○"))&gt;1</formula>
    </cfRule>
  </conditionalFormatting>
  <conditionalFormatting sqref="AI463">
    <cfRule type="expression" dxfId="1425" priority="1178" stopIfTrue="1">
      <formula>$AI463=""</formula>
    </cfRule>
    <cfRule type="expression" dxfId="1424" priority="1190">
      <formula>(COUNTIFS($E$13:$E$512,$E463,$AI$13:$AI$512,"◎") + COUNTIFS($E$13:$E$512,$E463,$AI$13:$AI$512,"○"))&gt;1</formula>
    </cfRule>
  </conditionalFormatting>
  <conditionalFormatting sqref="AJ463">
    <cfRule type="expression" dxfId="1423" priority="1177" stopIfTrue="1">
      <formula>$AJ463=""</formula>
    </cfRule>
    <cfRule type="expression" dxfId="1422" priority="1189">
      <formula>(COUNTIFS($E$13:$E$512,$E463,$AJ$13:$AJ$512,"◎") + COUNTIFS($E$13:$E$512,$E463,$AJ$13:$AJ$512,"○"))&gt;1</formula>
    </cfRule>
  </conditionalFormatting>
  <conditionalFormatting sqref="Y464">
    <cfRule type="expression" dxfId="1421" priority="1164" stopIfTrue="1">
      <formula>$Y464=""</formula>
    </cfRule>
    <cfRule type="expression" dxfId="1420" priority="1176">
      <formula>(COUNTIFS($E$13:$E$512,$E464,$Y$13:$Y$512,"◎") + COUNTIFS($E$13:$E$512,$E464,$Y$13:$Y$512,"○"))&gt;1</formula>
    </cfRule>
  </conditionalFormatting>
  <conditionalFormatting sqref="Z464">
    <cfRule type="expression" dxfId="1419" priority="1163" stopIfTrue="1">
      <formula>$Z464=""</formula>
    </cfRule>
    <cfRule type="expression" dxfId="1418" priority="1175">
      <formula>(COUNTIFS($E$13:$E$512,$E464,$Z$13:$Z$512,"◎") + COUNTIFS($E$13:$E$512,$E464,$Z$13:$Z$512,"○"))&gt;1</formula>
    </cfRule>
  </conditionalFormatting>
  <conditionalFormatting sqref="AA464">
    <cfRule type="expression" dxfId="1417" priority="1162" stopIfTrue="1">
      <formula>$AA464=""</formula>
    </cfRule>
    <cfRule type="expression" dxfId="1416" priority="1174">
      <formula>(COUNTIFS($E$13:$E$512,$E464,$AA$13:$AA$512,"◎") + COUNTIFS($E$13:$E$512,$E464,$AA$13:$AA$512,"○"))&gt;1</formula>
    </cfRule>
  </conditionalFormatting>
  <conditionalFormatting sqref="AB464">
    <cfRule type="expression" dxfId="1415" priority="1161" stopIfTrue="1">
      <formula>$AB464=""</formula>
    </cfRule>
    <cfRule type="expression" dxfId="1414" priority="1173">
      <formula>(COUNTIFS($E$13:$E$512,$E464,$AB$13:$AB$512,"◎") + COUNTIFS($E$13:$E$512,$E464,$AB$13:$AB$512,"○"))&gt;1</formula>
    </cfRule>
  </conditionalFormatting>
  <conditionalFormatting sqref="AC464">
    <cfRule type="expression" dxfId="1413" priority="1160" stopIfTrue="1">
      <formula>$AC464=""</formula>
    </cfRule>
    <cfRule type="expression" dxfId="1412" priority="1172">
      <formula>(COUNTIFS($E$13:$E$512,$E464,$AC$13:$AC$512,"◎") + COUNTIFS($E$13:$E$512,$E464,$AC$13:$AC$512,"○"))&gt;1</formula>
    </cfRule>
  </conditionalFormatting>
  <conditionalFormatting sqref="AD464">
    <cfRule type="expression" dxfId="1411" priority="1159" stopIfTrue="1">
      <formula>$AD464=""</formula>
    </cfRule>
    <cfRule type="expression" dxfId="1410" priority="1171">
      <formula>(COUNTIFS($E$13:$E$512,$E464,$AD$13:$AD$512,"◎") + COUNTIFS($E$13:$E$512,$E464,$AD$13:$AD$512,"○"))&gt;1</formula>
    </cfRule>
  </conditionalFormatting>
  <conditionalFormatting sqref="AE464">
    <cfRule type="expression" dxfId="1409" priority="1158" stopIfTrue="1">
      <formula>$AE464=""</formula>
    </cfRule>
    <cfRule type="expression" dxfId="1408" priority="1170">
      <formula>(COUNTIFS($E$13:$E$512,$E464,$AE$13:$AE$512,"◎") + COUNTIFS($E$13:$E$512,$E464,$AE$13:$AE$512,"○"))&gt;1</formula>
    </cfRule>
  </conditionalFormatting>
  <conditionalFormatting sqref="AF464">
    <cfRule type="expression" dxfId="1407" priority="1157" stopIfTrue="1">
      <formula>$AF464=""</formula>
    </cfRule>
    <cfRule type="expression" dxfId="1406" priority="1169">
      <formula>(COUNTIFS($E$13:$E$512,$E464,$AF$13:$AF$512,"◎") + COUNTIFS($E$13:$E$512,$E464,$AF$13:$AF$512,"○"))&gt;1</formula>
    </cfRule>
  </conditionalFormatting>
  <conditionalFormatting sqref="AG464">
    <cfRule type="expression" dxfId="1405" priority="1156" stopIfTrue="1">
      <formula>$AG464=""</formula>
    </cfRule>
    <cfRule type="expression" dxfId="1404" priority="1168">
      <formula>(COUNTIFS($E$13:$E$512,$E464,$AG$13:$AG$512,"◎") + COUNTIFS($E$13:$E$512,$E464,$AG$13:$AG$512,"○"))&gt;1</formula>
    </cfRule>
  </conditionalFormatting>
  <conditionalFormatting sqref="AH464">
    <cfRule type="expression" dxfId="1403" priority="1155" stopIfTrue="1">
      <formula>$AH464=""</formula>
    </cfRule>
    <cfRule type="expression" dxfId="1402" priority="1167">
      <formula>(COUNTIFS($E$13:$E$512,$E464,$AH$13:$AH$512,"◎") + COUNTIFS($E$13:$E$512,$E464,$AH$13:$AH$512,"○"))&gt;1</formula>
    </cfRule>
  </conditionalFormatting>
  <conditionalFormatting sqref="AI464">
    <cfRule type="expression" dxfId="1401" priority="1154" stopIfTrue="1">
      <formula>$AI464=""</formula>
    </cfRule>
    <cfRule type="expression" dxfId="1400" priority="1166">
      <formula>(COUNTIFS($E$13:$E$512,$E464,$AI$13:$AI$512,"◎") + COUNTIFS($E$13:$E$512,$E464,$AI$13:$AI$512,"○"))&gt;1</formula>
    </cfRule>
  </conditionalFormatting>
  <conditionalFormatting sqref="AJ464">
    <cfRule type="expression" dxfId="1399" priority="1153" stopIfTrue="1">
      <formula>$AJ464=""</formula>
    </cfRule>
    <cfRule type="expression" dxfId="1398" priority="1165">
      <formula>(COUNTIFS($E$13:$E$512,$E464,$AJ$13:$AJ$512,"◎") + COUNTIFS($E$13:$E$512,$E464,$AJ$13:$AJ$512,"○"))&gt;1</formula>
    </cfRule>
  </conditionalFormatting>
  <conditionalFormatting sqref="Y465">
    <cfRule type="expression" dxfId="1397" priority="1140" stopIfTrue="1">
      <formula>$Y465=""</formula>
    </cfRule>
    <cfRule type="expression" dxfId="1396" priority="1152">
      <formula>(COUNTIFS($E$13:$E$512,$E465,$Y$13:$Y$512,"◎") + COUNTIFS($E$13:$E$512,$E465,$Y$13:$Y$512,"○"))&gt;1</formula>
    </cfRule>
  </conditionalFormatting>
  <conditionalFormatting sqref="Z465">
    <cfRule type="expression" dxfId="1395" priority="1139" stopIfTrue="1">
      <formula>$Z465=""</formula>
    </cfRule>
    <cfRule type="expression" dxfId="1394" priority="1151">
      <formula>(COUNTIFS($E$13:$E$512,$E465,$Z$13:$Z$512,"◎") + COUNTIFS($E$13:$E$512,$E465,$Z$13:$Z$512,"○"))&gt;1</formula>
    </cfRule>
  </conditionalFormatting>
  <conditionalFormatting sqref="AA465">
    <cfRule type="expression" dxfId="1393" priority="1138" stopIfTrue="1">
      <formula>$AA465=""</formula>
    </cfRule>
    <cfRule type="expression" dxfId="1392" priority="1150">
      <formula>(COUNTIFS($E$13:$E$512,$E465,$AA$13:$AA$512,"◎") + COUNTIFS($E$13:$E$512,$E465,$AA$13:$AA$512,"○"))&gt;1</formula>
    </cfRule>
  </conditionalFormatting>
  <conditionalFormatting sqref="AB465">
    <cfRule type="expression" dxfId="1391" priority="1137" stopIfTrue="1">
      <formula>$AB465=""</formula>
    </cfRule>
    <cfRule type="expression" dxfId="1390" priority="1149">
      <formula>(COUNTIFS($E$13:$E$512,$E465,$AB$13:$AB$512,"◎") + COUNTIFS($E$13:$E$512,$E465,$AB$13:$AB$512,"○"))&gt;1</formula>
    </cfRule>
  </conditionalFormatting>
  <conditionalFormatting sqref="AC465">
    <cfRule type="expression" dxfId="1389" priority="1136" stopIfTrue="1">
      <formula>$AC465=""</formula>
    </cfRule>
    <cfRule type="expression" dxfId="1388" priority="1148">
      <formula>(COUNTIFS($E$13:$E$512,$E465,$AC$13:$AC$512,"◎") + COUNTIFS($E$13:$E$512,$E465,$AC$13:$AC$512,"○"))&gt;1</formula>
    </cfRule>
  </conditionalFormatting>
  <conditionalFormatting sqref="AD465">
    <cfRule type="expression" dxfId="1387" priority="1135" stopIfTrue="1">
      <formula>$AD465=""</formula>
    </cfRule>
    <cfRule type="expression" dxfId="1386" priority="1147">
      <formula>(COUNTIFS($E$13:$E$512,$E465,$AD$13:$AD$512,"◎") + COUNTIFS($E$13:$E$512,$E465,$AD$13:$AD$512,"○"))&gt;1</formula>
    </cfRule>
  </conditionalFormatting>
  <conditionalFormatting sqref="AE465">
    <cfRule type="expression" dxfId="1385" priority="1134" stopIfTrue="1">
      <formula>$AE465=""</formula>
    </cfRule>
    <cfRule type="expression" dxfId="1384" priority="1146">
      <formula>(COUNTIFS($E$13:$E$512,$E465,$AE$13:$AE$512,"◎") + COUNTIFS($E$13:$E$512,$E465,$AE$13:$AE$512,"○"))&gt;1</formula>
    </cfRule>
  </conditionalFormatting>
  <conditionalFormatting sqref="AF465">
    <cfRule type="expression" dxfId="1383" priority="1133" stopIfTrue="1">
      <formula>$AF465=""</formula>
    </cfRule>
    <cfRule type="expression" dxfId="1382" priority="1145">
      <formula>(COUNTIFS($E$13:$E$512,$E465,$AF$13:$AF$512,"◎") + COUNTIFS($E$13:$E$512,$E465,$AF$13:$AF$512,"○"))&gt;1</formula>
    </cfRule>
  </conditionalFormatting>
  <conditionalFormatting sqref="AG465">
    <cfRule type="expression" dxfId="1381" priority="1132" stopIfTrue="1">
      <formula>$AG465=""</formula>
    </cfRule>
    <cfRule type="expression" dxfId="1380" priority="1144">
      <formula>(COUNTIFS($E$13:$E$512,$E465,$AG$13:$AG$512,"◎") + COUNTIFS($E$13:$E$512,$E465,$AG$13:$AG$512,"○"))&gt;1</formula>
    </cfRule>
  </conditionalFormatting>
  <conditionalFormatting sqref="AH465">
    <cfRule type="expression" dxfId="1379" priority="1131" stopIfTrue="1">
      <formula>$AH465=""</formula>
    </cfRule>
    <cfRule type="expression" dxfId="1378" priority="1143">
      <formula>(COUNTIFS($E$13:$E$512,$E465,$AH$13:$AH$512,"◎") + COUNTIFS($E$13:$E$512,$E465,$AH$13:$AH$512,"○"))&gt;1</formula>
    </cfRule>
  </conditionalFormatting>
  <conditionalFormatting sqref="AI465">
    <cfRule type="expression" dxfId="1377" priority="1130" stopIfTrue="1">
      <formula>$AI465=""</formula>
    </cfRule>
    <cfRule type="expression" dxfId="1376" priority="1142">
      <formula>(COUNTIFS($E$13:$E$512,$E465,$AI$13:$AI$512,"◎") + COUNTIFS($E$13:$E$512,$E465,$AI$13:$AI$512,"○"))&gt;1</formula>
    </cfRule>
  </conditionalFormatting>
  <conditionalFormatting sqref="AJ465">
    <cfRule type="expression" dxfId="1375" priority="1129" stopIfTrue="1">
      <formula>$AJ465=""</formula>
    </cfRule>
    <cfRule type="expression" dxfId="1374" priority="1141">
      <formula>(COUNTIFS($E$13:$E$512,$E465,$AJ$13:$AJ$512,"◎") + COUNTIFS($E$13:$E$512,$E465,$AJ$13:$AJ$512,"○"))&gt;1</formula>
    </cfRule>
  </conditionalFormatting>
  <conditionalFormatting sqref="Y466">
    <cfRule type="expression" dxfId="1373" priority="1116" stopIfTrue="1">
      <formula>$Y466=""</formula>
    </cfRule>
    <cfRule type="expression" dxfId="1372" priority="1128">
      <formula>(COUNTIFS($E$13:$E$512,$E466,$Y$13:$Y$512,"◎") + COUNTIFS($E$13:$E$512,$E466,$Y$13:$Y$512,"○"))&gt;1</formula>
    </cfRule>
  </conditionalFormatting>
  <conditionalFormatting sqref="Z466">
    <cfRule type="expression" dxfId="1371" priority="1115" stopIfTrue="1">
      <formula>$Z466=""</formula>
    </cfRule>
    <cfRule type="expression" dxfId="1370" priority="1127">
      <formula>(COUNTIFS($E$13:$E$512,$E466,$Z$13:$Z$512,"◎") + COUNTIFS($E$13:$E$512,$E466,$Z$13:$Z$512,"○"))&gt;1</formula>
    </cfRule>
  </conditionalFormatting>
  <conditionalFormatting sqref="AA466">
    <cfRule type="expression" dxfId="1369" priority="1114" stopIfTrue="1">
      <formula>$AA466=""</formula>
    </cfRule>
    <cfRule type="expression" dxfId="1368" priority="1126">
      <formula>(COUNTIFS($E$13:$E$512,$E466,$AA$13:$AA$512,"◎") + COUNTIFS($E$13:$E$512,$E466,$AA$13:$AA$512,"○"))&gt;1</formula>
    </cfRule>
  </conditionalFormatting>
  <conditionalFormatting sqref="AB466">
    <cfRule type="expression" dxfId="1367" priority="1113" stopIfTrue="1">
      <formula>$AB466=""</formula>
    </cfRule>
    <cfRule type="expression" dxfId="1366" priority="1125">
      <formula>(COUNTIFS($E$13:$E$512,$E466,$AB$13:$AB$512,"◎") + COUNTIFS($E$13:$E$512,$E466,$AB$13:$AB$512,"○"))&gt;1</formula>
    </cfRule>
  </conditionalFormatting>
  <conditionalFormatting sqref="AC466">
    <cfRule type="expression" dxfId="1365" priority="1112" stopIfTrue="1">
      <formula>$AC466=""</formula>
    </cfRule>
    <cfRule type="expression" dxfId="1364" priority="1124">
      <formula>(COUNTIFS($E$13:$E$512,$E466,$AC$13:$AC$512,"◎") + COUNTIFS($E$13:$E$512,$E466,$AC$13:$AC$512,"○"))&gt;1</formula>
    </cfRule>
  </conditionalFormatting>
  <conditionalFormatting sqref="AD466">
    <cfRule type="expression" dxfId="1363" priority="1111" stopIfTrue="1">
      <formula>$AD466=""</formula>
    </cfRule>
    <cfRule type="expression" dxfId="1362" priority="1123">
      <formula>(COUNTIFS($E$13:$E$512,$E466,$AD$13:$AD$512,"◎") + COUNTIFS($E$13:$E$512,$E466,$AD$13:$AD$512,"○"))&gt;1</formula>
    </cfRule>
  </conditionalFormatting>
  <conditionalFormatting sqref="AE466">
    <cfRule type="expression" dxfId="1361" priority="1110" stopIfTrue="1">
      <formula>$AE466=""</formula>
    </cfRule>
    <cfRule type="expression" dxfId="1360" priority="1122">
      <formula>(COUNTIFS($E$13:$E$512,$E466,$AE$13:$AE$512,"◎") + COUNTIFS($E$13:$E$512,$E466,$AE$13:$AE$512,"○"))&gt;1</formula>
    </cfRule>
  </conditionalFormatting>
  <conditionalFormatting sqref="AF466">
    <cfRule type="expression" dxfId="1359" priority="1109" stopIfTrue="1">
      <formula>$AF466=""</formula>
    </cfRule>
    <cfRule type="expression" dxfId="1358" priority="1121">
      <formula>(COUNTIFS($E$13:$E$512,$E466,$AF$13:$AF$512,"◎") + COUNTIFS($E$13:$E$512,$E466,$AF$13:$AF$512,"○"))&gt;1</formula>
    </cfRule>
  </conditionalFormatting>
  <conditionalFormatting sqref="AG466">
    <cfRule type="expression" dxfId="1357" priority="1108" stopIfTrue="1">
      <formula>$AG466=""</formula>
    </cfRule>
    <cfRule type="expression" dxfId="1356" priority="1120">
      <formula>(COUNTIFS($E$13:$E$512,$E466,$AG$13:$AG$512,"◎") + COUNTIFS($E$13:$E$512,$E466,$AG$13:$AG$512,"○"))&gt;1</formula>
    </cfRule>
  </conditionalFormatting>
  <conditionalFormatting sqref="AH466">
    <cfRule type="expression" dxfId="1355" priority="1107" stopIfTrue="1">
      <formula>$AH466=""</formula>
    </cfRule>
    <cfRule type="expression" dxfId="1354" priority="1119">
      <formula>(COUNTIFS($E$13:$E$512,$E466,$AH$13:$AH$512,"◎") + COUNTIFS($E$13:$E$512,$E466,$AH$13:$AH$512,"○"))&gt;1</formula>
    </cfRule>
  </conditionalFormatting>
  <conditionalFormatting sqref="AI466">
    <cfRule type="expression" dxfId="1353" priority="1106" stopIfTrue="1">
      <formula>$AI466=""</formula>
    </cfRule>
    <cfRule type="expression" dxfId="1352" priority="1118">
      <formula>(COUNTIFS($E$13:$E$512,$E466,$AI$13:$AI$512,"◎") + COUNTIFS($E$13:$E$512,$E466,$AI$13:$AI$512,"○"))&gt;1</formula>
    </cfRule>
  </conditionalFormatting>
  <conditionalFormatting sqref="AJ466">
    <cfRule type="expression" dxfId="1351" priority="1105" stopIfTrue="1">
      <formula>$AJ466=""</formula>
    </cfRule>
    <cfRule type="expression" dxfId="1350" priority="1117">
      <formula>(COUNTIFS($E$13:$E$512,$E466,$AJ$13:$AJ$512,"◎") + COUNTIFS($E$13:$E$512,$E466,$AJ$13:$AJ$512,"○"))&gt;1</formula>
    </cfRule>
  </conditionalFormatting>
  <conditionalFormatting sqref="Y467">
    <cfRule type="expression" dxfId="1349" priority="1092" stopIfTrue="1">
      <formula>$Y467=""</formula>
    </cfRule>
    <cfRule type="expression" dxfId="1348" priority="1104">
      <formula>(COUNTIFS($E$13:$E$512,$E467,$Y$13:$Y$512,"◎") + COUNTIFS($E$13:$E$512,$E467,$Y$13:$Y$512,"○"))&gt;1</formula>
    </cfRule>
  </conditionalFormatting>
  <conditionalFormatting sqref="Z467">
    <cfRule type="expression" dxfId="1347" priority="1091" stopIfTrue="1">
      <formula>$Z467=""</formula>
    </cfRule>
    <cfRule type="expression" dxfId="1346" priority="1103">
      <formula>(COUNTIFS($E$13:$E$512,$E467,$Z$13:$Z$512,"◎") + COUNTIFS($E$13:$E$512,$E467,$Z$13:$Z$512,"○"))&gt;1</formula>
    </cfRule>
  </conditionalFormatting>
  <conditionalFormatting sqref="AA467">
    <cfRule type="expression" dxfId="1345" priority="1090" stopIfTrue="1">
      <formula>$AA467=""</formula>
    </cfRule>
    <cfRule type="expression" dxfId="1344" priority="1102">
      <formula>(COUNTIFS($E$13:$E$512,$E467,$AA$13:$AA$512,"◎") + COUNTIFS($E$13:$E$512,$E467,$AA$13:$AA$512,"○"))&gt;1</formula>
    </cfRule>
  </conditionalFormatting>
  <conditionalFormatting sqref="AB467">
    <cfRule type="expression" dxfId="1343" priority="1089" stopIfTrue="1">
      <formula>$AB467=""</formula>
    </cfRule>
    <cfRule type="expression" dxfId="1342" priority="1101">
      <formula>(COUNTIFS($E$13:$E$512,$E467,$AB$13:$AB$512,"◎") + COUNTIFS($E$13:$E$512,$E467,$AB$13:$AB$512,"○"))&gt;1</formula>
    </cfRule>
  </conditionalFormatting>
  <conditionalFormatting sqref="AC467">
    <cfRule type="expression" dxfId="1341" priority="1088" stopIfTrue="1">
      <formula>$AC467=""</formula>
    </cfRule>
    <cfRule type="expression" dxfId="1340" priority="1100">
      <formula>(COUNTIFS($E$13:$E$512,$E467,$AC$13:$AC$512,"◎") + COUNTIFS($E$13:$E$512,$E467,$AC$13:$AC$512,"○"))&gt;1</formula>
    </cfRule>
  </conditionalFormatting>
  <conditionalFormatting sqref="AD467">
    <cfRule type="expression" dxfId="1339" priority="1087" stopIfTrue="1">
      <formula>$AD467=""</formula>
    </cfRule>
    <cfRule type="expression" dxfId="1338" priority="1099">
      <formula>(COUNTIFS($E$13:$E$512,$E467,$AD$13:$AD$512,"◎") + COUNTIFS($E$13:$E$512,$E467,$AD$13:$AD$512,"○"))&gt;1</formula>
    </cfRule>
  </conditionalFormatting>
  <conditionalFormatting sqref="AE467">
    <cfRule type="expression" dxfId="1337" priority="1086" stopIfTrue="1">
      <formula>$AE467=""</formula>
    </cfRule>
    <cfRule type="expression" dxfId="1336" priority="1098">
      <formula>(COUNTIFS($E$13:$E$512,$E467,$AE$13:$AE$512,"◎") + COUNTIFS($E$13:$E$512,$E467,$AE$13:$AE$512,"○"))&gt;1</formula>
    </cfRule>
  </conditionalFormatting>
  <conditionalFormatting sqref="AF467">
    <cfRule type="expression" dxfId="1335" priority="1085" stopIfTrue="1">
      <formula>$AF467=""</formula>
    </cfRule>
    <cfRule type="expression" dxfId="1334" priority="1097">
      <formula>(COUNTIFS($E$13:$E$512,$E467,$AF$13:$AF$512,"◎") + COUNTIFS($E$13:$E$512,$E467,$AF$13:$AF$512,"○"))&gt;1</formula>
    </cfRule>
  </conditionalFormatting>
  <conditionalFormatting sqref="AG467">
    <cfRule type="expression" dxfId="1333" priority="1084" stopIfTrue="1">
      <formula>$AG467=""</formula>
    </cfRule>
    <cfRule type="expression" dxfId="1332" priority="1096">
      <formula>(COUNTIFS($E$13:$E$512,$E467,$AG$13:$AG$512,"◎") + COUNTIFS($E$13:$E$512,$E467,$AG$13:$AG$512,"○"))&gt;1</formula>
    </cfRule>
  </conditionalFormatting>
  <conditionalFormatting sqref="AH467">
    <cfRule type="expression" dxfId="1331" priority="1083" stopIfTrue="1">
      <formula>$AH467=""</formula>
    </cfRule>
    <cfRule type="expression" dxfId="1330" priority="1095">
      <formula>(COUNTIFS($E$13:$E$512,$E467,$AH$13:$AH$512,"◎") + COUNTIFS($E$13:$E$512,$E467,$AH$13:$AH$512,"○"))&gt;1</formula>
    </cfRule>
  </conditionalFormatting>
  <conditionalFormatting sqref="AI467">
    <cfRule type="expression" dxfId="1329" priority="1082" stopIfTrue="1">
      <formula>$AI467=""</formula>
    </cfRule>
    <cfRule type="expression" dxfId="1328" priority="1094">
      <formula>(COUNTIFS($E$13:$E$512,$E467,$AI$13:$AI$512,"◎") + COUNTIFS($E$13:$E$512,$E467,$AI$13:$AI$512,"○"))&gt;1</formula>
    </cfRule>
  </conditionalFormatting>
  <conditionalFormatting sqref="AJ467">
    <cfRule type="expression" dxfId="1327" priority="1081" stopIfTrue="1">
      <formula>$AJ467=""</formula>
    </cfRule>
    <cfRule type="expression" dxfId="1326" priority="1093">
      <formula>(COUNTIFS($E$13:$E$512,$E467,$AJ$13:$AJ$512,"◎") + COUNTIFS($E$13:$E$512,$E467,$AJ$13:$AJ$512,"○"))&gt;1</formula>
    </cfRule>
  </conditionalFormatting>
  <conditionalFormatting sqref="Y468">
    <cfRule type="expression" dxfId="1325" priority="1068" stopIfTrue="1">
      <formula>$Y468=""</formula>
    </cfRule>
    <cfRule type="expression" dxfId="1324" priority="1080">
      <formula>(COUNTIFS($E$13:$E$512,$E468,$Y$13:$Y$512,"◎") + COUNTIFS($E$13:$E$512,$E468,$Y$13:$Y$512,"○"))&gt;1</formula>
    </cfRule>
  </conditionalFormatting>
  <conditionalFormatting sqref="Z468">
    <cfRule type="expression" dxfId="1323" priority="1067" stopIfTrue="1">
      <formula>$Z468=""</formula>
    </cfRule>
    <cfRule type="expression" dxfId="1322" priority="1079">
      <formula>(COUNTIFS($E$13:$E$512,$E468,$Z$13:$Z$512,"◎") + COUNTIFS($E$13:$E$512,$E468,$Z$13:$Z$512,"○"))&gt;1</formula>
    </cfRule>
  </conditionalFormatting>
  <conditionalFormatting sqref="AA468">
    <cfRule type="expression" dxfId="1321" priority="1066" stopIfTrue="1">
      <formula>$AA468=""</formula>
    </cfRule>
    <cfRule type="expression" dxfId="1320" priority="1078">
      <formula>(COUNTIFS($E$13:$E$512,$E468,$AA$13:$AA$512,"◎") + COUNTIFS($E$13:$E$512,$E468,$AA$13:$AA$512,"○"))&gt;1</formula>
    </cfRule>
  </conditionalFormatting>
  <conditionalFormatting sqref="AB468">
    <cfRule type="expression" dxfId="1319" priority="1065" stopIfTrue="1">
      <formula>$AB468=""</formula>
    </cfRule>
    <cfRule type="expression" dxfId="1318" priority="1077">
      <formula>(COUNTIFS($E$13:$E$512,$E468,$AB$13:$AB$512,"◎") + COUNTIFS($E$13:$E$512,$E468,$AB$13:$AB$512,"○"))&gt;1</formula>
    </cfRule>
  </conditionalFormatting>
  <conditionalFormatting sqref="AC468">
    <cfRule type="expression" dxfId="1317" priority="1064" stopIfTrue="1">
      <formula>$AC468=""</formula>
    </cfRule>
    <cfRule type="expression" dxfId="1316" priority="1076">
      <formula>(COUNTIFS($E$13:$E$512,$E468,$AC$13:$AC$512,"◎") + COUNTIFS($E$13:$E$512,$E468,$AC$13:$AC$512,"○"))&gt;1</formula>
    </cfRule>
  </conditionalFormatting>
  <conditionalFormatting sqref="AD468">
    <cfRule type="expression" dxfId="1315" priority="1063" stopIfTrue="1">
      <formula>$AD468=""</formula>
    </cfRule>
    <cfRule type="expression" dxfId="1314" priority="1075">
      <formula>(COUNTIFS($E$13:$E$512,$E468,$AD$13:$AD$512,"◎") + COUNTIFS($E$13:$E$512,$E468,$AD$13:$AD$512,"○"))&gt;1</formula>
    </cfRule>
  </conditionalFormatting>
  <conditionalFormatting sqref="AE468">
    <cfRule type="expression" dxfId="1313" priority="1062" stopIfTrue="1">
      <formula>$AE468=""</formula>
    </cfRule>
    <cfRule type="expression" dxfId="1312" priority="1074">
      <formula>(COUNTIFS($E$13:$E$512,$E468,$AE$13:$AE$512,"◎") + COUNTIFS($E$13:$E$512,$E468,$AE$13:$AE$512,"○"))&gt;1</formula>
    </cfRule>
  </conditionalFormatting>
  <conditionalFormatting sqref="AF468">
    <cfRule type="expression" dxfId="1311" priority="1061" stopIfTrue="1">
      <formula>$AF468=""</formula>
    </cfRule>
    <cfRule type="expression" dxfId="1310" priority="1073">
      <formula>(COUNTIFS($E$13:$E$512,$E468,$AF$13:$AF$512,"◎") + COUNTIFS($E$13:$E$512,$E468,$AF$13:$AF$512,"○"))&gt;1</formula>
    </cfRule>
  </conditionalFormatting>
  <conditionalFormatting sqref="AG468">
    <cfRule type="expression" dxfId="1309" priority="1060" stopIfTrue="1">
      <formula>$AG468=""</formula>
    </cfRule>
    <cfRule type="expression" dxfId="1308" priority="1072">
      <formula>(COUNTIFS($E$13:$E$512,$E468,$AG$13:$AG$512,"◎") + COUNTIFS($E$13:$E$512,$E468,$AG$13:$AG$512,"○"))&gt;1</formula>
    </cfRule>
  </conditionalFormatting>
  <conditionalFormatting sqref="AH468">
    <cfRule type="expression" dxfId="1307" priority="1059" stopIfTrue="1">
      <formula>$AH468=""</formula>
    </cfRule>
    <cfRule type="expression" dxfId="1306" priority="1071">
      <formula>(COUNTIFS($E$13:$E$512,$E468,$AH$13:$AH$512,"◎") + COUNTIFS($E$13:$E$512,$E468,$AH$13:$AH$512,"○"))&gt;1</formula>
    </cfRule>
  </conditionalFormatting>
  <conditionalFormatting sqref="AI468">
    <cfRule type="expression" dxfId="1305" priority="1058" stopIfTrue="1">
      <formula>$AI468=""</formula>
    </cfRule>
    <cfRule type="expression" dxfId="1304" priority="1070">
      <formula>(COUNTIFS($E$13:$E$512,$E468,$AI$13:$AI$512,"◎") + COUNTIFS($E$13:$E$512,$E468,$AI$13:$AI$512,"○"))&gt;1</formula>
    </cfRule>
  </conditionalFormatting>
  <conditionalFormatting sqref="AJ468">
    <cfRule type="expression" dxfId="1303" priority="1057" stopIfTrue="1">
      <formula>$AJ468=""</formula>
    </cfRule>
    <cfRule type="expression" dxfId="1302" priority="1069">
      <formula>(COUNTIFS($E$13:$E$512,$E468,$AJ$13:$AJ$512,"◎") + COUNTIFS($E$13:$E$512,$E468,$AJ$13:$AJ$512,"○"))&gt;1</formula>
    </cfRule>
  </conditionalFormatting>
  <conditionalFormatting sqref="Y469">
    <cfRule type="expression" dxfId="1301" priority="1044" stopIfTrue="1">
      <formula>$Y469=""</formula>
    </cfRule>
    <cfRule type="expression" dxfId="1300" priority="1056">
      <formula>(COUNTIFS($E$13:$E$512,$E469,$Y$13:$Y$512,"◎") + COUNTIFS($E$13:$E$512,$E469,$Y$13:$Y$512,"○"))&gt;1</formula>
    </cfRule>
  </conditionalFormatting>
  <conditionalFormatting sqref="Z469">
    <cfRule type="expression" dxfId="1299" priority="1043" stopIfTrue="1">
      <formula>$Z469=""</formula>
    </cfRule>
    <cfRule type="expression" dxfId="1298" priority="1055">
      <formula>(COUNTIFS($E$13:$E$512,$E469,$Z$13:$Z$512,"◎") + COUNTIFS($E$13:$E$512,$E469,$Z$13:$Z$512,"○"))&gt;1</formula>
    </cfRule>
  </conditionalFormatting>
  <conditionalFormatting sqref="AA469">
    <cfRule type="expression" dxfId="1297" priority="1042" stopIfTrue="1">
      <formula>$AA469=""</formula>
    </cfRule>
    <cfRule type="expression" dxfId="1296" priority="1054">
      <formula>(COUNTIFS($E$13:$E$512,$E469,$AA$13:$AA$512,"◎") + COUNTIFS($E$13:$E$512,$E469,$AA$13:$AA$512,"○"))&gt;1</formula>
    </cfRule>
  </conditionalFormatting>
  <conditionalFormatting sqref="AB469">
    <cfRule type="expression" dxfId="1295" priority="1041" stopIfTrue="1">
      <formula>$AB469=""</formula>
    </cfRule>
    <cfRule type="expression" dxfId="1294" priority="1053">
      <formula>(COUNTIFS($E$13:$E$512,$E469,$AB$13:$AB$512,"◎") + COUNTIFS($E$13:$E$512,$E469,$AB$13:$AB$512,"○"))&gt;1</formula>
    </cfRule>
  </conditionalFormatting>
  <conditionalFormatting sqref="AC469">
    <cfRule type="expression" dxfId="1293" priority="1040" stopIfTrue="1">
      <formula>$AC469=""</formula>
    </cfRule>
    <cfRule type="expression" dxfId="1292" priority="1052">
      <formula>(COUNTIFS($E$13:$E$512,$E469,$AC$13:$AC$512,"◎") + COUNTIFS($E$13:$E$512,$E469,$AC$13:$AC$512,"○"))&gt;1</formula>
    </cfRule>
  </conditionalFormatting>
  <conditionalFormatting sqref="AD469">
    <cfRule type="expression" dxfId="1291" priority="1039" stopIfTrue="1">
      <formula>$AD469=""</formula>
    </cfRule>
    <cfRule type="expression" dxfId="1290" priority="1051">
      <formula>(COUNTIFS($E$13:$E$512,$E469,$AD$13:$AD$512,"◎") + COUNTIFS($E$13:$E$512,$E469,$AD$13:$AD$512,"○"))&gt;1</formula>
    </cfRule>
  </conditionalFormatting>
  <conditionalFormatting sqref="AE469">
    <cfRule type="expression" dxfId="1289" priority="1038" stopIfTrue="1">
      <formula>$AE469=""</formula>
    </cfRule>
    <cfRule type="expression" dxfId="1288" priority="1050">
      <formula>(COUNTIFS($E$13:$E$512,$E469,$AE$13:$AE$512,"◎") + COUNTIFS($E$13:$E$512,$E469,$AE$13:$AE$512,"○"))&gt;1</formula>
    </cfRule>
  </conditionalFormatting>
  <conditionalFormatting sqref="AF469">
    <cfRule type="expression" dxfId="1287" priority="1037" stopIfTrue="1">
      <formula>$AF469=""</formula>
    </cfRule>
    <cfRule type="expression" dxfId="1286" priority="1049">
      <formula>(COUNTIFS($E$13:$E$512,$E469,$AF$13:$AF$512,"◎") + COUNTIFS($E$13:$E$512,$E469,$AF$13:$AF$512,"○"))&gt;1</formula>
    </cfRule>
  </conditionalFormatting>
  <conditionalFormatting sqref="AG469">
    <cfRule type="expression" dxfId="1285" priority="1036" stopIfTrue="1">
      <formula>$AG469=""</formula>
    </cfRule>
    <cfRule type="expression" dxfId="1284" priority="1048">
      <formula>(COUNTIFS($E$13:$E$512,$E469,$AG$13:$AG$512,"◎") + COUNTIFS($E$13:$E$512,$E469,$AG$13:$AG$512,"○"))&gt;1</formula>
    </cfRule>
  </conditionalFormatting>
  <conditionalFormatting sqref="AH469">
    <cfRule type="expression" dxfId="1283" priority="1035" stopIfTrue="1">
      <formula>$AH469=""</formula>
    </cfRule>
    <cfRule type="expression" dxfId="1282" priority="1047">
      <formula>(COUNTIFS($E$13:$E$512,$E469,$AH$13:$AH$512,"◎") + COUNTIFS($E$13:$E$512,$E469,$AH$13:$AH$512,"○"))&gt;1</formula>
    </cfRule>
  </conditionalFormatting>
  <conditionalFormatting sqref="AI469">
    <cfRule type="expression" dxfId="1281" priority="1034" stopIfTrue="1">
      <formula>$AI469=""</formula>
    </cfRule>
    <cfRule type="expression" dxfId="1280" priority="1046">
      <formula>(COUNTIFS($E$13:$E$512,$E469,$AI$13:$AI$512,"◎") + COUNTIFS($E$13:$E$512,$E469,$AI$13:$AI$512,"○"))&gt;1</formula>
    </cfRule>
  </conditionalFormatting>
  <conditionalFormatting sqref="AJ469">
    <cfRule type="expression" dxfId="1279" priority="1033" stopIfTrue="1">
      <formula>$AJ469=""</formula>
    </cfRule>
    <cfRule type="expression" dxfId="1278" priority="1045">
      <formula>(COUNTIFS($E$13:$E$512,$E469,$AJ$13:$AJ$512,"◎") + COUNTIFS($E$13:$E$512,$E469,$AJ$13:$AJ$512,"○"))&gt;1</formula>
    </cfRule>
  </conditionalFormatting>
  <conditionalFormatting sqref="Y470">
    <cfRule type="expression" dxfId="1277" priority="1020" stopIfTrue="1">
      <formula>$Y470=""</formula>
    </cfRule>
    <cfRule type="expression" dxfId="1276" priority="1032">
      <formula>(COUNTIFS($E$13:$E$512,$E470,$Y$13:$Y$512,"◎") + COUNTIFS($E$13:$E$512,$E470,$Y$13:$Y$512,"○"))&gt;1</formula>
    </cfRule>
  </conditionalFormatting>
  <conditionalFormatting sqref="Z470">
    <cfRule type="expression" dxfId="1275" priority="1019" stopIfTrue="1">
      <formula>$Z470=""</formula>
    </cfRule>
    <cfRule type="expression" dxfId="1274" priority="1031">
      <formula>(COUNTIFS($E$13:$E$512,$E470,$Z$13:$Z$512,"◎") + COUNTIFS($E$13:$E$512,$E470,$Z$13:$Z$512,"○"))&gt;1</formula>
    </cfRule>
  </conditionalFormatting>
  <conditionalFormatting sqref="AA470">
    <cfRule type="expression" dxfId="1273" priority="1018" stopIfTrue="1">
      <formula>$AA470=""</formula>
    </cfRule>
    <cfRule type="expression" dxfId="1272" priority="1030">
      <formula>(COUNTIFS($E$13:$E$512,$E470,$AA$13:$AA$512,"◎") + COUNTIFS($E$13:$E$512,$E470,$AA$13:$AA$512,"○"))&gt;1</formula>
    </cfRule>
  </conditionalFormatting>
  <conditionalFormatting sqref="AB470">
    <cfRule type="expression" dxfId="1271" priority="1017" stopIfTrue="1">
      <formula>$AB470=""</formula>
    </cfRule>
    <cfRule type="expression" dxfId="1270" priority="1029">
      <formula>(COUNTIFS($E$13:$E$512,$E470,$AB$13:$AB$512,"◎") + COUNTIFS($E$13:$E$512,$E470,$AB$13:$AB$512,"○"))&gt;1</formula>
    </cfRule>
  </conditionalFormatting>
  <conditionalFormatting sqref="AC470">
    <cfRule type="expression" dxfId="1269" priority="1016" stopIfTrue="1">
      <formula>$AC470=""</formula>
    </cfRule>
    <cfRule type="expression" dxfId="1268" priority="1028">
      <formula>(COUNTIFS($E$13:$E$512,$E470,$AC$13:$AC$512,"◎") + COUNTIFS($E$13:$E$512,$E470,$AC$13:$AC$512,"○"))&gt;1</formula>
    </cfRule>
  </conditionalFormatting>
  <conditionalFormatting sqref="AD470">
    <cfRule type="expression" dxfId="1267" priority="1015" stopIfTrue="1">
      <formula>$AD470=""</formula>
    </cfRule>
    <cfRule type="expression" dxfId="1266" priority="1027">
      <formula>(COUNTIFS($E$13:$E$512,$E470,$AD$13:$AD$512,"◎") + COUNTIFS($E$13:$E$512,$E470,$AD$13:$AD$512,"○"))&gt;1</formula>
    </cfRule>
  </conditionalFormatting>
  <conditionalFormatting sqref="AE470">
    <cfRule type="expression" dxfId="1265" priority="1014" stopIfTrue="1">
      <formula>$AE470=""</formula>
    </cfRule>
    <cfRule type="expression" dxfId="1264" priority="1026">
      <formula>(COUNTIFS($E$13:$E$512,$E470,$AE$13:$AE$512,"◎") + COUNTIFS($E$13:$E$512,$E470,$AE$13:$AE$512,"○"))&gt;1</formula>
    </cfRule>
  </conditionalFormatting>
  <conditionalFormatting sqref="AF470">
    <cfRule type="expression" dxfId="1263" priority="1013" stopIfTrue="1">
      <formula>$AF470=""</formula>
    </cfRule>
    <cfRule type="expression" dxfId="1262" priority="1025">
      <formula>(COUNTIFS($E$13:$E$512,$E470,$AF$13:$AF$512,"◎") + COUNTIFS($E$13:$E$512,$E470,$AF$13:$AF$512,"○"))&gt;1</formula>
    </cfRule>
  </conditionalFormatting>
  <conditionalFormatting sqref="AG470">
    <cfRule type="expression" dxfId="1261" priority="1012" stopIfTrue="1">
      <formula>$AG470=""</formula>
    </cfRule>
    <cfRule type="expression" dxfId="1260" priority="1024">
      <formula>(COUNTIFS($E$13:$E$512,$E470,$AG$13:$AG$512,"◎") + COUNTIFS($E$13:$E$512,$E470,$AG$13:$AG$512,"○"))&gt;1</formula>
    </cfRule>
  </conditionalFormatting>
  <conditionalFormatting sqref="AH470">
    <cfRule type="expression" dxfId="1259" priority="1011" stopIfTrue="1">
      <formula>$AH470=""</formula>
    </cfRule>
    <cfRule type="expression" dxfId="1258" priority="1023">
      <formula>(COUNTIFS($E$13:$E$512,$E470,$AH$13:$AH$512,"◎") + COUNTIFS($E$13:$E$512,$E470,$AH$13:$AH$512,"○"))&gt;1</formula>
    </cfRule>
  </conditionalFormatting>
  <conditionalFormatting sqref="AI470">
    <cfRule type="expression" dxfId="1257" priority="1010" stopIfTrue="1">
      <formula>$AI470=""</formula>
    </cfRule>
    <cfRule type="expression" dxfId="1256" priority="1022">
      <formula>(COUNTIFS($E$13:$E$512,$E470,$AI$13:$AI$512,"◎") + COUNTIFS($E$13:$E$512,$E470,$AI$13:$AI$512,"○"))&gt;1</formula>
    </cfRule>
  </conditionalFormatting>
  <conditionalFormatting sqref="AJ470">
    <cfRule type="expression" dxfId="1255" priority="1009" stopIfTrue="1">
      <formula>$AJ470=""</formula>
    </cfRule>
    <cfRule type="expression" dxfId="1254" priority="1021">
      <formula>(COUNTIFS($E$13:$E$512,$E470,$AJ$13:$AJ$512,"◎") + COUNTIFS($E$13:$E$512,$E470,$AJ$13:$AJ$512,"○"))&gt;1</formula>
    </cfRule>
  </conditionalFormatting>
  <conditionalFormatting sqref="Y471">
    <cfRule type="expression" dxfId="1253" priority="996" stopIfTrue="1">
      <formula>$Y471=""</formula>
    </cfRule>
    <cfRule type="expression" dxfId="1252" priority="1008">
      <formula>(COUNTIFS($E$13:$E$512,$E471,$Y$13:$Y$512,"◎") + COUNTIFS($E$13:$E$512,$E471,$Y$13:$Y$512,"○"))&gt;1</formula>
    </cfRule>
  </conditionalFormatting>
  <conditionalFormatting sqref="Z471">
    <cfRule type="expression" dxfId="1251" priority="995" stopIfTrue="1">
      <formula>$Z471=""</formula>
    </cfRule>
    <cfRule type="expression" dxfId="1250" priority="1007">
      <formula>(COUNTIFS($E$13:$E$512,$E471,$Z$13:$Z$512,"◎") + COUNTIFS($E$13:$E$512,$E471,$Z$13:$Z$512,"○"))&gt;1</formula>
    </cfRule>
  </conditionalFormatting>
  <conditionalFormatting sqref="AA471">
    <cfRule type="expression" dxfId="1249" priority="994" stopIfTrue="1">
      <formula>$AA471=""</formula>
    </cfRule>
    <cfRule type="expression" dxfId="1248" priority="1006">
      <formula>(COUNTIFS($E$13:$E$512,$E471,$AA$13:$AA$512,"◎") + COUNTIFS($E$13:$E$512,$E471,$AA$13:$AA$512,"○"))&gt;1</formula>
    </cfRule>
  </conditionalFormatting>
  <conditionalFormatting sqref="AB471">
    <cfRule type="expression" dxfId="1247" priority="993" stopIfTrue="1">
      <formula>$AB471=""</formula>
    </cfRule>
    <cfRule type="expression" dxfId="1246" priority="1005">
      <formula>(COUNTIFS($E$13:$E$512,$E471,$AB$13:$AB$512,"◎") + COUNTIFS($E$13:$E$512,$E471,$AB$13:$AB$512,"○"))&gt;1</formula>
    </cfRule>
  </conditionalFormatting>
  <conditionalFormatting sqref="AC471">
    <cfRule type="expression" dxfId="1245" priority="992" stopIfTrue="1">
      <formula>$AC471=""</formula>
    </cfRule>
    <cfRule type="expression" dxfId="1244" priority="1004">
      <formula>(COUNTIFS($E$13:$E$512,$E471,$AC$13:$AC$512,"◎") + COUNTIFS($E$13:$E$512,$E471,$AC$13:$AC$512,"○"))&gt;1</formula>
    </cfRule>
  </conditionalFormatting>
  <conditionalFormatting sqref="AD471">
    <cfRule type="expression" dxfId="1243" priority="991" stopIfTrue="1">
      <formula>$AD471=""</formula>
    </cfRule>
    <cfRule type="expression" dxfId="1242" priority="1003">
      <formula>(COUNTIFS($E$13:$E$512,$E471,$AD$13:$AD$512,"◎") + COUNTIFS($E$13:$E$512,$E471,$AD$13:$AD$512,"○"))&gt;1</formula>
    </cfRule>
  </conditionalFormatting>
  <conditionalFormatting sqref="AE471">
    <cfRule type="expression" dxfId="1241" priority="990" stopIfTrue="1">
      <formula>$AE471=""</formula>
    </cfRule>
    <cfRule type="expression" dxfId="1240" priority="1002">
      <formula>(COUNTIFS($E$13:$E$512,$E471,$AE$13:$AE$512,"◎") + COUNTIFS($E$13:$E$512,$E471,$AE$13:$AE$512,"○"))&gt;1</formula>
    </cfRule>
  </conditionalFormatting>
  <conditionalFormatting sqref="AF471">
    <cfRule type="expression" dxfId="1239" priority="989" stopIfTrue="1">
      <formula>$AF471=""</formula>
    </cfRule>
    <cfRule type="expression" dxfId="1238" priority="1001">
      <formula>(COUNTIFS($E$13:$E$512,$E471,$AF$13:$AF$512,"◎") + COUNTIFS($E$13:$E$512,$E471,$AF$13:$AF$512,"○"))&gt;1</formula>
    </cfRule>
  </conditionalFormatting>
  <conditionalFormatting sqref="AG471">
    <cfRule type="expression" dxfId="1237" priority="988" stopIfTrue="1">
      <formula>$AG471=""</formula>
    </cfRule>
    <cfRule type="expression" dxfId="1236" priority="1000">
      <formula>(COUNTIFS($E$13:$E$512,$E471,$AG$13:$AG$512,"◎") + COUNTIFS($E$13:$E$512,$E471,$AG$13:$AG$512,"○"))&gt;1</formula>
    </cfRule>
  </conditionalFormatting>
  <conditionalFormatting sqref="AH471">
    <cfRule type="expression" dxfId="1235" priority="987" stopIfTrue="1">
      <formula>$AH471=""</formula>
    </cfRule>
    <cfRule type="expression" dxfId="1234" priority="999">
      <formula>(COUNTIFS($E$13:$E$512,$E471,$AH$13:$AH$512,"◎") + COUNTIFS($E$13:$E$512,$E471,$AH$13:$AH$512,"○"))&gt;1</formula>
    </cfRule>
  </conditionalFormatting>
  <conditionalFormatting sqref="AI471">
    <cfRule type="expression" dxfId="1233" priority="986" stopIfTrue="1">
      <formula>$AI471=""</formula>
    </cfRule>
    <cfRule type="expression" dxfId="1232" priority="998">
      <formula>(COUNTIFS($E$13:$E$512,$E471,$AI$13:$AI$512,"◎") + COUNTIFS($E$13:$E$512,$E471,$AI$13:$AI$512,"○"))&gt;1</formula>
    </cfRule>
  </conditionalFormatting>
  <conditionalFormatting sqref="AJ471">
    <cfRule type="expression" dxfId="1231" priority="985" stopIfTrue="1">
      <formula>$AJ471=""</formula>
    </cfRule>
    <cfRule type="expression" dxfId="1230" priority="997">
      <formula>(COUNTIFS($E$13:$E$512,$E471,$AJ$13:$AJ$512,"◎") + COUNTIFS($E$13:$E$512,$E471,$AJ$13:$AJ$512,"○"))&gt;1</formula>
    </cfRule>
  </conditionalFormatting>
  <conditionalFormatting sqref="Y472">
    <cfRule type="expression" dxfId="1229" priority="972" stopIfTrue="1">
      <formula>$Y472=""</formula>
    </cfRule>
    <cfRule type="expression" dxfId="1228" priority="984">
      <formula>(COUNTIFS($E$13:$E$512,$E472,$Y$13:$Y$512,"◎") + COUNTIFS($E$13:$E$512,$E472,$Y$13:$Y$512,"○"))&gt;1</formula>
    </cfRule>
  </conditionalFormatting>
  <conditionalFormatting sqref="Z472">
    <cfRule type="expression" dxfId="1227" priority="971" stopIfTrue="1">
      <formula>$Z472=""</formula>
    </cfRule>
    <cfRule type="expression" dxfId="1226" priority="983">
      <formula>(COUNTIFS($E$13:$E$512,$E472,$Z$13:$Z$512,"◎") + COUNTIFS($E$13:$E$512,$E472,$Z$13:$Z$512,"○"))&gt;1</formula>
    </cfRule>
  </conditionalFormatting>
  <conditionalFormatting sqref="AA472">
    <cfRule type="expression" dxfId="1225" priority="970" stopIfTrue="1">
      <formula>$AA472=""</formula>
    </cfRule>
    <cfRule type="expression" dxfId="1224" priority="982">
      <formula>(COUNTIFS($E$13:$E$512,$E472,$AA$13:$AA$512,"◎") + COUNTIFS($E$13:$E$512,$E472,$AA$13:$AA$512,"○"))&gt;1</formula>
    </cfRule>
  </conditionalFormatting>
  <conditionalFormatting sqref="AB472">
    <cfRule type="expression" dxfId="1223" priority="969" stopIfTrue="1">
      <formula>$AB472=""</formula>
    </cfRule>
    <cfRule type="expression" dxfId="1222" priority="981">
      <formula>(COUNTIFS($E$13:$E$512,$E472,$AB$13:$AB$512,"◎") + COUNTIFS($E$13:$E$512,$E472,$AB$13:$AB$512,"○"))&gt;1</formula>
    </cfRule>
  </conditionalFormatting>
  <conditionalFormatting sqref="AC472">
    <cfRule type="expression" dxfId="1221" priority="968" stopIfTrue="1">
      <formula>$AC472=""</formula>
    </cfRule>
    <cfRule type="expression" dxfId="1220" priority="980">
      <formula>(COUNTIFS($E$13:$E$512,$E472,$AC$13:$AC$512,"◎") + COUNTIFS($E$13:$E$512,$E472,$AC$13:$AC$512,"○"))&gt;1</formula>
    </cfRule>
  </conditionalFormatting>
  <conditionalFormatting sqref="AD472">
    <cfRule type="expression" dxfId="1219" priority="967" stopIfTrue="1">
      <formula>$AD472=""</formula>
    </cfRule>
    <cfRule type="expression" dxfId="1218" priority="979">
      <formula>(COUNTIFS($E$13:$E$512,$E472,$AD$13:$AD$512,"◎") + COUNTIFS($E$13:$E$512,$E472,$AD$13:$AD$512,"○"))&gt;1</formula>
    </cfRule>
  </conditionalFormatting>
  <conditionalFormatting sqref="AE472">
    <cfRule type="expression" dxfId="1217" priority="966" stopIfTrue="1">
      <formula>$AE472=""</formula>
    </cfRule>
    <cfRule type="expression" dxfId="1216" priority="978">
      <formula>(COUNTIFS($E$13:$E$512,$E472,$AE$13:$AE$512,"◎") + COUNTIFS($E$13:$E$512,$E472,$AE$13:$AE$512,"○"))&gt;1</formula>
    </cfRule>
  </conditionalFormatting>
  <conditionalFormatting sqref="AF472">
    <cfRule type="expression" dxfId="1215" priority="965" stopIfTrue="1">
      <formula>$AF472=""</formula>
    </cfRule>
    <cfRule type="expression" dxfId="1214" priority="977">
      <formula>(COUNTIFS($E$13:$E$512,$E472,$AF$13:$AF$512,"◎") + COUNTIFS($E$13:$E$512,$E472,$AF$13:$AF$512,"○"))&gt;1</formula>
    </cfRule>
  </conditionalFormatting>
  <conditionalFormatting sqref="AG472">
    <cfRule type="expression" dxfId="1213" priority="964" stopIfTrue="1">
      <formula>$AG472=""</formula>
    </cfRule>
    <cfRule type="expression" dxfId="1212" priority="976">
      <formula>(COUNTIFS($E$13:$E$512,$E472,$AG$13:$AG$512,"◎") + COUNTIFS($E$13:$E$512,$E472,$AG$13:$AG$512,"○"))&gt;1</formula>
    </cfRule>
  </conditionalFormatting>
  <conditionalFormatting sqref="AH472">
    <cfRule type="expression" dxfId="1211" priority="963" stopIfTrue="1">
      <formula>$AH472=""</formula>
    </cfRule>
    <cfRule type="expression" dxfId="1210" priority="975">
      <formula>(COUNTIFS($E$13:$E$512,$E472,$AH$13:$AH$512,"◎") + COUNTIFS($E$13:$E$512,$E472,$AH$13:$AH$512,"○"))&gt;1</formula>
    </cfRule>
  </conditionalFormatting>
  <conditionalFormatting sqref="AI472">
    <cfRule type="expression" dxfId="1209" priority="962" stopIfTrue="1">
      <formula>$AI472=""</formula>
    </cfRule>
    <cfRule type="expression" dxfId="1208" priority="974">
      <formula>(COUNTIFS($E$13:$E$512,$E472,$AI$13:$AI$512,"◎") + COUNTIFS($E$13:$E$512,$E472,$AI$13:$AI$512,"○"))&gt;1</formula>
    </cfRule>
  </conditionalFormatting>
  <conditionalFormatting sqref="AJ472">
    <cfRule type="expression" dxfId="1207" priority="961" stopIfTrue="1">
      <formula>$AJ472=""</formula>
    </cfRule>
    <cfRule type="expression" dxfId="1206" priority="973">
      <formula>(COUNTIFS($E$13:$E$512,$E472,$AJ$13:$AJ$512,"◎") + COUNTIFS($E$13:$E$512,$E472,$AJ$13:$AJ$512,"○"))&gt;1</formula>
    </cfRule>
  </conditionalFormatting>
  <conditionalFormatting sqref="Y473">
    <cfRule type="expression" dxfId="1205" priority="948" stopIfTrue="1">
      <formula>$Y473=""</formula>
    </cfRule>
    <cfRule type="expression" dxfId="1204" priority="960">
      <formula>(COUNTIFS($E$13:$E$512,$E473,$Y$13:$Y$512,"◎") + COUNTIFS($E$13:$E$512,$E473,$Y$13:$Y$512,"○"))&gt;1</formula>
    </cfRule>
  </conditionalFormatting>
  <conditionalFormatting sqref="Z473">
    <cfRule type="expression" dxfId="1203" priority="947" stopIfTrue="1">
      <formula>$Z473=""</formula>
    </cfRule>
    <cfRule type="expression" dxfId="1202" priority="959">
      <formula>(COUNTIFS($E$13:$E$512,$E473,$Z$13:$Z$512,"◎") + COUNTIFS($E$13:$E$512,$E473,$Z$13:$Z$512,"○"))&gt;1</formula>
    </cfRule>
  </conditionalFormatting>
  <conditionalFormatting sqref="AA473">
    <cfRule type="expression" dxfId="1201" priority="946" stopIfTrue="1">
      <formula>$AA473=""</formula>
    </cfRule>
    <cfRule type="expression" dxfId="1200" priority="958">
      <formula>(COUNTIFS($E$13:$E$512,$E473,$AA$13:$AA$512,"◎") + COUNTIFS($E$13:$E$512,$E473,$AA$13:$AA$512,"○"))&gt;1</formula>
    </cfRule>
  </conditionalFormatting>
  <conditionalFormatting sqref="AB473">
    <cfRule type="expression" dxfId="1199" priority="945" stopIfTrue="1">
      <formula>$AB473=""</formula>
    </cfRule>
    <cfRule type="expression" dxfId="1198" priority="957">
      <formula>(COUNTIFS($E$13:$E$512,$E473,$AB$13:$AB$512,"◎") + COUNTIFS($E$13:$E$512,$E473,$AB$13:$AB$512,"○"))&gt;1</formula>
    </cfRule>
  </conditionalFormatting>
  <conditionalFormatting sqref="AC473">
    <cfRule type="expression" dxfId="1197" priority="944" stopIfTrue="1">
      <formula>$AC473=""</formula>
    </cfRule>
    <cfRule type="expression" dxfId="1196" priority="956">
      <formula>(COUNTIFS($E$13:$E$512,$E473,$AC$13:$AC$512,"◎") + COUNTIFS($E$13:$E$512,$E473,$AC$13:$AC$512,"○"))&gt;1</formula>
    </cfRule>
  </conditionalFormatting>
  <conditionalFormatting sqref="AD473">
    <cfRule type="expression" dxfId="1195" priority="943" stopIfTrue="1">
      <formula>$AD473=""</formula>
    </cfRule>
    <cfRule type="expression" dxfId="1194" priority="955">
      <formula>(COUNTIFS($E$13:$E$512,$E473,$AD$13:$AD$512,"◎") + COUNTIFS($E$13:$E$512,$E473,$AD$13:$AD$512,"○"))&gt;1</formula>
    </cfRule>
  </conditionalFormatting>
  <conditionalFormatting sqref="AE473">
    <cfRule type="expression" dxfId="1193" priority="942" stopIfTrue="1">
      <formula>$AE473=""</formula>
    </cfRule>
    <cfRule type="expression" dxfId="1192" priority="954">
      <formula>(COUNTIFS($E$13:$E$512,$E473,$AE$13:$AE$512,"◎") + COUNTIFS($E$13:$E$512,$E473,$AE$13:$AE$512,"○"))&gt;1</formula>
    </cfRule>
  </conditionalFormatting>
  <conditionalFormatting sqref="AF473">
    <cfRule type="expression" dxfId="1191" priority="941" stopIfTrue="1">
      <formula>$AF473=""</formula>
    </cfRule>
    <cfRule type="expression" dxfId="1190" priority="953">
      <formula>(COUNTIFS($E$13:$E$512,$E473,$AF$13:$AF$512,"◎") + COUNTIFS($E$13:$E$512,$E473,$AF$13:$AF$512,"○"))&gt;1</formula>
    </cfRule>
  </conditionalFormatting>
  <conditionalFormatting sqref="AG473">
    <cfRule type="expression" dxfId="1189" priority="940" stopIfTrue="1">
      <formula>$AG473=""</formula>
    </cfRule>
    <cfRule type="expression" dxfId="1188" priority="952">
      <formula>(COUNTIFS($E$13:$E$512,$E473,$AG$13:$AG$512,"◎") + COUNTIFS($E$13:$E$512,$E473,$AG$13:$AG$512,"○"))&gt;1</formula>
    </cfRule>
  </conditionalFormatting>
  <conditionalFormatting sqref="AH473">
    <cfRule type="expression" dxfId="1187" priority="939" stopIfTrue="1">
      <formula>$AH473=""</formula>
    </cfRule>
    <cfRule type="expression" dxfId="1186" priority="951">
      <formula>(COUNTIFS($E$13:$E$512,$E473,$AH$13:$AH$512,"◎") + COUNTIFS($E$13:$E$512,$E473,$AH$13:$AH$512,"○"))&gt;1</formula>
    </cfRule>
  </conditionalFormatting>
  <conditionalFormatting sqref="AI473">
    <cfRule type="expression" dxfId="1185" priority="938" stopIfTrue="1">
      <formula>$AI473=""</formula>
    </cfRule>
    <cfRule type="expression" dxfId="1184" priority="950">
      <formula>(COUNTIFS($E$13:$E$512,$E473,$AI$13:$AI$512,"◎") + COUNTIFS($E$13:$E$512,$E473,$AI$13:$AI$512,"○"))&gt;1</formula>
    </cfRule>
  </conditionalFormatting>
  <conditionalFormatting sqref="AJ473">
    <cfRule type="expression" dxfId="1183" priority="937" stopIfTrue="1">
      <formula>$AJ473=""</formula>
    </cfRule>
    <cfRule type="expression" dxfId="1182" priority="949">
      <formula>(COUNTIFS($E$13:$E$512,$E473,$AJ$13:$AJ$512,"◎") + COUNTIFS($E$13:$E$512,$E473,$AJ$13:$AJ$512,"○"))&gt;1</formula>
    </cfRule>
  </conditionalFormatting>
  <conditionalFormatting sqref="Y474">
    <cfRule type="expression" dxfId="1181" priority="924" stopIfTrue="1">
      <formula>$Y474=""</formula>
    </cfRule>
    <cfRule type="expression" dxfId="1180" priority="936">
      <formula>(COUNTIFS($E$13:$E$512,$E474,$Y$13:$Y$512,"◎") + COUNTIFS($E$13:$E$512,$E474,$Y$13:$Y$512,"○"))&gt;1</formula>
    </cfRule>
  </conditionalFormatting>
  <conditionalFormatting sqref="Z474">
    <cfRule type="expression" dxfId="1179" priority="923" stopIfTrue="1">
      <formula>$Z474=""</formula>
    </cfRule>
    <cfRule type="expression" dxfId="1178" priority="935">
      <formula>(COUNTIFS($E$13:$E$512,$E474,$Z$13:$Z$512,"◎") + COUNTIFS($E$13:$E$512,$E474,$Z$13:$Z$512,"○"))&gt;1</formula>
    </cfRule>
  </conditionalFormatting>
  <conditionalFormatting sqref="AA474">
    <cfRule type="expression" dxfId="1177" priority="922" stopIfTrue="1">
      <formula>$AA474=""</formula>
    </cfRule>
    <cfRule type="expression" dxfId="1176" priority="934">
      <formula>(COUNTIFS($E$13:$E$512,$E474,$AA$13:$AA$512,"◎") + COUNTIFS($E$13:$E$512,$E474,$AA$13:$AA$512,"○"))&gt;1</formula>
    </cfRule>
  </conditionalFormatting>
  <conditionalFormatting sqref="AB474">
    <cfRule type="expression" dxfId="1175" priority="921" stopIfTrue="1">
      <formula>$AB474=""</formula>
    </cfRule>
    <cfRule type="expression" dxfId="1174" priority="933">
      <formula>(COUNTIFS($E$13:$E$512,$E474,$AB$13:$AB$512,"◎") + COUNTIFS($E$13:$E$512,$E474,$AB$13:$AB$512,"○"))&gt;1</formula>
    </cfRule>
  </conditionalFormatting>
  <conditionalFormatting sqref="AC474">
    <cfRule type="expression" dxfId="1173" priority="920" stopIfTrue="1">
      <formula>$AC474=""</formula>
    </cfRule>
    <cfRule type="expression" dxfId="1172" priority="932">
      <formula>(COUNTIFS($E$13:$E$512,$E474,$AC$13:$AC$512,"◎") + COUNTIFS($E$13:$E$512,$E474,$AC$13:$AC$512,"○"))&gt;1</formula>
    </cfRule>
  </conditionalFormatting>
  <conditionalFormatting sqref="AD474">
    <cfRule type="expression" dxfId="1171" priority="919" stopIfTrue="1">
      <formula>$AD474=""</formula>
    </cfRule>
    <cfRule type="expression" dxfId="1170" priority="931">
      <formula>(COUNTIFS($E$13:$E$512,$E474,$AD$13:$AD$512,"◎") + COUNTIFS($E$13:$E$512,$E474,$AD$13:$AD$512,"○"))&gt;1</formula>
    </cfRule>
  </conditionalFormatting>
  <conditionalFormatting sqref="AE474">
    <cfRule type="expression" dxfId="1169" priority="918" stopIfTrue="1">
      <formula>$AE474=""</formula>
    </cfRule>
    <cfRule type="expression" dxfId="1168" priority="930">
      <formula>(COUNTIFS($E$13:$E$512,$E474,$AE$13:$AE$512,"◎") + COUNTIFS($E$13:$E$512,$E474,$AE$13:$AE$512,"○"))&gt;1</formula>
    </cfRule>
  </conditionalFormatting>
  <conditionalFormatting sqref="AF474">
    <cfRule type="expression" dxfId="1167" priority="917" stopIfTrue="1">
      <formula>$AF474=""</formula>
    </cfRule>
    <cfRule type="expression" dxfId="1166" priority="929">
      <formula>(COUNTIFS($E$13:$E$512,$E474,$AF$13:$AF$512,"◎") + COUNTIFS($E$13:$E$512,$E474,$AF$13:$AF$512,"○"))&gt;1</formula>
    </cfRule>
  </conditionalFormatting>
  <conditionalFormatting sqref="AG474">
    <cfRule type="expression" dxfId="1165" priority="916" stopIfTrue="1">
      <formula>$AG474=""</formula>
    </cfRule>
    <cfRule type="expression" dxfId="1164" priority="928">
      <formula>(COUNTIFS($E$13:$E$512,$E474,$AG$13:$AG$512,"◎") + COUNTIFS($E$13:$E$512,$E474,$AG$13:$AG$512,"○"))&gt;1</formula>
    </cfRule>
  </conditionalFormatting>
  <conditionalFormatting sqref="AH474">
    <cfRule type="expression" dxfId="1163" priority="915" stopIfTrue="1">
      <formula>$AH474=""</formula>
    </cfRule>
    <cfRule type="expression" dxfId="1162" priority="927">
      <formula>(COUNTIFS($E$13:$E$512,$E474,$AH$13:$AH$512,"◎") + COUNTIFS($E$13:$E$512,$E474,$AH$13:$AH$512,"○"))&gt;1</formula>
    </cfRule>
  </conditionalFormatting>
  <conditionalFormatting sqref="AI474">
    <cfRule type="expression" dxfId="1161" priority="914" stopIfTrue="1">
      <formula>$AI474=""</formula>
    </cfRule>
    <cfRule type="expression" dxfId="1160" priority="926">
      <formula>(COUNTIFS($E$13:$E$512,$E474,$AI$13:$AI$512,"◎") + COUNTIFS($E$13:$E$512,$E474,$AI$13:$AI$512,"○"))&gt;1</formula>
    </cfRule>
  </conditionalFormatting>
  <conditionalFormatting sqref="AJ474">
    <cfRule type="expression" dxfId="1159" priority="913" stopIfTrue="1">
      <formula>$AJ474=""</formula>
    </cfRule>
    <cfRule type="expression" dxfId="1158" priority="925">
      <formula>(COUNTIFS($E$13:$E$512,$E474,$AJ$13:$AJ$512,"◎") + COUNTIFS($E$13:$E$512,$E474,$AJ$13:$AJ$512,"○"))&gt;1</formula>
    </cfRule>
  </conditionalFormatting>
  <conditionalFormatting sqref="Y475">
    <cfRule type="expression" dxfId="1157" priority="900" stopIfTrue="1">
      <formula>$Y475=""</formula>
    </cfRule>
    <cfRule type="expression" dxfId="1156" priority="912">
      <formula>(COUNTIFS($E$13:$E$512,$E475,$Y$13:$Y$512,"◎") + COUNTIFS($E$13:$E$512,$E475,$Y$13:$Y$512,"○"))&gt;1</formula>
    </cfRule>
  </conditionalFormatting>
  <conditionalFormatting sqref="Z475">
    <cfRule type="expression" dxfId="1155" priority="899" stopIfTrue="1">
      <formula>$Z475=""</formula>
    </cfRule>
    <cfRule type="expression" dxfId="1154" priority="911">
      <formula>(COUNTIFS($E$13:$E$512,$E475,$Z$13:$Z$512,"◎") + COUNTIFS($E$13:$E$512,$E475,$Z$13:$Z$512,"○"))&gt;1</formula>
    </cfRule>
  </conditionalFormatting>
  <conditionalFormatting sqref="AA475">
    <cfRule type="expression" dxfId="1153" priority="898" stopIfTrue="1">
      <formula>$AA475=""</formula>
    </cfRule>
    <cfRule type="expression" dxfId="1152" priority="910">
      <formula>(COUNTIFS($E$13:$E$512,$E475,$AA$13:$AA$512,"◎") + COUNTIFS($E$13:$E$512,$E475,$AA$13:$AA$512,"○"))&gt;1</formula>
    </cfRule>
  </conditionalFormatting>
  <conditionalFormatting sqref="AB475">
    <cfRule type="expression" dxfId="1151" priority="897" stopIfTrue="1">
      <formula>$AB475=""</formula>
    </cfRule>
    <cfRule type="expression" dxfId="1150" priority="909">
      <formula>(COUNTIFS($E$13:$E$512,$E475,$AB$13:$AB$512,"◎") + COUNTIFS($E$13:$E$512,$E475,$AB$13:$AB$512,"○"))&gt;1</formula>
    </cfRule>
  </conditionalFormatting>
  <conditionalFormatting sqref="AC475">
    <cfRule type="expression" dxfId="1149" priority="896" stopIfTrue="1">
      <formula>$AC475=""</formula>
    </cfRule>
    <cfRule type="expression" dxfId="1148" priority="908">
      <formula>(COUNTIFS($E$13:$E$512,$E475,$AC$13:$AC$512,"◎") + COUNTIFS($E$13:$E$512,$E475,$AC$13:$AC$512,"○"))&gt;1</formula>
    </cfRule>
  </conditionalFormatting>
  <conditionalFormatting sqref="AD475">
    <cfRule type="expression" dxfId="1147" priority="895" stopIfTrue="1">
      <formula>$AD475=""</formula>
    </cfRule>
    <cfRule type="expression" dxfId="1146" priority="907">
      <formula>(COUNTIFS($E$13:$E$512,$E475,$AD$13:$AD$512,"◎") + COUNTIFS($E$13:$E$512,$E475,$AD$13:$AD$512,"○"))&gt;1</formula>
    </cfRule>
  </conditionalFormatting>
  <conditionalFormatting sqref="AE475">
    <cfRule type="expression" dxfId="1145" priority="894" stopIfTrue="1">
      <formula>$AE475=""</formula>
    </cfRule>
    <cfRule type="expression" dxfId="1144" priority="906">
      <formula>(COUNTIFS($E$13:$E$512,$E475,$AE$13:$AE$512,"◎") + COUNTIFS($E$13:$E$512,$E475,$AE$13:$AE$512,"○"))&gt;1</formula>
    </cfRule>
  </conditionalFormatting>
  <conditionalFormatting sqref="AF475">
    <cfRule type="expression" dxfId="1143" priority="893" stopIfTrue="1">
      <formula>$AF475=""</formula>
    </cfRule>
    <cfRule type="expression" dxfId="1142" priority="905">
      <formula>(COUNTIFS($E$13:$E$512,$E475,$AF$13:$AF$512,"◎") + COUNTIFS($E$13:$E$512,$E475,$AF$13:$AF$512,"○"))&gt;1</formula>
    </cfRule>
  </conditionalFormatting>
  <conditionalFormatting sqref="AG475">
    <cfRule type="expression" dxfId="1141" priority="892" stopIfTrue="1">
      <formula>$AG475=""</formula>
    </cfRule>
    <cfRule type="expression" dxfId="1140" priority="904">
      <formula>(COUNTIFS($E$13:$E$512,$E475,$AG$13:$AG$512,"◎") + COUNTIFS($E$13:$E$512,$E475,$AG$13:$AG$512,"○"))&gt;1</formula>
    </cfRule>
  </conditionalFormatting>
  <conditionalFormatting sqref="AH475">
    <cfRule type="expression" dxfId="1139" priority="891" stopIfTrue="1">
      <formula>$AH475=""</formula>
    </cfRule>
    <cfRule type="expression" dxfId="1138" priority="903">
      <formula>(COUNTIFS($E$13:$E$512,$E475,$AH$13:$AH$512,"◎") + COUNTIFS($E$13:$E$512,$E475,$AH$13:$AH$512,"○"))&gt;1</formula>
    </cfRule>
  </conditionalFormatting>
  <conditionalFormatting sqref="AI475">
    <cfRule type="expression" dxfId="1137" priority="890" stopIfTrue="1">
      <formula>$AI475=""</formula>
    </cfRule>
    <cfRule type="expression" dxfId="1136" priority="902">
      <formula>(COUNTIFS($E$13:$E$512,$E475,$AI$13:$AI$512,"◎") + COUNTIFS($E$13:$E$512,$E475,$AI$13:$AI$512,"○"))&gt;1</formula>
    </cfRule>
  </conditionalFormatting>
  <conditionalFormatting sqref="AJ475">
    <cfRule type="expression" dxfId="1135" priority="889" stopIfTrue="1">
      <formula>$AJ475=""</formula>
    </cfRule>
    <cfRule type="expression" dxfId="1134" priority="901">
      <formula>(COUNTIFS($E$13:$E$512,$E475,$AJ$13:$AJ$512,"◎") + COUNTIFS($E$13:$E$512,$E475,$AJ$13:$AJ$512,"○"))&gt;1</formula>
    </cfRule>
  </conditionalFormatting>
  <conditionalFormatting sqref="Y476">
    <cfRule type="expression" dxfId="1133" priority="876" stopIfTrue="1">
      <formula>$Y476=""</formula>
    </cfRule>
    <cfRule type="expression" dxfId="1132" priority="888">
      <formula>(COUNTIFS($E$13:$E$512,$E476,$Y$13:$Y$512,"◎") + COUNTIFS($E$13:$E$512,$E476,$Y$13:$Y$512,"○"))&gt;1</formula>
    </cfRule>
  </conditionalFormatting>
  <conditionalFormatting sqref="Z476">
    <cfRule type="expression" dxfId="1131" priority="875" stopIfTrue="1">
      <formula>$Z476=""</formula>
    </cfRule>
    <cfRule type="expression" dxfId="1130" priority="887">
      <formula>(COUNTIFS($E$13:$E$512,$E476,$Z$13:$Z$512,"◎") + COUNTIFS($E$13:$E$512,$E476,$Z$13:$Z$512,"○"))&gt;1</formula>
    </cfRule>
  </conditionalFormatting>
  <conditionalFormatting sqref="AA476">
    <cfRule type="expression" dxfId="1129" priority="874" stopIfTrue="1">
      <formula>$AA476=""</formula>
    </cfRule>
    <cfRule type="expression" dxfId="1128" priority="886">
      <formula>(COUNTIFS($E$13:$E$512,$E476,$AA$13:$AA$512,"◎") + COUNTIFS($E$13:$E$512,$E476,$AA$13:$AA$512,"○"))&gt;1</formula>
    </cfRule>
  </conditionalFormatting>
  <conditionalFormatting sqref="AB476">
    <cfRule type="expression" dxfId="1127" priority="873" stopIfTrue="1">
      <formula>$AB476=""</formula>
    </cfRule>
    <cfRule type="expression" dxfId="1126" priority="885">
      <formula>(COUNTIFS($E$13:$E$512,$E476,$AB$13:$AB$512,"◎") + COUNTIFS($E$13:$E$512,$E476,$AB$13:$AB$512,"○"))&gt;1</formula>
    </cfRule>
  </conditionalFormatting>
  <conditionalFormatting sqref="AC476">
    <cfRule type="expression" dxfId="1125" priority="872" stopIfTrue="1">
      <formula>$AC476=""</formula>
    </cfRule>
    <cfRule type="expression" dxfId="1124" priority="884">
      <formula>(COUNTIFS($E$13:$E$512,$E476,$AC$13:$AC$512,"◎") + COUNTIFS($E$13:$E$512,$E476,$AC$13:$AC$512,"○"))&gt;1</formula>
    </cfRule>
  </conditionalFormatting>
  <conditionalFormatting sqref="AD476">
    <cfRule type="expression" dxfId="1123" priority="871" stopIfTrue="1">
      <formula>$AD476=""</formula>
    </cfRule>
    <cfRule type="expression" dxfId="1122" priority="883">
      <formula>(COUNTIFS($E$13:$E$512,$E476,$AD$13:$AD$512,"◎") + COUNTIFS($E$13:$E$512,$E476,$AD$13:$AD$512,"○"))&gt;1</formula>
    </cfRule>
  </conditionalFormatting>
  <conditionalFormatting sqref="AE476">
    <cfRule type="expression" dxfId="1121" priority="870" stopIfTrue="1">
      <formula>$AE476=""</formula>
    </cfRule>
    <cfRule type="expression" dxfId="1120" priority="882">
      <formula>(COUNTIFS($E$13:$E$512,$E476,$AE$13:$AE$512,"◎") + COUNTIFS($E$13:$E$512,$E476,$AE$13:$AE$512,"○"))&gt;1</formula>
    </cfRule>
  </conditionalFormatting>
  <conditionalFormatting sqref="AF476">
    <cfRule type="expression" dxfId="1119" priority="869" stopIfTrue="1">
      <formula>$AF476=""</formula>
    </cfRule>
    <cfRule type="expression" dxfId="1118" priority="881">
      <formula>(COUNTIFS($E$13:$E$512,$E476,$AF$13:$AF$512,"◎") + COUNTIFS($E$13:$E$512,$E476,$AF$13:$AF$512,"○"))&gt;1</formula>
    </cfRule>
  </conditionalFormatting>
  <conditionalFormatting sqref="AG476">
    <cfRule type="expression" dxfId="1117" priority="868" stopIfTrue="1">
      <formula>$AG476=""</formula>
    </cfRule>
    <cfRule type="expression" dxfId="1116" priority="880">
      <formula>(COUNTIFS($E$13:$E$512,$E476,$AG$13:$AG$512,"◎") + COUNTIFS($E$13:$E$512,$E476,$AG$13:$AG$512,"○"))&gt;1</formula>
    </cfRule>
  </conditionalFormatting>
  <conditionalFormatting sqref="AH476">
    <cfRule type="expression" dxfId="1115" priority="867" stopIfTrue="1">
      <formula>$AH476=""</formula>
    </cfRule>
    <cfRule type="expression" dxfId="1114" priority="879">
      <formula>(COUNTIFS($E$13:$E$512,$E476,$AH$13:$AH$512,"◎") + COUNTIFS($E$13:$E$512,$E476,$AH$13:$AH$512,"○"))&gt;1</formula>
    </cfRule>
  </conditionalFormatting>
  <conditionalFormatting sqref="AI476">
    <cfRule type="expression" dxfId="1113" priority="866" stopIfTrue="1">
      <formula>$AI476=""</formula>
    </cfRule>
    <cfRule type="expression" dxfId="1112" priority="878">
      <formula>(COUNTIFS($E$13:$E$512,$E476,$AI$13:$AI$512,"◎") + COUNTIFS($E$13:$E$512,$E476,$AI$13:$AI$512,"○"))&gt;1</formula>
    </cfRule>
  </conditionalFormatting>
  <conditionalFormatting sqref="AJ476">
    <cfRule type="expression" dxfId="1111" priority="865" stopIfTrue="1">
      <formula>$AJ476=""</formula>
    </cfRule>
    <cfRule type="expression" dxfId="1110" priority="877">
      <formula>(COUNTIFS($E$13:$E$512,$E476,$AJ$13:$AJ$512,"◎") + COUNTIFS($E$13:$E$512,$E476,$AJ$13:$AJ$512,"○"))&gt;1</formula>
    </cfRule>
  </conditionalFormatting>
  <conditionalFormatting sqref="Y477">
    <cfRule type="expression" dxfId="1109" priority="852" stopIfTrue="1">
      <formula>$Y477=""</formula>
    </cfRule>
    <cfRule type="expression" dxfId="1108" priority="864">
      <formula>(COUNTIFS($E$13:$E$512,$E477,$Y$13:$Y$512,"◎") + COUNTIFS($E$13:$E$512,$E477,$Y$13:$Y$512,"○"))&gt;1</formula>
    </cfRule>
  </conditionalFormatting>
  <conditionalFormatting sqref="Z477">
    <cfRule type="expression" dxfId="1107" priority="851" stopIfTrue="1">
      <formula>$Z477=""</formula>
    </cfRule>
    <cfRule type="expression" dxfId="1106" priority="863">
      <formula>(COUNTIFS($E$13:$E$512,$E477,$Z$13:$Z$512,"◎") + COUNTIFS($E$13:$E$512,$E477,$Z$13:$Z$512,"○"))&gt;1</formula>
    </cfRule>
  </conditionalFormatting>
  <conditionalFormatting sqref="AA477">
    <cfRule type="expression" dxfId="1105" priority="850" stopIfTrue="1">
      <formula>$AA477=""</formula>
    </cfRule>
    <cfRule type="expression" dxfId="1104" priority="862">
      <formula>(COUNTIFS($E$13:$E$512,$E477,$AA$13:$AA$512,"◎") + COUNTIFS($E$13:$E$512,$E477,$AA$13:$AA$512,"○"))&gt;1</formula>
    </cfRule>
  </conditionalFormatting>
  <conditionalFormatting sqref="AB477">
    <cfRule type="expression" dxfId="1103" priority="849" stopIfTrue="1">
      <formula>$AB477=""</formula>
    </cfRule>
    <cfRule type="expression" dxfId="1102" priority="861">
      <formula>(COUNTIFS($E$13:$E$512,$E477,$AB$13:$AB$512,"◎") + COUNTIFS($E$13:$E$512,$E477,$AB$13:$AB$512,"○"))&gt;1</formula>
    </cfRule>
  </conditionalFormatting>
  <conditionalFormatting sqref="AC477">
    <cfRule type="expression" dxfId="1101" priority="848" stopIfTrue="1">
      <formula>$AC477=""</formula>
    </cfRule>
    <cfRule type="expression" dxfId="1100" priority="860">
      <formula>(COUNTIFS($E$13:$E$512,$E477,$AC$13:$AC$512,"◎") + COUNTIFS($E$13:$E$512,$E477,$AC$13:$AC$512,"○"))&gt;1</formula>
    </cfRule>
  </conditionalFormatting>
  <conditionalFormatting sqref="AD477">
    <cfRule type="expression" dxfId="1099" priority="847" stopIfTrue="1">
      <formula>$AD477=""</formula>
    </cfRule>
    <cfRule type="expression" dxfId="1098" priority="859">
      <formula>(COUNTIFS($E$13:$E$512,$E477,$AD$13:$AD$512,"◎") + COUNTIFS($E$13:$E$512,$E477,$AD$13:$AD$512,"○"))&gt;1</formula>
    </cfRule>
  </conditionalFormatting>
  <conditionalFormatting sqref="AE477">
    <cfRule type="expression" dxfId="1097" priority="846" stopIfTrue="1">
      <formula>$AE477=""</formula>
    </cfRule>
    <cfRule type="expression" dxfId="1096" priority="858">
      <formula>(COUNTIFS($E$13:$E$512,$E477,$AE$13:$AE$512,"◎") + COUNTIFS($E$13:$E$512,$E477,$AE$13:$AE$512,"○"))&gt;1</formula>
    </cfRule>
  </conditionalFormatting>
  <conditionalFormatting sqref="AF477">
    <cfRule type="expression" dxfId="1095" priority="845" stopIfTrue="1">
      <formula>$AF477=""</formula>
    </cfRule>
    <cfRule type="expression" dxfId="1094" priority="857">
      <formula>(COUNTIFS($E$13:$E$512,$E477,$AF$13:$AF$512,"◎") + COUNTIFS($E$13:$E$512,$E477,$AF$13:$AF$512,"○"))&gt;1</formula>
    </cfRule>
  </conditionalFormatting>
  <conditionalFormatting sqref="AG477">
    <cfRule type="expression" dxfId="1093" priority="844" stopIfTrue="1">
      <formula>$AG477=""</formula>
    </cfRule>
    <cfRule type="expression" dxfId="1092" priority="856">
      <formula>(COUNTIFS($E$13:$E$512,$E477,$AG$13:$AG$512,"◎") + COUNTIFS($E$13:$E$512,$E477,$AG$13:$AG$512,"○"))&gt;1</formula>
    </cfRule>
  </conditionalFormatting>
  <conditionalFormatting sqref="AH477">
    <cfRule type="expression" dxfId="1091" priority="843" stopIfTrue="1">
      <formula>$AH477=""</formula>
    </cfRule>
    <cfRule type="expression" dxfId="1090" priority="855">
      <formula>(COUNTIFS($E$13:$E$512,$E477,$AH$13:$AH$512,"◎") + COUNTIFS($E$13:$E$512,$E477,$AH$13:$AH$512,"○"))&gt;1</formula>
    </cfRule>
  </conditionalFormatting>
  <conditionalFormatting sqref="AI477">
    <cfRule type="expression" dxfId="1089" priority="842" stopIfTrue="1">
      <formula>$AI477=""</formula>
    </cfRule>
    <cfRule type="expression" dxfId="1088" priority="854">
      <formula>(COUNTIFS($E$13:$E$512,$E477,$AI$13:$AI$512,"◎") + COUNTIFS($E$13:$E$512,$E477,$AI$13:$AI$512,"○"))&gt;1</formula>
    </cfRule>
  </conditionalFormatting>
  <conditionalFormatting sqref="AJ477">
    <cfRule type="expression" dxfId="1087" priority="841" stopIfTrue="1">
      <formula>$AJ477=""</formula>
    </cfRule>
    <cfRule type="expression" dxfId="1086" priority="853">
      <formula>(COUNTIFS($E$13:$E$512,$E477,$AJ$13:$AJ$512,"◎") + COUNTIFS($E$13:$E$512,$E477,$AJ$13:$AJ$512,"○"))&gt;1</formula>
    </cfRule>
  </conditionalFormatting>
  <conditionalFormatting sqref="Y478">
    <cfRule type="expression" dxfId="1085" priority="828" stopIfTrue="1">
      <formula>$Y478=""</formula>
    </cfRule>
    <cfRule type="expression" dxfId="1084" priority="840">
      <formula>(COUNTIFS($E$13:$E$512,$E478,$Y$13:$Y$512,"◎") + COUNTIFS($E$13:$E$512,$E478,$Y$13:$Y$512,"○"))&gt;1</formula>
    </cfRule>
  </conditionalFormatting>
  <conditionalFormatting sqref="Z478">
    <cfRule type="expression" dxfId="1083" priority="827" stopIfTrue="1">
      <formula>$Z478=""</formula>
    </cfRule>
    <cfRule type="expression" dxfId="1082" priority="839">
      <formula>(COUNTIFS($E$13:$E$512,$E478,$Z$13:$Z$512,"◎") + COUNTIFS($E$13:$E$512,$E478,$Z$13:$Z$512,"○"))&gt;1</formula>
    </cfRule>
  </conditionalFormatting>
  <conditionalFormatting sqref="AA478">
    <cfRule type="expression" dxfId="1081" priority="826" stopIfTrue="1">
      <formula>$AA478=""</formula>
    </cfRule>
    <cfRule type="expression" dxfId="1080" priority="838">
      <formula>(COUNTIFS($E$13:$E$512,$E478,$AA$13:$AA$512,"◎") + COUNTIFS($E$13:$E$512,$E478,$AA$13:$AA$512,"○"))&gt;1</formula>
    </cfRule>
  </conditionalFormatting>
  <conditionalFormatting sqref="AB478">
    <cfRule type="expression" dxfId="1079" priority="825" stopIfTrue="1">
      <formula>$AB478=""</formula>
    </cfRule>
    <cfRule type="expression" dxfId="1078" priority="837">
      <formula>(COUNTIFS($E$13:$E$512,$E478,$AB$13:$AB$512,"◎") + COUNTIFS($E$13:$E$512,$E478,$AB$13:$AB$512,"○"))&gt;1</formula>
    </cfRule>
  </conditionalFormatting>
  <conditionalFormatting sqref="AC478">
    <cfRule type="expression" dxfId="1077" priority="824" stopIfTrue="1">
      <formula>$AC478=""</formula>
    </cfRule>
    <cfRule type="expression" dxfId="1076" priority="836">
      <formula>(COUNTIFS($E$13:$E$512,$E478,$AC$13:$AC$512,"◎") + COUNTIFS($E$13:$E$512,$E478,$AC$13:$AC$512,"○"))&gt;1</formula>
    </cfRule>
  </conditionalFormatting>
  <conditionalFormatting sqref="AD478">
    <cfRule type="expression" dxfId="1075" priority="823" stopIfTrue="1">
      <formula>$AD478=""</formula>
    </cfRule>
    <cfRule type="expression" dxfId="1074" priority="835">
      <formula>(COUNTIFS($E$13:$E$512,$E478,$AD$13:$AD$512,"◎") + COUNTIFS($E$13:$E$512,$E478,$AD$13:$AD$512,"○"))&gt;1</formula>
    </cfRule>
  </conditionalFormatting>
  <conditionalFormatting sqref="AE478">
    <cfRule type="expression" dxfId="1073" priority="822" stopIfTrue="1">
      <formula>$AE478=""</formula>
    </cfRule>
    <cfRule type="expression" dxfId="1072" priority="834">
      <formula>(COUNTIFS($E$13:$E$512,$E478,$AE$13:$AE$512,"◎") + COUNTIFS($E$13:$E$512,$E478,$AE$13:$AE$512,"○"))&gt;1</formula>
    </cfRule>
  </conditionalFormatting>
  <conditionalFormatting sqref="AF478">
    <cfRule type="expression" dxfId="1071" priority="821" stopIfTrue="1">
      <formula>$AF478=""</formula>
    </cfRule>
    <cfRule type="expression" dxfId="1070" priority="833">
      <formula>(COUNTIFS($E$13:$E$512,$E478,$AF$13:$AF$512,"◎") + COUNTIFS($E$13:$E$512,$E478,$AF$13:$AF$512,"○"))&gt;1</formula>
    </cfRule>
  </conditionalFormatting>
  <conditionalFormatting sqref="AG478">
    <cfRule type="expression" dxfId="1069" priority="820" stopIfTrue="1">
      <formula>$AG478=""</formula>
    </cfRule>
    <cfRule type="expression" dxfId="1068" priority="832">
      <formula>(COUNTIFS($E$13:$E$512,$E478,$AG$13:$AG$512,"◎") + COUNTIFS($E$13:$E$512,$E478,$AG$13:$AG$512,"○"))&gt;1</formula>
    </cfRule>
  </conditionalFormatting>
  <conditionalFormatting sqref="AH478">
    <cfRule type="expression" dxfId="1067" priority="819" stopIfTrue="1">
      <formula>$AH478=""</formula>
    </cfRule>
    <cfRule type="expression" dxfId="1066" priority="831">
      <formula>(COUNTIFS($E$13:$E$512,$E478,$AH$13:$AH$512,"◎") + COUNTIFS($E$13:$E$512,$E478,$AH$13:$AH$512,"○"))&gt;1</formula>
    </cfRule>
  </conditionalFormatting>
  <conditionalFormatting sqref="AI478">
    <cfRule type="expression" dxfId="1065" priority="818" stopIfTrue="1">
      <formula>$AI478=""</formula>
    </cfRule>
    <cfRule type="expression" dxfId="1064" priority="830">
      <formula>(COUNTIFS($E$13:$E$512,$E478,$AI$13:$AI$512,"◎") + COUNTIFS($E$13:$E$512,$E478,$AI$13:$AI$512,"○"))&gt;1</formula>
    </cfRule>
  </conditionalFormatting>
  <conditionalFormatting sqref="AJ478">
    <cfRule type="expression" dxfId="1063" priority="817" stopIfTrue="1">
      <formula>$AJ478=""</formula>
    </cfRule>
    <cfRule type="expression" dxfId="1062" priority="829">
      <formula>(COUNTIFS($E$13:$E$512,$E478,$AJ$13:$AJ$512,"◎") + COUNTIFS($E$13:$E$512,$E478,$AJ$13:$AJ$512,"○"))&gt;1</formula>
    </cfRule>
  </conditionalFormatting>
  <conditionalFormatting sqref="Y479">
    <cfRule type="expression" dxfId="1061" priority="804" stopIfTrue="1">
      <formula>$Y479=""</formula>
    </cfRule>
    <cfRule type="expression" dxfId="1060" priority="816">
      <formula>(COUNTIFS($E$13:$E$512,$E479,$Y$13:$Y$512,"◎") + COUNTIFS($E$13:$E$512,$E479,$Y$13:$Y$512,"○"))&gt;1</formula>
    </cfRule>
  </conditionalFormatting>
  <conditionalFormatting sqref="Z479">
    <cfRule type="expression" dxfId="1059" priority="803" stopIfTrue="1">
      <formula>$Z479=""</formula>
    </cfRule>
    <cfRule type="expression" dxfId="1058" priority="815">
      <formula>(COUNTIFS($E$13:$E$512,$E479,$Z$13:$Z$512,"◎") + COUNTIFS($E$13:$E$512,$E479,$Z$13:$Z$512,"○"))&gt;1</formula>
    </cfRule>
  </conditionalFormatting>
  <conditionalFormatting sqref="AA479">
    <cfRule type="expression" dxfId="1057" priority="802" stopIfTrue="1">
      <formula>$AA479=""</formula>
    </cfRule>
    <cfRule type="expression" dxfId="1056" priority="814">
      <formula>(COUNTIFS($E$13:$E$512,$E479,$AA$13:$AA$512,"◎") + COUNTIFS($E$13:$E$512,$E479,$AA$13:$AA$512,"○"))&gt;1</formula>
    </cfRule>
  </conditionalFormatting>
  <conditionalFormatting sqref="AB479">
    <cfRule type="expression" dxfId="1055" priority="801" stopIfTrue="1">
      <formula>$AB479=""</formula>
    </cfRule>
    <cfRule type="expression" dxfId="1054" priority="813">
      <formula>(COUNTIFS($E$13:$E$512,$E479,$AB$13:$AB$512,"◎") + COUNTIFS($E$13:$E$512,$E479,$AB$13:$AB$512,"○"))&gt;1</formula>
    </cfRule>
  </conditionalFormatting>
  <conditionalFormatting sqref="AC479">
    <cfRule type="expression" dxfId="1053" priority="800" stopIfTrue="1">
      <formula>$AC479=""</formula>
    </cfRule>
    <cfRule type="expression" dxfId="1052" priority="812">
      <formula>(COUNTIFS($E$13:$E$512,$E479,$AC$13:$AC$512,"◎") + COUNTIFS($E$13:$E$512,$E479,$AC$13:$AC$512,"○"))&gt;1</formula>
    </cfRule>
  </conditionalFormatting>
  <conditionalFormatting sqref="AD479">
    <cfRule type="expression" dxfId="1051" priority="799" stopIfTrue="1">
      <formula>$AD479=""</formula>
    </cfRule>
    <cfRule type="expression" dxfId="1050" priority="811">
      <formula>(COUNTIFS($E$13:$E$512,$E479,$AD$13:$AD$512,"◎") + COUNTIFS($E$13:$E$512,$E479,$AD$13:$AD$512,"○"))&gt;1</formula>
    </cfRule>
  </conditionalFormatting>
  <conditionalFormatting sqref="AE479">
    <cfRule type="expression" dxfId="1049" priority="798" stopIfTrue="1">
      <formula>$AE479=""</formula>
    </cfRule>
    <cfRule type="expression" dxfId="1048" priority="810">
      <formula>(COUNTIFS($E$13:$E$512,$E479,$AE$13:$AE$512,"◎") + COUNTIFS($E$13:$E$512,$E479,$AE$13:$AE$512,"○"))&gt;1</formula>
    </cfRule>
  </conditionalFormatting>
  <conditionalFormatting sqref="AF479">
    <cfRule type="expression" dxfId="1047" priority="797" stopIfTrue="1">
      <formula>$AF479=""</formula>
    </cfRule>
    <cfRule type="expression" dxfId="1046" priority="809">
      <formula>(COUNTIFS($E$13:$E$512,$E479,$AF$13:$AF$512,"◎") + COUNTIFS($E$13:$E$512,$E479,$AF$13:$AF$512,"○"))&gt;1</formula>
    </cfRule>
  </conditionalFormatting>
  <conditionalFormatting sqref="AG479">
    <cfRule type="expression" dxfId="1045" priority="796" stopIfTrue="1">
      <formula>$AG479=""</formula>
    </cfRule>
    <cfRule type="expression" dxfId="1044" priority="808">
      <formula>(COUNTIFS($E$13:$E$512,$E479,$AG$13:$AG$512,"◎") + COUNTIFS($E$13:$E$512,$E479,$AG$13:$AG$512,"○"))&gt;1</formula>
    </cfRule>
  </conditionalFormatting>
  <conditionalFormatting sqref="AH479">
    <cfRule type="expression" dxfId="1043" priority="795" stopIfTrue="1">
      <formula>$AH479=""</formula>
    </cfRule>
    <cfRule type="expression" dxfId="1042" priority="807">
      <formula>(COUNTIFS($E$13:$E$512,$E479,$AH$13:$AH$512,"◎") + COUNTIFS($E$13:$E$512,$E479,$AH$13:$AH$512,"○"))&gt;1</formula>
    </cfRule>
  </conditionalFormatting>
  <conditionalFormatting sqref="AI479">
    <cfRule type="expression" dxfId="1041" priority="794" stopIfTrue="1">
      <formula>$AI479=""</formula>
    </cfRule>
    <cfRule type="expression" dxfId="1040" priority="806">
      <formula>(COUNTIFS($E$13:$E$512,$E479,$AI$13:$AI$512,"◎") + COUNTIFS($E$13:$E$512,$E479,$AI$13:$AI$512,"○"))&gt;1</formula>
    </cfRule>
  </conditionalFormatting>
  <conditionalFormatting sqref="AJ479">
    <cfRule type="expression" dxfId="1039" priority="793" stopIfTrue="1">
      <formula>$AJ479=""</formula>
    </cfRule>
    <cfRule type="expression" dxfId="1038" priority="805">
      <formula>(COUNTIFS($E$13:$E$512,$E479,$AJ$13:$AJ$512,"◎") + COUNTIFS($E$13:$E$512,$E479,$AJ$13:$AJ$512,"○"))&gt;1</formula>
    </cfRule>
  </conditionalFormatting>
  <conditionalFormatting sqref="Y480">
    <cfRule type="expression" dxfId="1037" priority="780" stopIfTrue="1">
      <formula>$Y480=""</formula>
    </cfRule>
    <cfRule type="expression" dxfId="1036" priority="792">
      <formula>(COUNTIFS($E$13:$E$512,$E480,$Y$13:$Y$512,"◎") + COUNTIFS($E$13:$E$512,$E480,$Y$13:$Y$512,"○"))&gt;1</formula>
    </cfRule>
  </conditionalFormatting>
  <conditionalFormatting sqref="Z480">
    <cfRule type="expression" dxfId="1035" priority="779" stopIfTrue="1">
      <formula>$Z480=""</formula>
    </cfRule>
    <cfRule type="expression" dxfId="1034" priority="791">
      <formula>(COUNTIFS($E$13:$E$512,$E480,$Z$13:$Z$512,"◎") + COUNTIFS($E$13:$E$512,$E480,$Z$13:$Z$512,"○"))&gt;1</formula>
    </cfRule>
  </conditionalFormatting>
  <conditionalFormatting sqref="AA480">
    <cfRule type="expression" dxfId="1033" priority="778" stopIfTrue="1">
      <formula>$AA480=""</formula>
    </cfRule>
    <cfRule type="expression" dxfId="1032" priority="790">
      <formula>(COUNTIFS($E$13:$E$512,$E480,$AA$13:$AA$512,"◎") + COUNTIFS($E$13:$E$512,$E480,$AA$13:$AA$512,"○"))&gt;1</formula>
    </cfRule>
  </conditionalFormatting>
  <conditionalFormatting sqref="AB480">
    <cfRule type="expression" dxfId="1031" priority="777" stopIfTrue="1">
      <formula>$AB480=""</formula>
    </cfRule>
    <cfRule type="expression" dxfId="1030" priority="789">
      <formula>(COUNTIFS($E$13:$E$512,$E480,$AB$13:$AB$512,"◎") + COUNTIFS($E$13:$E$512,$E480,$AB$13:$AB$512,"○"))&gt;1</formula>
    </cfRule>
  </conditionalFormatting>
  <conditionalFormatting sqref="AC480">
    <cfRule type="expression" dxfId="1029" priority="776" stopIfTrue="1">
      <formula>$AC480=""</formula>
    </cfRule>
    <cfRule type="expression" dxfId="1028" priority="788">
      <formula>(COUNTIFS($E$13:$E$512,$E480,$AC$13:$AC$512,"◎") + COUNTIFS($E$13:$E$512,$E480,$AC$13:$AC$512,"○"))&gt;1</formula>
    </cfRule>
  </conditionalFormatting>
  <conditionalFormatting sqref="AD480">
    <cfRule type="expression" dxfId="1027" priority="775" stopIfTrue="1">
      <formula>$AD480=""</formula>
    </cfRule>
    <cfRule type="expression" dxfId="1026" priority="787">
      <formula>(COUNTIFS($E$13:$E$512,$E480,$AD$13:$AD$512,"◎") + COUNTIFS($E$13:$E$512,$E480,$AD$13:$AD$512,"○"))&gt;1</formula>
    </cfRule>
  </conditionalFormatting>
  <conditionalFormatting sqref="AE480">
    <cfRule type="expression" dxfId="1025" priority="774" stopIfTrue="1">
      <formula>$AE480=""</formula>
    </cfRule>
    <cfRule type="expression" dxfId="1024" priority="786">
      <formula>(COUNTIFS($E$13:$E$512,$E480,$AE$13:$AE$512,"◎") + COUNTIFS($E$13:$E$512,$E480,$AE$13:$AE$512,"○"))&gt;1</formula>
    </cfRule>
  </conditionalFormatting>
  <conditionalFormatting sqref="AF480">
    <cfRule type="expression" dxfId="1023" priority="773" stopIfTrue="1">
      <formula>$AF480=""</formula>
    </cfRule>
    <cfRule type="expression" dxfId="1022" priority="785">
      <formula>(COUNTIFS($E$13:$E$512,$E480,$AF$13:$AF$512,"◎") + COUNTIFS($E$13:$E$512,$E480,$AF$13:$AF$512,"○"))&gt;1</formula>
    </cfRule>
  </conditionalFormatting>
  <conditionalFormatting sqref="AG480">
    <cfRule type="expression" dxfId="1021" priority="772" stopIfTrue="1">
      <formula>$AG480=""</formula>
    </cfRule>
    <cfRule type="expression" dxfId="1020" priority="784">
      <formula>(COUNTIFS($E$13:$E$512,$E480,$AG$13:$AG$512,"◎") + COUNTIFS($E$13:$E$512,$E480,$AG$13:$AG$512,"○"))&gt;1</formula>
    </cfRule>
  </conditionalFormatting>
  <conditionalFormatting sqref="AH480">
    <cfRule type="expression" dxfId="1019" priority="771" stopIfTrue="1">
      <formula>$AH480=""</formula>
    </cfRule>
    <cfRule type="expression" dxfId="1018" priority="783">
      <formula>(COUNTIFS($E$13:$E$512,$E480,$AH$13:$AH$512,"◎") + COUNTIFS($E$13:$E$512,$E480,$AH$13:$AH$512,"○"))&gt;1</formula>
    </cfRule>
  </conditionalFormatting>
  <conditionalFormatting sqref="AI480">
    <cfRule type="expression" dxfId="1017" priority="770" stopIfTrue="1">
      <formula>$AI480=""</formula>
    </cfRule>
    <cfRule type="expression" dxfId="1016" priority="782">
      <formula>(COUNTIFS($E$13:$E$512,$E480,$AI$13:$AI$512,"◎") + COUNTIFS($E$13:$E$512,$E480,$AI$13:$AI$512,"○"))&gt;1</formula>
    </cfRule>
  </conditionalFormatting>
  <conditionalFormatting sqref="AJ480">
    <cfRule type="expression" dxfId="1015" priority="769" stopIfTrue="1">
      <formula>$AJ480=""</formula>
    </cfRule>
    <cfRule type="expression" dxfId="1014" priority="781">
      <formula>(COUNTIFS($E$13:$E$512,$E480,$AJ$13:$AJ$512,"◎") + COUNTIFS($E$13:$E$512,$E480,$AJ$13:$AJ$512,"○"))&gt;1</formula>
    </cfRule>
  </conditionalFormatting>
  <conditionalFormatting sqref="Y481">
    <cfRule type="expression" dxfId="1013" priority="756" stopIfTrue="1">
      <formula>$Y481=""</formula>
    </cfRule>
    <cfRule type="expression" dxfId="1012" priority="768">
      <formula>(COUNTIFS($E$13:$E$512,$E481,$Y$13:$Y$512,"◎") + COUNTIFS($E$13:$E$512,$E481,$Y$13:$Y$512,"○"))&gt;1</formula>
    </cfRule>
  </conditionalFormatting>
  <conditionalFormatting sqref="Z481">
    <cfRule type="expression" dxfId="1011" priority="755" stopIfTrue="1">
      <formula>$Z481=""</formula>
    </cfRule>
    <cfRule type="expression" dxfId="1010" priority="767">
      <formula>(COUNTIFS($E$13:$E$512,$E481,$Z$13:$Z$512,"◎") + COUNTIFS($E$13:$E$512,$E481,$Z$13:$Z$512,"○"))&gt;1</formula>
    </cfRule>
  </conditionalFormatting>
  <conditionalFormatting sqref="AA481">
    <cfRule type="expression" dxfId="1009" priority="754" stopIfTrue="1">
      <formula>$AA481=""</formula>
    </cfRule>
    <cfRule type="expression" dxfId="1008" priority="766">
      <formula>(COUNTIFS($E$13:$E$512,$E481,$AA$13:$AA$512,"◎") + COUNTIFS($E$13:$E$512,$E481,$AA$13:$AA$512,"○"))&gt;1</formula>
    </cfRule>
  </conditionalFormatting>
  <conditionalFormatting sqref="AB481">
    <cfRule type="expression" dxfId="1007" priority="753" stopIfTrue="1">
      <formula>$AB481=""</formula>
    </cfRule>
    <cfRule type="expression" dxfId="1006" priority="765">
      <formula>(COUNTIFS($E$13:$E$512,$E481,$AB$13:$AB$512,"◎") + COUNTIFS($E$13:$E$512,$E481,$AB$13:$AB$512,"○"))&gt;1</formula>
    </cfRule>
  </conditionalFormatting>
  <conditionalFormatting sqref="AC481">
    <cfRule type="expression" dxfId="1005" priority="752" stopIfTrue="1">
      <formula>$AC481=""</formula>
    </cfRule>
    <cfRule type="expression" dxfId="1004" priority="764">
      <formula>(COUNTIFS($E$13:$E$512,$E481,$AC$13:$AC$512,"◎") + COUNTIFS($E$13:$E$512,$E481,$AC$13:$AC$512,"○"))&gt;1</formula>
    </cfRule>
  </conditionalFormatting>
  <conditionalFormatting sqref="AD481">
    <cfRule type="expression" dxfId="1003" priority="751" stopIfTrue="1">
      <formula>$AD481=""</formula>
    </cfRule>
    <cfRule type="expression" dxfId="1002" priority="763">
      <formula>(COUNTIFS($E$13:$E$512,$E481,$AD$13:$AD$512,"◎") + COUNTIFS($E$13:$E$512,$E481,$AD$13:$AD$512,"○"))&gt;1</formula>
    </cfRule>
  </conditionalFormatting>
  <conditionalFormatting sqref="AE481">
    <cfRule type="expression" dxfId="1001" priority="750" stopIfTrue="1">
      <formula>$AE481=""</formula>
    </cfRule>
    <cfRule type="expression" dxfId="1000" priority="762">
      <formula>(COUNTIFS($E$13:$E$512,$E481,$AE$13:$AE$512,"◎") + COUNTIFS($E$13:$E$512,$E481,$AE$13:$AE$512,"○"))&gt;1</formula>
    </cfRule>
  </conditionalFormatting>
  <conditionalFormatting sqref="AF481">
    <cfRule type="expression" dxfId="999" priority="749" stopIfTrue="1">
      <formula>$AF481=""</formula>
    </cfRule>
    <cfRule type="expression" dxfId="998" priority="761">
      <formula>(COUNTIFS($E$13:$E$512,$E481,$AF$13:$AF$512,"◎") + COUNTIFS($E$13:$E$512,$E481,$AF$13:$AF$512,"○"))&gt;1</formula>
    </cfRule>
  </conditionalFormatting>
  <conditionalFormatting sqref="AG481">
    <cfRule type="expression" dxfId="997" priority="748" stopIfTrue="1">
      <formula>$AG481=""</formula>
    </cfRule>
    <cfRule type="expression" dxfId="996" priority="760">
      <formula>(COUNTIFS($E$13:$E$512,$E481,$AG$13:$AG$512,"◎") + COUNTIFS($E$13:$E$512,$E481,$AG$13:$AG$512,"○"))&gt;1</formula>
    </cfRule>
  </conditionalFormatting>
  <conditionalFormatting sqref="AH481">
    <cfRule type="expression" dxfId="995" priority="747" stopIfTrue="1">
      <formula>$AH481=""</formula>
    </cfRule>
    <cfRule type="expression" dxfId="994" priority="759">
      <formula>(COUNTIFS($E$13:$E$512,$E481,$AH$13:$AH$512,"◎") + COUNTIFS($E$13:$E$512,$E481,$AH$13:$AH$512,"○"))&gt;1</formula>
    </cfRule>
  </conditionalFormatting>
  <conditionalFormatting sqref="AI481">
    <cfRule type="expression" dxfId="993" priority="746" stopIfTrue="1">
      <formula>$AI481=""</formula>
    </cfRule>
    <cfRule type="expression" dxfId="992" priority="758">
      <formula>(COUNTIFS($E$13:$E$512,$E481,$AI$13:$AI$512,"◎") + COUNTIFS($E$13:$E$512,$E481,$AI$13:$AI$512,"○"))&gt;1</formula>
    </cfRule>
  </conditionalFormatting>
  <conditionalFormatting sqref="AJ481">
    <cfRule type="expression" dxfId="991" priority="745" stopIfTrue="1">
      <formula>$AJ481=""</formula>
    </cfRule>
    <cfRule type="expression" dxfId="990" priority="757">
      <formula>(COUNTIFS($E$13:$E$512,$E481,$AJ$13:$AJ$512,"◎") + COUNTIFS($E$13:$E$512,$E481,$AJ$13:$AJ$512,"○"))&gt;1</formula>
    </cfRule>
  </conditionalFormatting>
  <conditionalFormatting sqref="Y482">
    <cfRule type="expression" dxfId="989" priority="732" stopIfTrue="1">
      <formula>$Y482=""</formula>
    </cfRule>
    <cfRule type="expression" dxfId="988" priority="744">
      <formula>(COUNTIFS($E$13:$E$512,$E482,$Y$13:$Y$512,"◎") + COUNTIFS($E$13:$E$512,$E482,$Y$13:$Y$512,"○"))&gt;1</formula>
    </cfRule>
  </conditionalFormatting>
  <conditionalFormatting sqref="Z482">
    <cfRule type="expression" dxfId="987" priority="731" stopIfTrue="1">
      <formula>$Z482=""</formula>
    </cfRule>
    <cfRule type="expression" dxfId="986" priority="743">
      <formula>(COUNTIFS($E$13:$E$512,$E482,$Z$13:$Z$512,"◎") + COUNTIFS($E$13:$E$512,$E482,$Z$13:$Z$512,"○"))&gt;1</formula>
    </cfRule>
  </conditionalFormatting>
  <conditionalFormatting sqref="AA482">
    <cfRule type="expression" dxfId="985" priority="730" stopIfTrue="1">
      <formula>$AA482=""</formula>
    </cfRule>
    <cfRule type="expression" dxfId="984" priority="742">
      <formula>(COUNTIFS($E$13:$E$512,$E482,$AA$13:$AA$512,"◎") + COUNTIFS($E$13:$E$512,$E482,$AA$13:$AA$512,"○"))&gt;1</formula>
    </cfRule>
  </conditionalFormatting>
  <conditionalFormatting sqref="AB482">
    <cfRule type="expression" dxfId="983" priority="729" stopIfTrue="1">
      <formula>$AB482=""</formula>
    </cfRule>
    <cfRule type="expression" dxfId="982" priority="741">
      <formula>(COUNTIFS($E$13:$E$512,$E482,$AB$13:$AB$512,"◎") + COUNTIFS($E$13:$E$512,$E482,$AB$13:$AB$512,"○"))&gt;1</formula>
    </cfRule>
  </conditionalFormatting>
  <conditionalFormatting sqref="AC482">
    <cfRule type="expression" dxfId="981" priority="728" stopIfTrue="1">
      <formula>$AC482=""</formula>
    </cfRule>
    <cfRule type="expression" dxfId="980" priority="740">
      <formula>(COUNTIFS($E$13:$E$512,$E482,$AC$13:$AC$512,"◎") + COUNTIFS($E$13:$E$512,$E482,$AC$13:$AC$512,"○"))&gt;1</formula>
    </cfRule>
  </conditionalFormatting>
  <conditionalFormatting sqref="AD482">
    <cfRule type="expression" dxfId="979" priority="727" stopIfTrue="1">
      <formula>$AD482=""</formula>
    </cfRule>
    <cfRule type="expression" dxfId="978" priority="739">
      <formula>(COUNTIFS($E$13:$E$512,$E482,$AD$13:$AD$512,"◎") + COUNTIFS($E$13:$E$512,$E482,$AD$13:$AD$512,"○"))&gt;1</formula>
    </cfRule>
  </conditionalFormatting>
  <conditionalFormatting sqref="AE482">
    <cfRule type="expression" dxfId="977" priority="726" stopIfTrue="1">
      <formula>$AE482=""</formula>
    </cfRule>
    <cfRule type="expression" dxfId="976" priority="738">
      <formula>(COUNTIFS($E$13:$E$512,$E482,$AE$13:$AE$512,"◎") + COUNTIFS($E$13:$E$512,$E482,$AE$13:$AE$512,"○"))&gt;1</formula>
    </cfRule>
  </conditionalFormatting>
  <conditionalFormatting sqref="AF482">
    <cfRule type="expression" dxfId="975" priority="725" stopIfTrue="1">
      <formula>$AF482=""</formula>
    </cfRule>
    <cfRule type="expression" dxfId="974" priority="737">
      <formula>(COUNTIFS($E$13:$E$512,$E482,$AF$13:$AF$512,"◎") + COUNTIFS($E$13:$E$512,$E482,$AF$13:$AF$512,"○"))&gt;1</formula>
    </cfRule>
  </conditionalFormatting>
  <conditionalFormatting sqref="AG482">
    <cfRule type="expression" dxfId="973" priority="724" stopIfTrue="1">
      <formula>$AG482=""</formula>
    </cfRule>
    <cfRule type="expression" dxfId="972" priority="736">
      <formula>(COUNTIFS($E$13:$E$512,$E482,$AG$13:$AG$512,"◎") + COUNTIFS($E$13:$E$512,$E482,$AG$13:$AG$512,"○"))&gt;1</formula>
    </cfRule>
  </conditionalFormatting>
  <conditionalFormatting sqref="AH482">
    <cfRule type="expression" dxfId="971" priority="723" stopIfTrue="1">
      <formula>$AH482=""</formula>
    </cfRule>
    <cfRule type="expression" dxfId="970" priority="735">
      <formula>(COUNTIFS($E$13:$E$512,$E482,$AH$13:$AH$512,"◎") + COUNTIFS($E$13:$E$512,$E482,$AH$13:$AH$512,"○"))&gt;1</formula>
    </cfRule>
  </conditionalFormatting>
  <conditionalFormatting sqref="AI482">
    <cfRule type="expression" dxfId="969" priority="722" stopIfTrue="1">
      <formula>$AI482=""</formula>
    </cfRule>
    <cfRule type="expression" dxfId="968" priority="734">
      <formula>(COUNTIFS($E$13:$E$512,$E482,$AI$13:$AI$512,"◎") + COUNTIFS($E$13:$E$512,$E482,$AI$13:$AI$512,"○"))&gt;1</formula>
    </cfRule>
  </conditionalFormatting>
  <conditionalFormatting sqref="AJ482">
    <cfRule type="expression" dxfId="967" priority="721" stopIfTrue="1">
      <formula>$AJ482=""</formula>
    </cfRule>
    <cfRule type="expression" dxfId="966" priority="733">
      <formula>(COUNTIFS($E$13:$E$512,$E482,$AJ$13:$AJ$512,"◎") + COUNTIFS($E$13:$E$512,$E482,$AJ$13:$AJ$512,"○"))&gt;1</formula>
    </cfRule>
  </conditionalFormatting>
  <conditionalFormatting sqref="Y483">
    <cfRule type="expression" dxfId="965" priority="708" stopIfTrue="1">
      <formula>$Y483=""</formula>
    </cfRule>
    <cfRule type="expression" dxfId="964" priority="720">
      <formula>(COUNTIFS($E$13:$E$512,$E483,$Y$13:$Y$512,"◎") + COUNTIFS($E$13:$E$512,$E483,$Y$13:$Y$512,"○"))&gt;1</formula>
    </cfRule>
  </conditionalFormatting>
  <conditionalFormatting sqref="Z483">
    <cfRule type="expression" dxfId="963" priority="707" stopIfTrue="1">
      <formula>$Z483=""</formula>
    </cfRule>
    <cfRule type="expression" dxfId="962" priority="719">
      <formula>(COUNTIFS($E$13:$E$512,$E483,$Z$13:$Z$512,"◎") + COUNTIFS($E$13:$E$512,$E483,$Z$13:$Z$512,"○"))&gt;1</formula>
    </cfRule>
  </conditionalFormatting>
  <conditionalFormatting sqref="AA483">
    <cfRule type="expression" dxfId="961" priority="706" stopIfTrue="1">
      <formula>$AA483=""</formula>
    </cfRule>
    <cfRule type="expression" dxfId="960" priority="718">
      <formula>(COUNTIFS($E$13:$E$512,$E483,$AA$13:$AA$512,"◎") + COUNTIFS($E$13:$E$512,$E483,$AA$13:$AA$512,"○"))&gt;1</formula>
    </cfRule>
  </conditionalFormatting>
  <conditionalFormatting sqref="AB483">
    <cfRule type="expression" dxfId="959" priority="705" stopIfTrue="1">
      <formula>$AB483=""</formula>
    </cfRule>
    <cfRule type="expression" dxfId="958" priority="717">
      <formula>(COUNTIFS($E$13:$E$512,$E483,$AB$13:$AB$512,"◎") + COUNTIFS($E$13:$E$512,$E483,$AB$13:$AB$512,"○"))&gt;1</formula>
    </cfRule>
  </conditionalFormatting>
  <conditionalFormatting sqref="AC483">
    <cfRule type="expression" dxfId="957" priority="704" stopIfTrue="1">
      <formula>$AC483=""</formula>
    </cfRule>
    <cfRule type="expression" dxfId="956" priority="716">
      <formula>(COUNTIFS($E$13:$E$512,$E483,$AC$13:$AC$512,"◎") + COUNTIFS($E$13:$E$512,$E483,$AC$13:$AC$512,"○"))&gt;1</formula>
    </cfRule>
  </conditionalFormatting>
  <conditionalFormatting sqref="AD483">
    <cfRule type="expression" dxfId="955" priority="703" stopIfTrue="1">
      <formula>$AD483=""</formula>
    </cfRule>
    <cfRule type="expression" dxfId="954" priority="715">
      <formula>(COUNTIFS($E$13:$E$512,$E483,$AD$13:$AD$512,"◎") + COUNTIFS($E$13:$E$512,$E483,$AD$13:$AD$512,"○"))&gt;1</formula>
    </cfRule>
  </conditionalFormatting>
  <conditionalFormatting sqref="AE483">
    <cfRule type="expression" dxfId="953" priority="702" stopIfTrue="1">
      <formula>$AE483=""</formula>
    </cfRule>
    <cfRule type="expression" dxfId="952" priority="714">
      <formula>(COUNTIFS($E$13:$E$512,$E483,$AE$13:$AE$512,"◎") + COUNTIFS($E$13:$E$512,$E483,$AE$13:$AE$512,"○"))&gt;1</formula>
    </cfRule>
  </conditionalFormatting>
  <conditionalFormatting sqref="AF483">
    <cfRule type="expression" dxfId="951" priority="701" stopIfTrue="1">
      <formula>$AF483=""</formula>
    </cfRule>
    <cfRule type="expression" dxfId="950" priority="713">
      <formula>(COUNTIFS($E$13:$E$512,$E483,$AF$13:$AF$512,"◎") + COUNTIFS($E$13:$E$512,$E483,$AF$13:$AF$512,"○"))&gt;1</formula>
    </cfRule>
  </conditionalFormatting>
  <conditionalFormatting sqref="AG483">
    <cfRule type="expression" dxfId="949" priority="700" stopIfTrue="1">
      <formula>$AG483=""</formula>
    </cfRule>
    <cfRule type="expression" dxfId="948" priority="712">
      <formula>(COUNTIFS($E$13:$E$512,$E483,$AG$13:$AG$512,"◎") + COUNTIFS($E$13:$E$512,$E483,$AG$13:$AG$512,"○"))&gt;1</formula>
    </cfRule>
  </conditionalFormatting>
  <conditionalFormatting sqref="AH483">
    <cfRule type="expression" dxfId="947" priority="699" stopIfTrue="1">
      <formula>$AH483=""</formula>
    </cfRule>
    <cfRule type="expression" dxfId="946" priority="711">
      <formula>(COUNTIFS($E$13:$E$512,$E483,$AH$13:$AH$512,"◎") + COUNTIFS($E$13:$E$512,$E483,$AH$13:$AH$512,"○"))&gt;1</formula>
    </cfRule>
  </conditionalFormatting>
  <conditionalFormatting sqref="AI483">
    <cfRule type="expression" dxfId="945" priority="698" stopIfTrue="1">
      <formula>$AI483=""</formula>
    </cfRule>
    <cfRule type="expression" dxfId="944" priority="710">
      <formula>(COUNTIFS($E$13:$E$512,$E483,$AI$13:$AI$512,"◎") + COUNTIFS($E$13:$E$512,$E483,$AI$13:$AI$512,"○"))&gt;1</formula>
    </cfRule>
  </conditionalFormatting>
  <conditionalFormatting sqref="AJ483">
    <cfRule type="expression" dxfId="943" priority="697" stopIfTrue="1">
      <formula>$AJ483=""</formula>
    </cfRule>
    <cfRule type="expression" dxfId="942" priority="709">
      <formula>(COUNTIFS($E$13:$E$512,$E483,$AJ$13:$AJ$512,"◎") + COUNTIFS($E$13:$E$512,$E483,$AJ$13:$AJ$512,"○"))&gt;1</formula>
    </cfRule>
  </conditionalFormatting>
  <conditionalFormatting sqref="Y484">
    <cfRule type="expression" dxfId="941" priority="684" stopIfTrue="1">
      <formula>$Y484=""</formula>
    </cfRule>
    <cfRule type="expression" dxfId="940" priority="696">
      <formula>(COUNTIFS($E$13:$E$512,$E484,$Y$13:$Y$512,"◎") + COUNTIFS($E$13:$E$512,$E484,$Y$13:$Y$512,"○"))&gt;1</formula>
    </cfRule>
  </conditionalFormatting>
  <conditionalFormatting sqref="Z484">
    <cfRule type="expression" dxfId="939" priority="683" stopIfTrue="1">
      <formula>$Z484=""</formula>
    </cfRule>
    <cfRule type="expression" dxfId="938" priority="695">
      <formula>(COUNTIFS($E$13:$E$512,$E484,$Z$13:$Z$512,"◎") + COUNTIFS($E$13:$E$512,$E484,$Z$13:$Z$512,"○"))&gt;1</formula>
    </cfRule>
  </conditionalFormatting>
  <conditionalFormatting sqref="AA484">
    <cfRule type="expression" dxfId="937" priority="682" stopIfTrue="1">
      <formula>$AA484=""</formula>
    </cfRule>
    <cfRule type="expression" dxfId="936" priority="694">
      <formula>(COUNTIFS($E$13:$E$512,$E484,$AA$13:$AA$512,"◎") + COUNTIFS($E$13:$E$512,$E484,$AA$13:$AA$512,"○"))&gt;1</formula>
    </cfRule>
  </conditionalFormatting>
  <conditionalFormatting sqref="AB484">
    <cfRule type="expression" dxfId="935" priority="681" stopIfTrue="1">
      <formula>$AB484=""</formula>
    </cfRule>
    <cfRule type="expression" dxfId="934" priority="693">
      <formula>(COUNTIFS($E$13:$E$512,$E484,$AB$13:$AB$512,"◎") + COUNTIFS($E$13:$E$512,$E484,$AB$13:$AB$512,"○"))&gt;1</formula>
    </cfRule>
  </conditionalFormatting>
  <conditionalFormatting sqref="AC484">
    <cfRule type="expression" dxfId="933" priority="680" stopIfTrue="1">
      <formula>$AC484=""</formula>
    </cfRule>
    <cfRule type="expression" dxfId="932" priority="692">
      <formula>(COUNTIFS($E$13:$E$512,$E484,$AC$13:$AC$512,"◎") + COUNTIFS($E$13:$E$512,$E484,$AC$13:$AC$512,"○"))&gt;1</formula>
    </cfRule>
  </conditionalFormatting>
  <conditionalFormatting sqref="AD484">
    <cfRule type="expression" dxfId="931" priority="679" stopIfTrue="1">
      <formula>$AD484=""</formula>
    </cfRule>
    <cfRule type="expression" dxfId="930" priority="691">
      <formula>(COUNTIFS($E$13:$E$512,$E484,$AD$13:$AD$512,"◎") + COUNTIFS($E$13:$E$512,$E484,$AD$13:$AD$512,"○"))&gt;1</formula>
    </cfRule>
  </conditionalFormatting>
  <conditionalFormatting sqref="AE484">
    <cfRule type="expression" dxfId="929" priority="678" stopIfTrue="1">
      <formula>$AE484=""</formula>
    </cfRule>
    <cfRule type="expression" dxfId="928" priority="690">
      <formula>(COUNTIFS($E$13:$E$512,$E484,$AE$13:$AE$512,"◎") + COUNTIFS($E$13:$E$512,$E484,$AE$13:$AE$512,"○"))&gt;1</formula>
    </cfRule>
  </conditionalFormatting>
  <conditionalFormatting sqref="AF484">
    <cfRule type="expression" dxfId="927" priority="677" stopIfTrue="1">
      <formula>$AF484=""</formula>
    </cfRule>
    <cfRule type="expression" dxfId="926" priority="689">
      <formula>(COUNTIFS($E$13:$E$512,$E484,$AF$13:$AF$512,"◎") + COUNTIFS($E$13:$E$512,$E484,$AF$13:$AF$512,"○"))&gt;1</formula>
    </cfRule>
  </conditionalFormatting>
  <conditionalFormatting sqref="AG484">
    <cfRule type="expression" dxfId="925" priority="676" stopIfTrue="1">
      <formula>$AG484=""</formula>
    </cfRule>
    <cfRule type="expression" dxfId="924" priority="688">
      <formula>(COUNTIFS($E$13:$E$512,$E484,$AG$13:$AG$512,"◎") + COUNTIFS($E$13:$E$512,$E484,$AG$13:$AG$512,"○"))&gt;1</formula>
    </cfRule>
  </conditionalFormatting>
  <conditionalFormatting sqref="AH484">
    <cfRule type="expression" dxfId="923" priority="675" stopIfTrue="1">
      <formula>$AH484=""</formula>
    </cfRule>
    <cfRule type="expression" dxfId="922" priority="687">
      <formula>(COUNTIFS($E$13:$E$512,$E484,$AH$13:$AH$512,"◎") + COUNTIFS($E$13:$E$512,$E484,$AH$13:$AH$512,"○"))&gt;1</formula>
    </cfRule>
  </conditionalFormatting>
  <conditionalFormatting sqref="AI484">
    <cfRule type="expression" dxfId="921" priority="674" stopIfTrue="1">
      <formula>$AI484=""</formula>
    </cfRule>
    <cfRule type="expression" dxfId="920" priority="686">
      <formula>(COUNTIFS($E$13:$E$512,$E484,$AI$13:$AI$512,"◎") + COUNTIFS($E$13:$E$512,$E484,$AI$13:$AI$512,"○"))&gt;1</formula>
    </cfRule>
  </conditionalFormatting>
  <conditionalFormatting sqref="AJ484">
    <cfRule type="expression" dxfId="919" priority="673" stopIfTrue="1">
      <formula>$AJ484=""</formula>
    </cfRule>
    <cfRule type="expression" dxfId="918" priority="685">
      <formula>(COUNTIFS($E$13:$E$512,$E484,$AJ$13:$AJ$512,"◎") + COUNTIFS($E$13:$E$512,$E484,$AJ$13:$AJ$512,"○"))&gt;1</formula>
    </cfRule>
  </conditionalFormatting>
  <conditionalFormatting sqref="Y485">
    <cfRule type="expression" dxfId="917" priority="660" stopIfTrue="1">
      <formula>$Y485=""</formula>
    </cfRule>
    <cfRule type="expression" dxfId="916" priority="672">
      <formula>(COUNTIFS($E$13:$E$512,$E485,$Y$13:$Y$512,"◎") + COUNTIFS($E$13:$E$512,$E485,$Y$13:$Y$512,"○"))&gt;1</formula>
    </cfRule>
  </conditionalFormatting>
  <conditionalFormatting sqref="Z485">
    <cfRule type="expression" dxfId="915" priority="659" stopIfTrue="1">
      <formula>$Z485=""</formula>
    </cfRule>
    <cfRule type="expression" dxfId="914" priority="671">
      <formula>(COUNTIFS($E$13:$E$512,$E485,$Z$13:$Z$512,"◎") + COUNTIFS($E$13:$E$512,$E485,$Z$13:$Z$512,"○"))&gt;1</formula>
    </cfRule>
  </conditionalFormatting>
  <conditionalFormatting sqref="AA485">
    <cfRule type="expression" dxfId="913" priority="658" stopIfTrue="1">
      <formula>$AA485=""</formula>
    </cfRule>
    <cfRule type="expression" dxfId="912" priority="670">
      <formula>(COUNTIFS($E$13:$E$512,$E485,$AA$13:$AA$512,"◎") + COUNTIFS($E$13:$E$512,$E485,$AA$13:$AA$512,"○"))&gt;1</formula>
    </cfRule>
  </conditionalFormatting>
  <conditionalFormatting sqref="AB485">
    <cfRule type="expression" dxfId="911" priority="657" stopIfTrue="1">
      <formula>$AB485=""</formula>
    </cfRule>
    <cfRule type="expression" dxfId="910" priority="669">
      <formula>(COUNTIFS($E$13:$E$512,$E485,$AB$13:$AB$512,"◎") + COUNTIFS($E$13:$E$512,$E485,$AB$13:$AB$512,"○"))&gt;1</formula>
    </cfRule>
  </conditionalFormatting>
  <conditionalFormatting sqref="AC485">
    <cfRule type="expression" dxfId="909" priority="656" stopIfTrue="1">
      <formula>$AC485=""</formula>
    </cfRule>
    <cfRule type="expression" dxfId="908" priority="668">
      <formula>(COUNTIFS($E$13:$E$512,$E485,$AC$13:$AC$512,"◎") + COUNTIFS($E$13:$E$512,$E485,$AC$13:$AC$512,"○"))&gt;1</formula>
    </cfRule>
  </conditionalFormatting>
  <conditionalFormatting sqref="AD485">
    <cfRule type="expression" dxfId="907" priority="655" stopIfTrue="1">
      <formula>$AD485=""</formula>
    </cfRule>
    <cfRule type="expression" dxfId="906" priority="667">
      <formula>(COUNTIFS($E$13:$E$512,$E485,$AD$13:$AD$512,"◎") + COUNTIFS($E$13:$E$512,$E485,$AD$13:$AD$512,"○"))&gt;1</formula>
    </cfRule>
  </conditionalFormatting>
  <conditionalFormatting sqref="AE485">
    <cfRule type="expression" dxfId="905" priority="654" stopIfTrue="1">
      <formula>$AE485=""</formula>
    </cfRule>
    <cfRule type="expression" dxfId="904" priority="666">
      <formula>(COUNTIFS($E$13:$E$512,$E485,$AE$13:$AE$512,"◎") + COUNTIFS($E$13:$E$512,$E485,$AE$13:$AE$512,"○"))&gt;1</formula>
    </cfRule>
  </conditionalFormatting>
  <conditionalFormatting sqref="AF485">
    <cfRule type="expression" dxfId="903" priority="653" stopIfTrue="1">
      <formula>$AF485=""</formula>
    </cfRule>
    <cfRule type="expression" dxfId="902" priority="665">
      <formula>(COUNTIFS($E$13:$E$512,$E485,$AF$13:$AF$512,"◎") + COUNTIFS($E$13:$E$512,$E485,$AF$13:$AF$512,"○"))&gt;1</formula>
    </cfRule>
  </conditionalFormatting>
  <conditionalFormatting sqref="AG485">
    <cfRule type="expression" dxfId="901" priority="652" stopIfTrue="1">
      <formula>$AG485=""</formula>
    </cfRule>
    <cfRule type="expression" dxfId="900" priority="664">
      <formula>(COUNTIFS($E$13:$E$512,$E485,$AG$13:$AG$512,"◎") + COUNTIFS($E$13:$E$512,$E485,$AG$13:$AG$512,"○"))&gt;1</formula>
    </cfRule>
  </conditionalFormatting>
  <conditionalFormatting sqref="AH485">
    <cfRule type="expression" dxfId="899" priority="651" stopIfTrue="1">
      <formula>$AH485=""</formula>
    </cfRule>
    <cfRule type="expression" dxfId="898" priority="663">
      <formula>(COUNTIFS($E$13:$E$512,$E485,$AH$13:$AH$512,"◎") + COUNTIFS($E$13:$E$512,$E485,$AH$13:$AH$512,"○"))&gt;1</formula>
    </cfRule>
  </conditionalFormatting>
  <conditionalFormatting sqref="AI485">
    <cfRule type="expression" dxfId="897" priority="650" stopIfTrue="1">
      <formula>$AI485=""</formula>
    </cfRule>
    <cfRule type="expression" dxfId="896" priority="662">
      <formula>(COUNTIFS($E$13:$E$512,$E485,$AI$13:$AI$512,"◎") + COUNTIFS($E$13:$E$512,$E485,$AI$13:$AI$512,"○"))&gt;1</formula>
    </cfRule>
  </conditionalFormatting>
  <conditionalFormatting sqref="AJ485">
    <cfRule type="expression" dxfId="895" priority="649" stopIfTrue="1">
      <formula>$AJ485=""</formula>
    </cfRule>
    <cfRule type="expression" dxfId="894" priority="661">
      <formula>(COUNTIFS($E$13:$E$512,$E485,$AJ$13:$AJ$512,"◎") + COUNTIFS($E$13:$E$512,$E485,$AJ$13:$AJ$512,"○"))&gt;1</formula>
    </cfRule>
  </conditionalFormatting>
  <conditionalFormatting sqref="Y486">
    <cfRule type="expression" dxfId="893" priority="636" stopIfTrue="1">
      <formula>$Y486=""</formula>
    </cfRule>
    <cfRule type="expression" dxfId="892" priority="648">
      <formula>(COUNTIFS($E$13:$E$512,$E486,$Y$13:$Y$512,"◎") + COUNTIFS($E$13:$E$512,$E486,$Y$13:$Y$512,"○"))&gt;1</formula>
    </cfRule>
  </conditionalFormatting>
  <conditionalFormatting sqref="Z486">
    <cfRule type="expression" dxfId="891" priority="635" stopIfTrue="1">
      <formula>$Z486=""</formula>
    </cfRule>
    <cfRule type="expression" dxfId="890" priority="647">
      <formula>(COUNTIFS($E$13:$E$512,$E486,$Z$13:$Z$512,"◎") + COUNTIFS($E$13:$E$512,$E486,$Z$13:$Z$512,"○"))&gt;1</formula>
    </cfRule>
  </conditionalFormatting>
  <conditionalFormatting sqref="AA486">
    <cfRule type="expression" dxfId="889" priority="634" stopIfTrue="1">
      <formula>$AA486=""</formula>
    </cfRule>
    <cfRule type="expression" dxfId="888" priority="646">
      <formula>(COUNTIFS($E$13:$E$512,$E486,$AA$13:$AA$512,"◎") + COUNTIFS($E$13:$E$512,$E486,$AA$13:$AA$512,"○"))&gt;1</formula>
    </cfRule>
  </conditionalFormatting>
  <conditionalFormatting sqref="AB486">
    <cfRule type="expression" dxfId="887" priority="633" stopIfTrue="1">
      <formula>$AB486=""</formula>
    </cfRule>
    <cfRule type="expression" dxfId="886" priority="645">
      <formula>(COUNTIFS($E$13:$E$512,$E486,$AB$13:$AB$512,"◎") + COUNTIFS($E$13:$E$512,$E486,$AB$13:$AB$512,"○"))&gt;1</formula>
    </cfRule>
  </conditionalFormatting>
  <conditionalFormatting sqref="AC486">
    <cfRule type="expression" dxfId="885" priority="632" stopIfTrue="1">
      <formula>$AC486=""</formula>
    </cfRule>
    <cfRule type="expression" dxfId="884" priority="644">
      <formula>(COUNTIFS($E$13:$E$512,$E486,$AC$13:$AC$512,"◎") + COUNTIFS($E$13:$E$512,$E486,$AC$13:$AC$512,"○"))&gt;1</formula>
    </cfRule>
  </conditionalFormatting>
  <conditionalFormatting sqref="AD486">
    <cfRule type="expression" dxfId="883" priority="631" stopIfTrue="1">
      <formula>$AD486=""</formula>
    </cfRule>
    <cfRule type="expression" dxfId="882" priority="643">
      <formula>(COUNTIFS($E$13:$E$512,$E486,$AD$13:$AD$512,"◎") + COUNTIFS($E$13:$E$512,$E486,$AD$13:$AD$512,"○"))&gt;1</formula>
    </cfRule>
  </conditionalFormatting>
  <conditionalFormatting sqref="AE486">
    <cfRule type="expression" dxfId="881" priority="630" stopIfTrue="1">
      <formula>$AE486=""</formula>
    </cfRule>
    <cfRule type="expression" dxfId="880" priority="642">
      <formula>(COUNTIFS($E$13:$E$512,$E486,$AE$13:$AE$512,"◎") + COUNTIFS($E$13:$E$512,$E486,$AE$13:$AE$512,"○"))&gt;1</formula>
    </cfRule>
  </conditionalFormatting>
  <conditionalFormatting sqref="AF486">
    <cfRule type="expression" dxfId="879" priority="629" stopIfTrue="1">
      <formula>$AF486=""</formula>
    </cfRule>
    <cfRule type="expression" dxfId="878" priority="641">
      <formula>(COUNTIFS($E$13:$E$512,$E486,$AF$13:$AF$512,"◎") + COUNTIFS($E$13:$E$512,$E486,$AF$13:$AF$512,"○"))&gt;1</formula>
    </cfRule>
  </conditionalFormatting>
  <conditionalFormatting sqref="AG486">
    <cfRule type="expression" dxfId="877" priority="628" stopIfTrue="1">
      <formula>$AG486=""</formula>
    </cfRule>
    <cfRule type="expression" dxfId="876" priority="640">
      <formula>(COUNTIFS($E$13:$E$512,$E486,$AG$13:$AG$512,"◎") + COUNTIFS($E$13:$E$512,$E486,$AG$13:$AG$512,"○"))&gt;1</formula>
    </cfRule>
  </conditionalFormatting>
  <conditionalFormatting sqref="AH486">
    <cfRule type="expression" dxfId="875" priority="627" stopIfTrue="1">
      <formula>$AH486=""</formula>
    </cfRule>
    <cfRule type="expression" dxfId="874" priority="639">
      <formula>(COUNTIFS($E$13:$E$512,$E486,$AH$13:$AH$512,"◎") + COUNTIFS($E$13:$E$512,$E486,$AH$13:$AH$512,"○"))&gt;1</formula>
    </cfRule>
  </conditionalFormatting>
  <conditionalFormatting sqref="AI486">
    <cfRule type="expression" dxfId="873" priority="626" stopIfTrue="1">
      <formula>$AI486=""</formula>
    </cfRule>
    <cfRule type="expression" dxfId="872" priority="638">
      <formula>(COUNTIFS($E$13:$E$512,$E486,$AI$13:$AI$512,"◎") + COUNTIFS($E$13:$E$512,$E486,$AI$13:$AI$512,"○"))&gt;1</formula>
    </cfRule>
  </conditionalFormatting>
  <conditionalFormatting sqref="AJ486">
    <cfRule type="expression" dxfId="871" priority="625" stopIfTrue="1">
      <formula>$AJ486=""</formula>
    </cfRule>
    <cfRule type="expression" dxfId="870" priority="637">
      <formula>(COUNTIFS($E$13:$E$512,$E486,$AJ$13:$AJ$512,"◎") + COUNTIFS($E$13:$E$512,$E486,$AJ$13:$AJ$512,"○"))&gt;1</formula>
    </cfRule>
  </conditionalFormatting>
  <conditionalFormatting sqref="Y487">
    <cfRule type="expression" dxfId="869" priority="612" stopIfTrue="1">
      <formula>$Y487=""</formula>
    </cfRule>
    <cfRule type="expression" dxfId="868" priority="624">
      <formula>(COUNTIFS($E$13:$E$512,$E487,$Y$13:$Y$512,"◎") + COUNTIFS($E$13:$E$512,$E487,$Y$13:$Y$512,"○"))&gt;1</formula>
    </cfRule>
  </conditionalFormatting>
  <conditionalFormatting sqref="Z487">
    <cfRule type="expression" dxfId="867" priority="611" stopIfTrue="1">
      <formula>$Z487=""</formula>
    </cfRule>
    <cfRule type="expression" dxfId="866" priority="623">
      <formula>(COUNTIFS($E$13:$E$512,$E487,$Z$13:$Z$512,"◎") + COUNTIFS($E$13:$E$512,$E487,$Z$13:$Z$512,"○"))&gt;1</formula>
    </cfRule>
  </conditionalFormatting>
  <conditionalFormatting sqref="AA487">
    <cfRule type="expression" dxfId="865" priority="610" stopIfTrue="1">
      <formula>$AA487=""</formula>
    </cfRule>
    <cfRule type="expression" dxfId="864" priority="622">
      <formula>(COUNTIFS($E$13:$E$512,$E487,$AA$13:$AA$512,"◎") + COUNTIFS($E$13:$E$512,$E487,$AA$13:$AA$512,"○"))&gt;1</formula>
    </cfRule>
  </conditionalFormatting>
  <conditionalFormatting sqref="AB487">
    <cfRule type="expression" dxfId="863" priority="609" stopIfTrue="1">
      <formula>$AB487=""</formula>
    </cfRule>
    <cfRule type="expression" dxfId="862" priority="621">
      <formula>(COUNTIFS($E$13:$E$512,$E487,$AB$13:$AB$512,"◎") + COUNTIFS($E$13:$E$512,$E487,$AB$13:$AB$512,"○"))&gt;1</formula>
    </cfRule>
  </conditionalFormatting>
  <conditionalFormatting sqref="AC487">
    <cfRule type="expression" dxfId="861" priority="608" stopIfTrue="1">
      <formula>$AC487=""</formula>
    </cfRule>
    <cfRule type="expression" dxfId="860" priority="620">
      <formula>(COUNTIFS($E$13:$E$512,$E487,$AC$13:$AC$512,"◎") + COUNTIFS($E$13:$E$512,$E487,$AC$13:$AC$512,"○"))&gt;1</formula>
    </cfRule>
  </conditionalFormatting>
  <conditionalFormatting sqref="AD487">
    <cfRule type="expression" dxfId="859" priority="607" stopIfTrue="1">
      <formula>$AD487=""</formula>
    </cfRule>
    <cfRule type="expression" dxfId="858" priority="619">
      <formula>(COUNTIFS($E$13:$E$512,$E487,$AD$13:$AD$512,"◎") + COUNTIFS($E$13:$E$512,$E487,$AD$13:$AD$512,"○"))&gt;1</formula>
    </cfRule>
  </conditionalFormatting>
  <conditionalFormatting sqref="AE487">
    <cfRule type="expression" dxfId="857" priority="606" stopIfTrue="1">
      <formula>$AE487=""</formula>
    </cfRule>
    <cfRule type="expression" dxfId="856" priority="618">
      <formula>(COUNTIFS($E$13:$E$512,$E487,$AE$13:$AE$512,"◎") + COUNTIFS($E$13:$E$512,$E487,$AE$13:$AE$512,"○"))&gt;1</formula>
    </cfRule>
  </conditionalFormatting>
  <conditionalFormatting sqref="AF487">
    <cfRule type="expression" dxfId="855" priority="605" stopIfTrue="1">
      <formula>$AF487=""</formula>
    </cfRule>
    <cfRule type="expression" dxfId="854" priority="617">
      <formula>(COUNTIFS($E$13:$E$512,$E487,$AF$13:$AF$512,"◎") + COUNTIFS($E$13:$E$512,$E487,$AF$13:$AF$512,"○"))&gt;1</formula>
    </cfRule>
  </conditionalFormatting>
  <conditionalFormatting sqref="AG487">
    <cfRule type="expression" dxfId="853" priority="604" stopIfTrue="1">
      <formula>$AG487=""</formula>
    </cfRule>
    <cfRule type="expression" dxfId="852" priority="616">
      <formula>(COUNTIFS($E$13:$E$512,$E487,$AG$13:$AG$512,"◎") + COUNTIFS($E$13:$E$512,$E487,$AG$13:$AG$512,"○"))&gt;1</formula>
    </cfRule>
  </conditionalFormatting>
  <conditionalFormatting sqref="AH487">
    <cfRule type="expression" dxfId="851" priority="603" stopIfTrue="1">
      <formula>$AH487=""</formula>
    </cfRule>
    <cfRule type="expression" dxfId="850" priority="615">
      <formula>(COUNTIFS($E$13:$E$512,$E487,$AH$13:$AH$512,"◎") + COUNTIFS($E$13:$E$512,$E487,$AH$13:$AH$512,"○"))&gt;1</formula>
    </cfRule>
  </conditionalFormatting>
  <conditionalFormatting sqref="AI487">
    <cfRule type="expression" dxfId="849" priority="602" stopIfTrue="1">
      <formula>$AI487=""</formula>
    </cfRule>
    <cfRule type="expression" dxfId="848" priority="614">
      <formula>(COUNTIFS($E$13:$E$512,$E487,$AI$13:$AI$512,"◎") + COUNTIFS($E$13:$E$512,$E487,$AI$13:$AI$512,"○"))&gt;1</formula>
    </cfRule>
  </conditionalFormatting>
  <conditionalFormatting sqref="AJ487">
    <cfRule type="expression" dxfId="847" priority="601" stopIfTrue="1">
      <formula>$AJ487=""</formula>
    </cfRule>
    <cfRule type="expression" dxfId="846" priority="613">
      <formula>(COUNTIFS($E$13:$E$512,$E487,$AJ$13:$AJ$512,"◎") + COUNTIFS($E$13:$E$512,$E487,$AJ$13:$AJ$512,"○"))&gt;1</formula>
    </cfRule>
  </conditionalFormatting>
  <conditionalFormatting sqref="Y488">
    <cfRule type="expression" dxfId="845" priority="588" stopIfTrue="1">
      <formula>$Y488=""</formula>
    </cfRule>
    <cfRule type="expression" dxfId="844" priority="600">
      <formula>(COUNTIFS($E$13:$E$512,$E488,$Y$13:$Y$512,"◎") + COUNTIFS($E$13:$E$512,$E488,$Y$13:$Y$512,"○"))&gt;1</formula>
    </cfRule>
  </conditionalFormatting>
  <conditionalFormatting sqref="Z488">
    <cfRule type="expression" dxfId="843" priority="587" stopIfTrue="1">
      <formula>$Z488=""</formula>
    </cfRule>
    <cfRule type="expression" dxfId="842" priority="599">
      <formula>(COUNTIFS($E$13:$E$512,$E488,$Z$13:$Z$512,"◎") + COUNTIFS($E$13:$E$512,$E488,$Z$13:$Z$512,"○"))&gt;1</formula>
    </cfRule>
  </conditionalFormatting>
  <conditionalFormatting sqref="AA488">
    <cfRule type="expression" dxfId="841" priority="586" stopIfTrue="1">
      <formula>$AA488=""</formula>
    </cfRule>
    <cfRule type="expression" dxfId="840" priority="598">
      <formula>(COUNTIFS($E$13:$E$512,$E488,$AA$13:$AA$512,"◎") + COUNTIFS($E$13:$E$512,$E488,$AA$13:$AA$512,"○"))&gt;1</formula>
    </cfRule>
  </conditionalFormatting>
  <conditionalFormatting sqref="AB488">
    <cfRule type="expression" dxfId="839" priority="585" stopIfTrue="1">
      <formula>$AB488=""</formula>
    </cfRule>
    <cfRule type="expression" dxfId="838" priority="597">
      <formula>(COUNTIFS($E$13:$E$512,$E488,$AB$13:$AB$512,"◎") + COUNTIFS($E$13:$E$512,$E488,$AB$13:$AB$512,"○"))&gt;1</formula>
    </cfRule>
  </conditionalFormatting>
  <conditionalFormatting sqref="AC488">
    <cfRule type="expression" dxfId="837" priority="584" stopIfTrue="1">
      <formula>$AC488=""</formula>
    </cfRule>
    <cfRule type="expression" dxfId="836" priority="596">
      <formula>(COUNTIFS($E$13:$E$512,$E488,$AC$13:$AC$512,"◎") + COUNTIFS($E$13:$E$512,$E488,$AC$13:$AC$512,"○"))&gt;1</formula>
    </cfRule>
  </conditionalFormatting>
  <conditionalFormatting sqref="AD488">
    <cfRule type="expression" dxfId="835" priority="583" stopIfTrue="1">
      <formula>$AD488=""</formula>
    </cfRule>
    <cfRule type="expression" dxfId="834" priority="595">
      <formula>(COUNTIFS($E$13:$E$512,$E488,$AD$13:$AD$512,"◎") + COUNTIFS($E$13:$E$512,$E488,$AD$13:$AD$512,"○"))&gt;1</formula>
    </cfRule>
  </conditionalFormatting>
  <conditionalFormatting sqref="AE488">
    <cfRule type="expression" dxfId="833" priority="582" stopIfTrue="1">
      <formula>$AE488=""</formula>
    </cfRule>
    <cfRule type="expression" dxfId="832" priority="594">
      <formula>(COUNTIFS($E$13:$E$512,$E488,$AE$13:$AE$512,"◎") + COUNTIFS($E$13:$E$512,$E488,$AE$13:$AE$512,"○"))&gt;1</formula>
    </cfRule>
  </conditionalFormatting>
  <conditionalFormatting sqref="AF488">
    <cfRule type="expression" dxfId="831" priority="581" stopIfTrue="1">
      <formula>$AF488=""</formula>
    </cfRule>
    <cfRule type="expression" dxfId="830" priority="593">
      <formula>(COUNTIFS($E$13:$E$512,$E488,$AF$13:$AF$512,"◎") + COUNTIFS($E$13:$E$512,$E488,$AF$13:$AF$512,"○"))&gt;1</formula>
    </cfRule>
  </conditionalFormatting>
  <conditionalFormatting sqref="AG488">
    <cfRule type="expression" dxfId="829" priority="580" stopIfTrue="1">
      <formula>$AG488=""</formula>
    </cfRule>
    <cfRule type="expression" dxfId="828" priority="592">
      <formula>(COUNTIFS($E$13:$E$512,$E488,$AG$13:$AG$512,"◎") + COUNTIFS($E$13:$E$512,$E488,$AG$13:$AG$512,"○"))&gt;1</formula>
    </cfRule>
  </conditionalFormatting>
  <conditionalFormatting sqref="AH488">
    <cfRule type="expression" dxfId="827" priority="579" stopIfTrue="1">
      <formula>$AH488=""</formula>
    </cfRule>
    <cfRule type="expression" dxfId="826" priority="591">
      <formula>(COUNTIFS($E$13:$E$512,$E488,$AH$13:$AH$512,"◎") + COUNTIFS($E$13:$E$512,$E488,$AH$13:$AH$512,"○"))&gt;1</formula>
    </cfRule>
  </conditionalFormatting>
  <conditionalFormatting sqref="AI488">
    <cfRule type="expression" dxfId="825" priority="578" stopIfTrue="1">
      <formula>$AI488=""</formula>
    </cfRule>
    <cfRule type="expression" dxfId="824" priority="590">
      <formula>(COUNTIFS($E$13:$E$512,$E488,$AI$13:$AI$512,"◎") + COUNTIFS($E$13:$E$512,$E488,$AI$13:$AI$512,"○"))&gt;1</formula>
    </cfRule>
  </conditionalFormatting>
  <conditionalFormatting sqref="AJ488">
    <cfRule type="expression" dxfId="823" priority="577" stopIfTrue="1">
      <formula>$AJ488=""</formula>
    </cfRule>
    <cfRule type="expression" dxfId="822" priority="589">
      <formula>(COUNTIFS($E$13:$E$512,$E488,$AJ$13:$AJ$512,"◎") + COUNTIFS($E$13:$E$512,$E488,$AJ$13:$AJ$512,"○"))&gt;1</formula>
    </cfRule>
  </conditionalFormatting>
  <conditionalFormatting sqref="Y489">
    <cfRule type="expression" dxfId="821" priority="564" stopIfTrue="1">
      <formula>$Y489=""</formula>
    </cfRule>
    <cfRule type="expression" dxfId="820" priority="576">
      <formula>(COUNTIFS($E$13:$E$512,$E489,$Y$13:$Y$512,"◎") + COUNTIFS($E$13:$E$512,$E489,$Y$13:$Y$512,"○"))&gt;1</formula>
    </cfRule>
  </conditionalFormatting>
  <conditionalFormatting sqref="Z489">
    <cfRule type="expression" dxfId="819" priority="563" stopIfTrue="1">
      <formula>$Z489=""</formula>
    </cfRule>
    <cfRule type="expression" dxfId="818" priority="575">
      <formula>(COUNTIFS($E$13:$E$512,$E489,$Z$13:$Z$512,"◎") + COUNTIFS($E$13:$E$512,$E489,$Z$13:$Z$512,"○"))&gt;1</formula>
    </cfRule>
  </conditionalFormatting>
  <conditionalFormatting sqref="AA489">
    <cfRule type="expression" dxfId="817" priority="562" stopIfTrue="1">
      <formula>$AA489=""</formula>
    </cfRule>
    <cfRule type="expression" dxfId="816" priority="574">
      <formula>(COUNTIFS($E$13:$E$512,$E489,$AA$13:$AA$512,"◎") + COUNTIFS($E$13:$E$512,$E489,$AA$13:$AA$512,"○"))&gt;1</formula>
    </cfRule>
  </conditionalFormatting>
  <conditionalFormatting sqref="AB489">
    <cfRule type="expression" dxfId="815" priority="561" stopIfTrue="1">
      <formula>$AB489=""</formula>
    </cfRule>
    <cfRule type="expression" dxfId="814" priority="573">
      <formula>(COUNTIFS($E$13:$E$512,$E489,$AB$13:$AB$512,"◎") + COUNTIFS($E$13:$E$512,$E489,$AB$13:$AB$512,"○"))&gt;1</formula>
    </cfRule>
  </conditionalFormatting>
  <conditionalFormatting sqref="AC489">
    <cfRule type="expression" dxfId="813" priority="560" stopIfTrue="1">
      <formula>$AC489=""</formula>
    </cfRule>
    <cfRule type="expression" dxfId="812" priority="572">
      <formula>(COUNTIFS($E$13:$E$512,$E489,$AC$13:$AC$512,"◎") + COUNTIFS($E$13:$E$512,$E489,$AC$13:$AC$512,"○"))&gt;1</formula>
    </cfRule>
  </conditionalFormatting>
  <conditionalFormatting sqref="AD489">
    <cfRule type="expression" dxfId="811" priority="559" stopIfTrue="1">
      <formula>$AD489=""</formula>
    </cfRule>
    <cfRule type="expression" dxfId="810" priority="571">
      <formula>(COUNTIFS($E$13:$E$512,$E489,$AD$13:$AD$512,"◎") + COUNTIFS($E$13:$E$512,$E489,$AD$13:$AD$512,"○"))&gt;1</formula>
    </cfRule>
  </conditionalFormatting>
  <conditionalFormatting sqref="AE489">
    <cfRule type="expression" dxfId="809" priority="558" stopIfTrue="1">
      <formula>$AE489=""</formula>
    </cfRule>
    <cfRule type="expression" dxfId="808" priority="570">
      <formula>(COUNTIFS($E$13:$E$512,$E489,$AE$13:$AE$512,"◎") + COUNTIFS($E$13:$E$512,$E489,$AE$13:$AE$512,"○"))&gt;1</formula>
    </cfRule>
  </conditionalFormatting>
  <conditionalFormatting sqref="AF489">
    <cfRule type="expression" dxfId="807" priority="557" stopIfTrue="1">
      <formula>$AF489=""</formula>
    </cfRule>
    <cfRule type="expression" dxfId="806" priority="569">
      <formula>(COUNTIFS($E$13:$E$512,$E489,$AF$13:$AF$512,"◎") + COUNTIFS($E$13:$E$512,$E489,$AF$13:$AF$512,"○"))&gt;1</formula>
    </cfRule>
  </conditionalFormatting>
  <conditionalFormatting sqref="AG489">
    <cfRule type="expression" dxfId="805" priority="556" stopIfTrue="1">
      <formula>$AG489=""</formula>
    </cfRule>
    <cfRule type="expression" dxfId="804" priority="568">
      <formula>(COUNTIFS($E$13:$E$512,$E489,$AG$13:$AG$512,"◎") + COUNTIFS($E$13:$E$512,$E489,$AG$13:$AG$512,"○"))&gt;1</formula>
    </cfRule>
  </conditionalFormatting>
  <conditionalFormatting sqref="AH489">
    <cfRule type="expression" dxfId="803" priority="555" stopIfTrue="1">
      <formula>$AH489=""</formula>
    </cfRule>
    <cfRule type="expression" dxfId="802" priority="567">
      <formula>(COUNTIFS($E$13:$E$512,$E489,$AH$13:$AH$512,"◎") + COUNTIFS($E$13:$E$512,$E489,$AH$13:$AH$512,"○"))&gt;1</formula>
    </cfRule>
  </conditionalFormatting>
  <conditionalFormatting sqref="AI489">
    <cfRule type="expression" dxfId="801" priority="554" stopIfTrue="1">
      <formula>$AI489=""</formula>
    </cfRule>
    <cfRule type="expression" dxfId="800" priority="566">
      <formula>(COUNTIFS($E$13:$E$512,$E489,$AI$13:$AI$512,"◎") + COUNTIFS($E$13:$E$512,$E489,$AI$13:$AI$512,"○"))&gt;1</formula>
    </cfRule>
  </conditionalFormatting>
  <conditionalFormatting sqref="AJ489">
    <cfRule type="expression" dxfId="799" priority="553" stopIfTrue="1">
      <formula>$AJ489=""</formula>
    </cfRule>
    <cfRule type="expression" dxfId="798" priority="565">
      <formula>(COUNTIFS($E$13:$E$512,$E489,$AJ$13:$AJ$512,"◎") + COUNTIFS($E$13:$E$512,$E489,$AJ$13:$AJ$512,"○"))&gt;1</formula>
    </cfRule>
  </conditionalFormatting>
  <conditionalFormatting sqref="Y490">
    <cfRule type="expression" dxfId="797" priority="540" stopIfTrue="1">
      <formula>$Y490=""</formula>
    </cfRule>
    <cfRule type="expression" dxfId="796" priority="552">
      <formula>(COUNTIFS($E$13:$E$512,$E490,$Y$13:$Y$512,"◎") + COUNTIFS($E$13:$E$512,$E490,$Y$13:$Y$512,"○"))&gt;1</formula>
    </cfRule>
  </conditionalFormatting>
  <conditionalFormatting sqref="Z490">
    <cfRule type="expression" dxfId="795" priority="539" stopIfTrue="1">
      <formula>$Z490=""</formula>
    </cfRule>
    <cfRule type="expression" dxfId="794" priority="551">
      <formula>(COUNTIFS($E$13:$E$512,$E490,$Z$13:$Z$512,"◎") + COUNTIFS($E$13:$E$512,$E490,$Z$13:$Z$512,"○"))&gt;1</formula>
    </cfRule>
  </conditionalFormatting>
  <conditionalFormatting sqref="AA490">
    <cfRule type="expression" dxfId="793" priority="538" stopIfTrue="1">
      <formula>$AA490=""</formula>
    </cfRule>
    <cfRule type="expression" dxfId="792" priority="550">
      <formula>(COUNTIFS($E$13:$E$512,$E490,$AA$13:$AA$512,"◎") + COUNTIFS($E$13:$E$512,$E490,$AA$13:$AA$512,"○"))&gt;1</formula>
    </cfRule>
  </conditionalFormatting>
  <conditionalFormatting sqref="AB490">
    <cfRule type="expression" dxfId="791" priority="537" stopIfTrue="1">
      <formula>$AB490=""</formula>
    </cfRule>
    <cfRule type="expression" dxfId="790" priority="549">
      <formula>(COUNTIFS($E$13:$E$512,$E490,$AB$13:$AB$512,"◎") + COUNTIFS($E$13:$E$512,$E490,$AB$13:$AB$512,"○"))&gt;1</formula>
    </cfRule>
  </conditionalFormatting>
  <conditionalFormatting sqref="AC490">
    <cfRule type="expression" dxfId="789" priority="536" stopIfTrue="1">
      <formula>$AC490=""</formula>
    </cfRule>
    <cfRule type="expression" dxfId="788" priority="548">
      <formula>(COUNTIFS($E$13:$E$512,$E490,$AC$13:$AC$512,"◎") + COUNTIFS($E$13:$E$512,$E490,$AC$13:$AC$512,"○"))&gt;1</formula>
    </cfRule>
  </conditionalFormatting>
  <conditionalFormatting sqref="AD490">
    <cfRule type="expression" dxfId="787" priority="535" stopIfTrue="1">
      <formula>$AD490=""</formula>
    </cfRule>
    <cfRule type="expression" dxfId="786" priority="547">
      <formula>(COUNTIFS($E$13:$E$512,$E490,$AD$13:$AD$512,"◎") + COUNTIFS($E$13:$E$512,$E490,$AD$13:$AD$512,"○"))&gt;1</formula>
    </cfRule>
  </conditionalFormatting>
  <conditionalFormatting sqref="AE490">
    <cfRule type="expression" dxfId="785" priority="534" stopIfTrue="1">
      <formula>$AE490=""</formula>
    </cfRule>
    <cfRule type="expression" dxfId="784" priority="546">
      <formula>(COUNTIFS($E$13:$E$512,$E490,$AE$13:$AE$512,"◎") + COUNTIFS($E$13:$E$512,$E490,$AE$13:$AE$512,"○"))&gt;1</formula>
    </cfRule>
  </conditionalFormatting>
  <conditionalFormatting sqref="AF490">
    <cfRule type="expression" dxfId="783" priority="533" stopIfTrue="1">
      <formula>$AF490=""</formula>
    </cfRule>
    <cfRule type="expression" dxfId="782" priority="545">
      <formula>(COUNTIFS($E$13:$E$512,$E490,$AF$13:$AF$512,"◎") + COUNTIFS($E$13:$E$512,$E490,$AF$13:$AF$512,"○"))&gt;1</formula>
    </cfRule>
  </conditionalFormatting>
  <conditionalFormatting sqref="AG490">
    <cfRule type="expression" dxfId="781" priority="532" stopIfTrue="1">
      <formula>$AG490=""</formula>
    </cfRule>
    <cfRule type="expression" dxfId="780" priority="544">
      <formula>(COUNTIFS($E$13:$E$512,$E490,$AG$13:$AG$512,"◎") + COUNTIFS($E$13:$E$512,$E490,$AG$13:$AG$512,"○"))&gt;1</formula>
    </cfRule>
  </conditionalFormatting>
  <conditionalFormatting sqref="AH490">
    <cfRule type="expression" dxfId="779" priority="531" stopIfTrue="1">
      <formula>$AH490=""</formula>
    </cfRule>
    <cfRule type="expression" dxfId="778" priority="543">
      <formula>(COUNTIFS($E$13:$E$512,$E490,$AH$13:$AH$512,"◎") + COUNTIFS($E$13:$E$512,$E490,$AH$13:$AH$512,"○"))&gt;1</formula>
    </cfRule>
  </conditionalFormatting>
  <conditionalFormatting sqref="AI490">
    <cfRule type="expression" dxfId="777" priority="530" stopIfTrue="1">
      <formula>$AI490=""</formula>
    </cfRule>
    <cfRule type="expression" dxfId="776" priority="542">
      <formula>(COUNTIFS($E$13:$E$512,$E490,$AI$13:$AI$512,"◎") + COUNTIFS($E$13:$E$512,$E490,$AI$13:$AI$512,"○"))&gt;1</formula>
    </cfRule>
  </conditionalFormatting>
  <conditionalFormatting sqref="AJ490">
    <cfRule type="expression" dxfId="775" priority="529" stopIfTrue="1">
      <formula>$AJ490=""</formula>
    </cfRule>
    <cfRule type="expression" dxfId="774" priority="541">
      <formula>(COUNTIFS($E$13:$E$512,$E490,$AJ$13:$AJ$512,"◎") + COUNTIFS($E$13:$E$512,$E490,$AJ$13:$AJ$512,"○"))&gt;1</formula>
    </cfRule>
  </conditionalFormatting>
  <conditionalFormatting sqref="Y491">
    <cfRule type="expression" dxfId="773" priority="516" stopIfTrue="1">
      <formula>$Y491=""</formula>
    </cfRule>
    <cfRule type="expression" dxfId="772" priority="528">
      <formula>(COUNTIFS($E$13:$E$512,$E491,$Y$13:$Y$512,"◎") + COUNTIFS($E$13:$E$512,$E491,$Y$13:$Y$512,"○"))&gt;1</formula>
    </cfRule>
  </conditionalFormatting>
  <conditionalFormatting sqref="Z491">
    <cfRule type="expression" dxfId="771" priority="515" stopIfTrue="1">
      <formula>$Z491=""</formula>
    </cfRule>
    <cfRule type="expression" dxfId="770" priority="527">
      <formula>(COUNTIFS($E$13:$E$512,$E491,$Z$13:$Z$512,"◎") + COUNTIFS($E$13:$E$512,$E491,$Z$13:$Z$512,"○"))&gt;1</formula>
    </cfRule>
  </conditionalFormatting>
  <conditionalFormatting sqref="AA491">
    <cfRule type="expression" dxfId="769" priority="514" stopIfTrue="1">
      <formula>$AA491=""</formula>
    </cfRule>
    <cfRule type="expression" dxfId="768" priority="526">
      <formula>(COUNTIFS($E$13:$E$512,$E491,$AA$13:$AA$512,"◎") + COUNTIFS($E$13:$E$512,$E491,$AA$13:$AA$512,"○"))&gt;1</formula>
    </cfRule>
  </conditionalFormatting>
  <conditionalFormatting sqref="AB491">
    <cfRule type="expression" dxfId="767" priority="513" stopIfTrue="1">
      <formula>$AB491=""</formula>
    </cfRule>
    <cfRule type="expression" dxfId="766" priority="525">
      <formula>(COUNTIFS($E$13:$E$512,$E491,$AB$13:$AB$512,"◎") + COUNTIFS($E$13:$E$512,$E491,$AB$13:$AB$512,"○"))&gt;1</formula>
    </cfRule>
  </conditionalFormatting>
  <conditionalFormatting sqref="AC491">
    <cfRule type="expression" dxfId="765" priority="512" stopIfTrue="1">
      <formula>$AC491=""</formula>
    </cfRule>
    <cfRule type="expression" dxfId="764" priority="524">
      <formula>(COUNTIFS($E$13:$E$512,$E491,$AC$13:$AC$512,"◎") + COUNTIFS($E$13:$E$512,$E491,$AC$13:$AC$512,"○"))&gt;1</formula>
    </cfRule>
  </conditionalFormatting>
  <conditionalFormatting sqref="AD491">
    <cfRule type="expression" dxfId="763" priority="511" stopIfTrue="1">
      <formula>$AD491=""</formula>
    </cfRule>
    <cfRule type="expression" dxfId="762" priority="523">
      <formula>(COUNTIFS($E$13:$E$512,$E491,$AD$13:$AD$512,"◎") + COUNTIFS($E$13:$E$512,$E491,$AD$13:$AD$512,"○"))&gt;1</formula>
    </cfRule>
  </conditionalFormatting>
  <conditionalFormatting sqref="AE491">
    <cfRule type="expression" dxfId="761" priority="510" stopIfTrue="1">
      <formula>$AE491=""</formula>
    </cfRule>
    <cfRule type="expression" dxfId="760" priority="522">
      <formula>(COUNTIFS($E$13:$E$512,$E491,$AE$13:$AE$512,"◎") + COUNTIFS($E$13:$E$512,$E491,$AE$13:$AE$512,"○"))&gt;1</formula>
    </cfRule>
  </conditionalFormatting>
  <conditionalFormatting sqref="AF491">
    <cfRule type="expression" dxfId="759" priority="509" stopIfTrue="1">
      <formula>$AF491=""</formula>
    </cfRule>
    <cfRule type="expression" dxfId="758" priority="521">
      <formula>(COUNTIFS($E$13:$E$512,$E491,$AF$13:$AF$512,"◎") + COUNTIFS($E$13:$E$512,$E491,$AF$13:$AF$512,"○"))&gt;1</formula>
    </cfRule>
  </conditionalFormatting>
  <conditionalFormatting sqref="AG491">
    <cfRule type="expression" dxfId="757" priority="508" stopIfTrue="1">
      <formula>$AG491=""</formula>
    </cfRule>
    <cfRule type="expression" dxfId="756" priority="520">
      <formula>(COUNTIFS($E$13:$E$512,$E491,$AG$13:$AG$512,"◎") + COUNTIFS($E$13:$E$512,$E491,$AG$13:$AG$512,"○"))&gt;1</formula>
    </cfRule>
  </conditionalFormatting>
  <conditionalFormatting sqref="AH491">
    <cfRule type="expression" dxfId="755" priority="507" stopIfTrue="1">
      <formula>$AH491=""</formula>
    </cfRule>
    <cfRule type="expression" dxfId="754" priority="519">
      <formula>(COUNTIFS($E$13:$E$512,$E491,$AH$13:$AH$512,"◎") + COUNTIFS($E$13:$E$512,$E491,$AH$13:$AH$512,"○"))&gt;1</formula>
    </cfRule>
  </conditionalFormatting>
  <conditionalFormatting sqref="AI491">
    <cfRule type="expression" dxfId="753" priority="506" stopIfTrue="1">
      <formula>$AI491=""</formula>
    </cfRule>
    <cfRule type="expression" dxfId="752" priority="518">
      <formula>(COUNTIFS($E$13:$E$512,$E491,$AI$13:$AI$512,"◎") + COUNTIFS($E$13:$E$512,$E491,$AI$13:$AI$512,"○"))&gt;1</formula>
    </cfRule>
  </conditionalFormatting>
  <conditionalFormatting sqref="AJ491">
    <cfRule type="expression" dxfId="751" priority="505" stopIfTrue="1">
      <formula>$AJ491=""</formula>
    </cfRule>
    <cfRule type="expression" dxfId="750" priority="517">
      <formula>(COUNTIFS($E$13:$E$512,$E491,$AJ$13:$AJ$512,"◎") + COUNTIFS($E$13:$E$512,$E491,$AJ$13:$AJ$512,"○"))&gt;1</formula>
    </cfRule>
  </conditionalFormatting>
  <conditionalFormatting sqref="Y492">
    <cfRule type="expression" dxfId="749" priority="492" stopIfTrue="1">
      <formula>$Y492=""</formula>
    </cfRule>
    <cfRule type="expression" dxfId="748" priority="504">
      <formula>(COUNTIFS($E$13:$E$512,$E492,$Y$13:$Y$512,"◎") + COUNTIFS($E$13:$E$512,$E492,$Y$13:$Y$512,"○"))&gt;1</formula>
    </cfRule>
  </conditionalFormatting>
  <conditionalFormatting sqref="Z492">
    <cfRule type="expression" dxfId="747" priority="491" stopIfTrue="1">
      <formula>$Z492=""</formula>
    </cfRule>
    <cfRule type="expression" dxfId="746" priority="503">
      <formula>(COUNTIFS($E$13:$E$512,$E492,$Z$13:$Z$512,"◎") + COUNTIFS($E$13:$E$512,$E492,$Z$13:$Z$512,"○"))&gt;1</formula>
    </cfRule>
  </conditionalFormatting>
  <conditionalFormatting sqref="AA492">
    <cfRule type="expression" dxfId="745" priority="490" stopIfTrue="1">
      <formula>$AA492=""</formula>
    </cfRule>
    <cfRule type="expression" dxfId="744" priority="502">
      <formula>(COUNTIFS($E$13:$E$512,$E492,$AA$13:$AA$512,"◎") + COUNTIFS($E$13:$E$512,$E492,$AA$13:$AA$512,"○"))&gt;1</formula>
    </cfRule>
  </conditionalFormatting>
  <conditionalFormatting sqref="AB492">
    <cfRule type="expression" dxfId="743" priority="489" stopIfTrue="1">
      <formula>$AB492=""</formula>
    </cfRule>
    <cfRule type="expression" dxfId="742" priority="501">
      <formula>(COUNTIFS($E$13:$E$512,$E492,$AB$13:$AB$512,"◎") + COUNTIFS($E$13:$E$512,$E492,$AB$13:$AB$512,"○"))&gt;1</formula>
    </cfRule>
  </conditionalFormatting>
  <conditionalFormatting sqref="AC492">
    <cfRule type="expression" dxfId="741" priority="488" stopIfTrue="1">
      <formula>$AC492=""</formula>
    </cfRule>
    <cfRule type="expression" dxfId="740" priority="500">
      <formula>(COUNTIFS($E$13:$E$512,$E492,$AC$13:$AC$512,"◎") + COUNTIFS($E$13:$E$512,$E492,$AC$13:$AC$512,"○"))&gt;1</formula>
    </cfRule>
  </conditionalFormatting>
  <conditionalFormatting sqref="AD492">
    <cfRule type="expression" dxfId="739" priority="487" stopIfTrue="1">
      <formula>$AD492=""</formula>
    </cfRule>
    <cfRule type="expression" dxfId="738" priority="499">
      <formula>(COUNTIFS($E$13:$E$512,$E492,$AD$13:$AD$512,"◎") + COUNTIFS($E$13:$E$512,$E492,$AD$13:$AD$512,"○"))&gt;1</formula>
    </cfRule>
  </conditionalFormatting>
  <conditionalFormatting sqref="AE492">
    <cfRule type="expression" dxfId="737" priority="486" stopIfTrue="1">
      <formula>$AE492=""</formula>
    </cfRule>
    <cfRule type="expression" dxfId="736" priority="498">
      <formula>(COUNTIFS($E$13:$E$512,$E492,$AE$13:$AE$512,"◎") + COUNTIFS($E$13:$E$512,$E492,$AE$13:$AE$512,"○"))&gt;1</formula>
    </cfRule>
  </conditionalFormatting>
  <conditionalFormatting sqref="AF492">
    <cfRule type="expression" dxfId="735" priority="485" stopIfTrue="1">
      <formula>$AF492=""</formula>
    </cfRule>
    <cfRule type="expression" dxfId="734" priority="497">
      <formula>(COUNTIFS($E$13:$E$512,$E492,$AF$13:$AF$512,"◎") + COUNTIFS($E$13:$E$512,$E492,$AF$13:$AF$512,"○"))&gt;1</formula>
    </cfRule>
  </conditionalFormatting>
  <conditionalFormatting sqref="AG492">
    <cfRule type="expression" dxfId="733" priority="484" stopIfTrue="1">
      <formula>$AG492=""</formula>
    </cfRule>
    <cfRule type="expression" dxfId="732" priority="496">
      <formula>(COUNTIFS($E$13:$E$512,$E492,$AG$13:$AG$512,"◎") + COUNTIFS($E$13:$E$512,$E492,$AG$13:$AG$512,"○"))&gt;1</formula>
    </cfRule>
  </conditionalFormatting>
  <conditionalFormatting sqref="AH492">
    <cfRule type="expression" dxfId="731" priority="483" stopIfTrue="1">
      <formula>$AH492=""</formula>
    </cfRule>
    <cfRule type="expression" dxfId="730" priority="495">
      <formula>(COUNTIFS($E$13:$E$512,$E492,$AH$13:$AH$512,"◎") + COUNTIFS($E$13:$E$512,$E492,$AH$13:$AH$512,"○"))&gt;1</formula>
    </cfRule>
  </conditionalFormatting>
  <conditionalFormatting sqref="AI492">
    <cfRule type="expression" dxfId="729" priority="482" stopIfTrue="1">
      <formula>$AI492=""</formula>
    </cfRule>
    <cfRule type="expression" dxfId="728" priority="494">
      <formula>(COUNTIFS($E$13:$E$512,$E492,$AI$13:$AI$512,"◎") + COUNTIFS($E$13:$E$512,$E492,$AI$13:$AI$512,"○"))&gt;1</formula>
    </cfRule>
  </conditionalFormatting>
  <conditionalFormatting sqref="AJ492">
    <cfRule type="expression" dxfId="727" priority="481" stopIfTrue="1">
      <formula>$AJ492=""</formula>
    </cfRule>
    <cfRule type="expression" dxfId="726" priority="493">
      <formula>(COUNTIFS($E$13:$E$512,$E492,$AJ$13:$AJ$512,"◎") + COUNTIFS($E$13:$E$512,$E492,$AJ$13:$AJ$512,"○"))&gt;1</formula>
    </cfRule>
  </conditionalFormatting>
  <conditionalFormatting sqref="Y493">
    <cfRule type="expression" dxfId="725" priority="468" stopIfTrue="1">
      <formula>$Y493=""</formula>
    </cfRule>
    <cfRule type="expression" dxfId="724" priority="480">
      <formula>(COUNTIFS($E$13:$E$512,$E493,$Y$13:$Y$512,"◎") + COUNTIFS($E$13:$E$512,$E493,$Y$13:$Y$512,"○"))&gt;1</formula>
    </cfRule>
  </conditionalFormatting>
  <conditionalFormatting sqref="Z493">
    <cfRule type="expression" dxfId="723" priority="467" stopIfTrue="1">
      <formula>$Z493=""</formula>
    </cfRule>
    <cfRule type="expression" dxfId="722" priority="479">
      <formula>(COUNTIFS($E$13:$E$512,$E493,$Z$13:$Z$512,"◎") + COUNTIFS($E$13:$E$512,$E493,$Z$13:$Z$512,"○"))&gt;1</formula>
    </cfRule>
  </conditionalFormatting>
  <conditionalFormatting sqref="AA493">
    <cfRule type="expression" dxfId="721" priority="466" stopIfTrue="1">
      <formula>$AA493=""</formula>
    </cfRule>
    <cfRule type="expression" dxfId="720" priority="478">
      <formula>(COUNTIFS($E$13:$E$512,$E493,$AA$13:$AA$512,"◎") + COUNTIFS($E$13:$E$512,$E493,$AA$13:$AA$512,"○"))&gt;1</formula>
    </cfRule>
  </conditionalFormatting>
  <conditionalFormatting sqref="AB493">
    <cfRule type="expression" dxfId="719" priority="465" stopIfTrue="1">
      <formula>$AB493=""</formula>
    </cfRule>
    <cfRule type="expression" dxfId="718" priority="477">
      <formula>(COUNTIFS($E$13:$E$512,$E493,$AB$13:$AB$512,"◎") + COUNTIFS($E$13:$E$512,$E493,$AB$13:$AB$512,"○"))&gt;1</formula>
    </cfRule>
  </conditionalFormatting>
  <conditionalFormatting sqref="AC493">
    <cfRule type="expression" dxfId="717" priority="464" stopIfTrue="1">
      <formula>$AC493=""</formula>
    </cfRule>
    <cfRule type="expression" dxfId="716" priority="476">
      <formula>(COUNTIFS($E$13:$E$512,$E493,$AC$13:$AC$512,"◎") + COUNTIFS($E$13:$E$512,$E493,$AC$13:$AC$512,"○"))&gt;1</formula>
    </cfRule>
  </conditionalFormatting>
  <conditionalFormatting sqref="AD493">
    <cfRule type="expression" dxfId="715" priority="463" stopIfTrue="1">
      <formula>$AD493=""</formula>
    </cfRule>
    <cfRule type="expression" dxfId="714" priority="475">
      <formula>(COUNTIFS($E$13:$E$512,$E493,$AD$13:$AD$512,"◎") + COUNTIFS($E$13:$E$512,$E493,$AD$13:$AD$512,"○"))&gt;1</formula>
    </cfRule>
  </conditionalFormatting>
  <conditionalFormatting sqref="AE493">
    <cfRule type="expression" dxfId="713" priority="462" stopIfTrue="1">
      <formula>$AE493=""</formula>
    </cfRule>
    <cfRule type="expression" dxfId="712" priority="474">
      <formula>(COUNTIFS($E$13:$E$512,$E493,$AE$13:$AE$512,"◎") + COUNTIFS($E$13:$E$512,$E493,$AE$13:$AE$512,"○"))&gt;1</formula>
    </cfRule>
  </conditionalFormatting>
  <conditionalFormatting sqref="AF493">
    <cfRule type="expression" dxfId="711" priority="461" stopIfTrue="1">
      <formula>$AF493=""</formula>
    </cfRule>
    <cfRule type="expression" dxfId="710" priority="473">
      <formula>(COUNTIFS($E$13:$E$512,$E493,$AF$13:$AF$512,"◎") + COUNTIFS($E$13:$E$512,$E493,$AF$13:$AF$512,"○"))&gt;1</formula>
    </cfRule>
  </conditionalFormatting>
  <conditionalFormatting sqref="AG493">
    <cfRule type="expression" dxfId="709" priority="460" stopIfTrue="1">
      <formula>$AG493=""</formula>
    </cfRule>
    <cfRule type="expression" dxfId="708" priority="472">
      <formula>(COUNTIFS($E$13:$E$512,$E493,$AG$13:$AG$512,"◎") + COUNTIFS($E$13:$E$512,$E493,$AG$13:$AG$512,"○"))&gt;1</formula>
    </cfRule>
  </conditionalFormatting>
  <conditionalFormatting sqref="AH493">
    <cfRule type="expression" dxfId="707" priority="459" stopIfTrue="1">
      <formula>$AH493=""</formula>
    </cfRule>
    <cfRule type="expression" dxfId="706" priority="471">
      <formula>(COUNTIFS($E$13:$E$512,$E493,$AH$13:$AH$512,"◎") + COUNTIFS($E$13:$E$512,$E493,$AH$13:$AH$512,"○"))&gt;1</formula>
    </cfRule>
  </conditionalFormatting>
  <conditionalFormatting sqref="AI493">
    <cfRule type="expression" dxfId="705" priority="458" stopIfTrue="1">
      <formula>$AI493=""</formula>
    </cfRule>
    <cfRule type="expression" dxfId="704" priority="470">
      <formula>(COUNTIFS($E$13:$E$512,$E493,$AI$13:$AI$512,"◎") + COUNTIFS($E$13:$E$512,$E493,$AI$13:$AI$512,"○"))&gt;1</formula>
    </cfRule>
  </conditionalFormatting>
  <conditionalFormatting sqref="AJ493">
    <cfRule type="expression" dxfId="703" priority="457" stopIfTrue="1">
      <formula>$AJ493=""</formula>
    </cfRule>
    <cfRule type="expression" dxfId="702" priority="469">
      <formula>(COUNTIFS($E$13:$E$512,$E493,$AJ$13:$AJ$512,"◎") + COUNTIFS($E$13:$E$512,$E493,$AJ$13:$AJ$512,"○"))&gt;1</formula>
    </cfRule>
  </conditionalFormatting>
  <conditionalFormatting sqref="Y494">
    <cfRule type="expression" dxfId="701" priority="444" stopIfTrue="1">
      <formula>$Y494=""</formula>
    </cfRule>
    <cfRule type="expression" dxfId="700" priority="456">
      <formula>(COUNTIFS($E$13:$E$512,$E494,$Y$13:$Y$512,"◎") + COUNTIFS($E$13:$E$512,$E494,$Y$13:$Y$512,"○"))&gt;1</formula>
    </cfRule>
  </conditionalFormatting>
  <conditionalFormatting sqref="Z494">
    <cfRule type="expression" dxfId="699" priority="443" stopIfTrue="1">
      <formula>$Z494=""</formula>
    </cfRule>
    <cfRule type="expression" dxfId="698" priority="455">
      <formula>(COUNTIFS($E$13:$E$512,$E494,$Z$13:$Z$512,"◎") + COUNTIFS($E$13:$E$512,$E494,$Z$13:$Z$512,"○"))&gt;1</formula>
    </cfRule>
  </conditionalFormatting>
  <conditionalFormatting sqref="AA494">
    <cfRule type="expression" dxfId="697" priority="442" stopIfTrue="1">
      <formula>$AA494=""</formula>
    </cfRule>
    <cfRule type="expression" dxfId="696" priority="454">
      <formula>(COUNTIFS($E$13:$E$512,$E494,$AA$13:$AA$512,"◎") + COUNTIFS($E$13:$E$512,$E494,$AA$13:$AA$512,"○"))&gt;1</formula>
    </cfRule>
  </conditionalFormatting>
  <conditionalFormatting sqref="AB494">
    <cfRule type="expression" dxfId="695" priority="441" stopIfTrue="1">
      <formula>$AB494=""</formula>
    </cfRule>
    <cfRule type="expression" dxfId="694" priority="453">
      <formula>(COUNTIFS($E$13:$E$512,$E494,$AB$13:$AB$512,"◎") + COUNTIFS($E$13:$E$512,$E494,$AB$13:$AB$512,"○"))&gt;1</formula>
    </cfRule>
  </conditionalFormatting>
  <conditionalFormatting sqref="AC494">
    <cfRule type="expression" dxfId="693" priority="440" stopIfTrue="1">
      <formula>$AC494=""</formula>
    </cfRule>
    <cfRule type="expression" dxfId="692" priority="452">
      <formula>(COUNTIFS($E$13:$E$512,$E494,$AC$13:$AC$512,"◎") + COUNTIFS($E$13:$E$512,$E494,$AC$13:$AC$512,"○"))&gt;1</formula>
    </cfRule>
  </conditionalFormatting>
  <conditionalFormatting sqref="AD494">
    <cfRule type="expression" dxfId="691" priority="439" stopIfTrue="1">
      <formula>$AD494=""</formula>
    </cfRule>
    <cfRule type="expression" dxfId="690" priority="451">
      <formula>(COUNTIFS($E$13:$E$512,$E494,$AD$13:$AD$512,"◎") + COUNTIFS($E$13:$E$512,$E494,$AD$13:$AD$512,"○"))&gt;1</formula>
    </cfRule>
  </conditionalFormatting>
  <conditionalFormatting sqref="AE494">
    <cfRule type="expression" dxfId="689" priority="438" stopIfTrue="1">
      <formula>$AE494=""</formula>
    </cfRule>
    <cfRule type="expression" dxfId="688" priority="450">
      <formula>(COUNTIFS($E$13:$E$512,$E494,$AE$13:$AE$512,"◎") + COUNTIFS($E$13:$E$512,$E494,$AE$13:$AE$512,"○"))&gt;1</formula>
    </cfRule>
  </conditionalFormatting>
  <conditionalFormatting sqref="AF494">
    <cfRule type="expression" dxfId="687" priority="437" stopIfTrue="1">
      <formula>$AF494=""</formula>
    </cfRule>
    <cfRule type="expression" dxfId="686" priority="449">
      <formula>(COUNTIFS($E$13:$E$512,$E494,$AF$13:$AF$512,"◎") + COUNTIFS($E$13:$E$512,$E494,$AF$13:$AF$512,"○"))&gt;1</formula>
    </cfRule>
  </conditionalFormatting>
  <conditionalFormatting sqref="AG494">
    <cfRule type="expression" dxfId="685" priority="436" stopIfTrue="1">
      <formula>$AG494=""</formula>
    </cfRule>
    <cfRule type="expression" dxfId="684" priority="448">
      <formula>(COUNTIFS($E$13:$E$512,$E494,$AG$13:$AG$512,"◎") + COUNTIFS($E$13:$E$512,$E494,$AG$13:$AG$512,"○"))&gt;1</formula>
    </cfRule>
  </conditionalFormatting>
  <conditionalFormatting sqref="AH494">
    <cfRule type="expression" dxfId="683" priority="435" stopIfTrue="1">
      <formula>$AH494=""</formula>
    </cfRule>
    <cfRule type="expression" dxfId="682" priority="447">
      <formula>(COUNTIFS($E$13:$E$512,$E494,$AH$13:$AH$512,"◎") + COUNTIFS($E$13:$E$512,$E494,$AH$13:$AH$512,"○"))&gt;1</formula>
    </cfRule>
  </conditionalFormatting>
  <conditionalFormatting sqref="AI494">
    <cfRule type="expression" dxfId="681" priority="434" stopIfTrue="1">
      <formula>$AI494=""</formula>
    </cfRule>
    <cfRule type="expression" dxfId="680" priority="446">
      <formula>(COUNTIFS($E$13:$E$512,$E494,$AI$13:$AI$512,"◎") + COUNTIFS($E$13:$E$512,$E494,$AI$13:$AI$512,"○"))&gt;1</formula>
    </cfRule>
  </conditionalFormatting>
  <conditionalFormatting sqref="AJ494">
    <cfRule type="expression" dxfId="679" priority="433" stopIfTrue="1">
      <formula>$AJ494=""</formula>
    </cfRule>
    <cfRule type="expression" dxfId="678" priority="445">
      <formula>(COUNTIFS($E$13:$E$512,$E494,$AJ$13:$AJ$512,"◎") + COUNTIFS($E$13:$E$512,$E494,$AJ$13:$AJ$512,"○"))&gt;1</formula>
    </cfRule>
  </conditionalFormatting>
  <conditionalFormatting sqref="Y495">
    <cfRule type="expression" dxfId="677" priority="420" stopIfTrue="1">
      <formula>$Y495=""</formula>
    </cfRule>
    <cfRule type="expression" dxfId="676" priority="432">
      <formula>(COUNTIFS($E$13:$E$512,$E495,$Y$13:$Y$512,"◎") + COUNTIFS($E$13:$E$512,$E495,$Y$13:$Y$512,"○"))&gt;1</formula>
    </cfRule>
  </conditionalFormatting>
  <conditionalFormatting sqref="Z495">
    <cfRule type="expression" dxfId="675" priority="419" stopIfTrue="1">
      <formula>$Z495=""</formula>
    </cfRule>
    <cfRule type="expression" dxfId="674" priority="431">
      <formula>(COUNTIFS($E$13:$E$512,$E495,$Z$13:$Z$512,"◎") + COUNTIFS($E$13:$E$512,$E495,$Z$13:$Z$512,"○"))&gt;1</formula>
    </cfRule>
  </conditionalFormatting>
  <conditionalFormatting sqref="AA495">
    <cfRule type="expression" dxfId="673" priority="418" stopIfTrue="1">
      <formula>$AA495=""</formula>
    </cfRule>
    <cfRule type="expression" dxfId="672" priority="430">
      <formula>(COUNTIFS($E$13:$E$512,$E495,$AA$13:$AA$512,"◎") + COUNTIFS($E$13:$E$512,$E495,$AA$13:$AA$512,"○"))&gt;1</formula>
    </cfRule>
  </conditionalFormatting>
  <conditionalFormatting sqref="AB495">
    <cfRule type="expression" dxfId="671" priority="417" stopIfTrue="1">
      <formula>$AB495=""</formula>
    </cfRule>
    <cfRule type="expression" dxfId="670" priority="429">
      <formula>(COUNTIFS($E$13:$E$512,$E495,$AB$13:$AB$512,"◎") + COUNTIFS($E$13:$E$512,$E495,$AB$13:$AB$512,"○"))&gt;1</formula>
    </cfRule>
  </conditionalFormatting>
  <conditionalFormatting sqref="AC495">
    <cfRule type="expression" dxfId="669" priority="416" stopIfTrue="1">
      <formula>$AC495=""</formula>
    </cfRule>
    <cfRule type="expression" dxfId="668" priority="428">
      <formula>(COUNTIFS($E$13:$E$512,$E495,$AC$13:$AC$512,"◎") + COUNTIFS($E$13:$E$512,$E495,$AC$13:$AC$512,"○"))&gt;1</formula>
    </cfRule>
  </conditionalFormatting>
  <conditionalFormatting sqref="AD495">
    <cfRule type="expression" dxfId="667" priority="415" stopIfTrue="1">
      <formula>$AD495=""</formula>
    </cfRule>
    <cfRule type="expression" dxfId="666" priority="427">
      <formula>(COUNTIFS($E$13:$E$512,$E495,$AD$13:$AD$512,"◎") + COUNTIFS($E$13:$E$512,$E495,$AD$13:$AD$512,"○"))&gt;1</formula>
    </cfRule>
  </conditionalFormatting>
  <conditionalFormatting sqref="AE495">
    <cfRule type="expression" dxfId="665" priority="414" stopIfTrue="1">
      <formula>$AE495=""</formula>
    </cfRule>
    <cfRule type="expression" dxfId="664" priority="426">
      <formula>(COUNTIFS($E$13:$E$512,$E495,$AE$13:$AE$512,"◎") + COUNTIFS($E$13:$E$512,$E495,$AE$13:$AE$512,"○"))&gt;1</formula>
    </cfRule>
  </conditionalFormatting>
  <conditionalFormatting sqref="AF495">
    <cfRule type="expression" dxfId="663" priority="413" stopIfTrue="1">
      <formula>$AF495=""</formula>
    </cfRule>
    <cfRule type="expression" dxfId="662" priority="425">
      <formula>(COUNTIFS($E$13:$E$512,$E495,$AF$13:$AF$512,"◎") + COUNTIFS($E$13:$E$512,$E495,$AF$13:$AF$512,"○"))&gt;1</formula>
    </cfRule>
  </conditionalFormatting>
  <conditionalFormatting sqref="AG495">
    <cfRule type="expression" dxfId="661" priority="412" stopIfTrue="1">
      <formula>$AG495=""</formula>
    </cfRule>
    <cfRule type="expression" dxfId="660" priority="424">
      <formula>(COUNTIFS($E$13:$E$512,$E495,$AG$13:$AG$512,"◎") + COUNTIFS($E$13:$E$512,$E495,$AG$13:$AG$512,"○"))&gt;1</formula>
    </cfRule>
  </conditionalFormatting>
  <conditionalFormatting sqref="AH495">
    <cfRule type="expression" dxfId="659" priority="411" stopIfTrue="1">
      <formula>$AH495=""</formula>
    </cfRule>
    <cfRule type="expression" dxfId="658" priority="423">
      <formula>(COUNTIFS($E$13:$E$512,$E495,$AH$13:$AH$512,"◎") + COUNTIFS($E$13:$E$512,$E495,$AH$13:$AH$512,"○"))&gt;1</formula>
    </cfRule>
  </conditionalFormatting>
  <conditionalFormatting sqref="AI495">
    <cfRule type="expression" dxfId="657" priority="410" stopIfTrue="1">
      <formula>$AI495=""</formula>
    </cfRule>
    <cfRule type="expression" dxfId="656" priority="422">
      <formula>(COUNTIFS($E$13:$E$512,$E495,$AI$13:$AI$512,"◎") + COUNTIFS($E$13:$E$512,$E495,$AI$13:$AI$512,"○"))&gt;1</formula>
    </cfRule>
  </conditionalFormatting>
  <conditionalFormatting sqref="AJ495">
    <cfRule type="expression" dxfId="655" priority="409" stopIfTrue="1">
      <formula>$AJ495=""</formula>
    </cfRule>
    <cfRule type="expression" dxfId="654" priority="421">
      <formula>(COUNTIFS($E$13:$E$512,$E495,$AJ$13:$AJ$512,"◎") + COUNTIFS($E$13:$E$512,$E495,$AJ$13:$AJ$512,"○"))&gt;1</formula>
    </cfRule>
  </conditionalFormatting>
  <conditionalFormatting sqref="Y496">
    <cfRule type="expression" dxfId="653" priority="396" stopIfTrue="1">
      <formula>$Y496=""</formula>
    </cfRule>
    <cfRule type="expression" dxfId="652" priority="408">
      <formula>(COUNTIFS($E$13:$E$512,$E496,$Y$13:$Y$512,"◎") + COUNTIFS($E$13:$E$512,$E496,$Y$13:$Y$512,"○"))&gt;1</formula>
    </cfRule>
  </conditionalFormatting>
  <conditionalFormatting sqref="Z496">
    <cfRule type="expression" dxfId="651" priority="395" stopIfTrue="1">
      <formula>$Z496=""</formula>
    </cfRule>
    <cfRule type="expression" dxfId="650" priority="407">
      <formula>(COUNTIFS($E$13:$E$512,$E496,$Z$13:$Z$512,"◎") + COUNTIFS($E$13:$E$512,$E496,$Z$13:$Z$512,"○"))&gt;1</formula>
    </cfRule>
  </conditionalFormatting>
  <conditionalFormatting sqref="AA496">
    <cfRule type="expression" dxfId="649" priority="394" stopIfTrue="1">
      <formula>$AA496=""</formula>
    </cfRule>
    <cfRule type="expression" dxfId="648" priority="406">
      <formula>(COUNTIFS($E$13:$E$512,$E496,$AA$13:$AA$512,"◎") + COUNTIFS($E$13:$E$512,$E496,$AA$13:$AA$512,"○"))&gt;1</formula>
    </cfRule>
  </conditionalFormatting>
  <conditionalFormatting sqref="AB496">
    <cfRule type="expression" dxfId="647" priority="393" stopIfTrue="1">
      <formula>$AB496=""</formula>
    </cfRule>
    <cfRule type="expression" dxfId="646" priority="405">
      <formula>(COUNTIFS($E$13:$E$512,$E496,$AB$13:$AB$512,"◎") + COUNTIFS($E$13:$E$512,$E496,$AB$13:$AB$512,"○"))&gt;1</formula>
    </cfRule>
  </conditionalFormatting>
  <conditionalFormatting sqref="AC496">
    <cfRule type="expression" dxfId="645" priority="392" stopIfTrue="1">
      <formula>$AC496=""</formula>
    </cfRule>
    <cfRule type="expression" dxfId="644" priority="404">
      <formula>(COUNTIFS($E$13:$E$512,$E496,$AC$13:$AC$512,"◎") + COUNTIFS($E$13:$E$512,$E496,$AC$13:$AC$512,"○"))&gt;1</formula>
    </cfRule>
  </conditionalFormatting>
  <conditionalFormatting sqref="AD496">
    <cfRule type="expression" dxfId="643" priority="391" stopIfTrue="1">
      <formula>$AD496=""</formula>
    </cfRule>
    <cfRule type="expression" dxfId="642" priority="403">
      <formula>(COUNTIFS($E$13:$E$512,$E496,$AD$13:$AD$512,"◎") + COUNTIFS($E$13:$E$512,$E496,$AD$13:$AD$512,"○"))&gt;1</formula>
    </cfRule>
  </conditionalFormatting>
  <conditionalFormatting sqref="AE496">
    <cfRule type="expression" dxfId="641" priority="390" stopIfTrue="1">
      <formula>$AE496=""</formula>
    </cfRule>
    <cfRule type="expression" dxfId="640" priority="402">
      <formula>(COUNTIFS($E$13:$E$512,$E496,$AE$13:$AE$512,"◎") + COUNTIFS($E$13:$E$512,$E496,$AE$13:$AE$512,"○"))&gt;1</formula>
    </cfRule>
  </conditionalFormatting>
  <conditionalFormatting sqref="AF496">
    <cfRule type="expression" dxfId="639" priority="389" stopIfTrue="1">
      <formula>$AF496=""</formula>
    </cfRule>
    <cfRule type="expression" dxfId="638" priority="401">
      <formula>(COUNTIFS($E$13:$E$512,$E496,$AF$13:$AF$512,"◎") + COUNTIFS($E$13:$E$512,$E496,$AF$13:$AF$512,"○"))&gt;1</formula>
    </cfRule>
  </conditionalFormatting>
  <conditionalFormatting sqref="AG496">
    <cfRule type="expression" dxfId="637" priority="388" stopIfTrue="1">
      <formula>$AG496=""</formula>
    </cfRule>
    <cfRule type="expression" dxfId="636" priority="400">
      <formula>(COUNTIFS($E$13:$E$512,$E496,$AG$13:$AG$512,"◎") + COUNTIFS($E$13:$E$512,$E496,$AG$13:$AG$512,"○"))&gt;1</formula>
    </cfRule>
  </conditionalFormatting>
  <conditionalFormatting sqref="AH496">
    <cfRule type="expression" dxfId="635" priority="387" stopIfTrue="1">
      <formula>$AH496=""</formula>
    </cfRule>
    <cfRule type="expression" dxfId="634" priority="399">
      <formula>(COUNTIFS($E$13:$E$512,$E496,$AH$13:$AH$512,"◎") + COUNTIFS($E$13:$E$512,$E496,$AH$13:$AH$512,"○"))&gt;1</formula>
    </cfRule>
  </conditionalFormatting>
  <conditionalFormatting sqref="AI496">
    <cfRule type="expression" dxfId="633" priority="386" stopIfTrue="1">
      <formula>$AI496=""</formula>
    </cfRule>
    <cfRule type="expression" dxfId="632" priority="398">
      <formula>(COUNTIFS($E$13:$E$512,$E496,$AI$13:$AI$512,"◎") + COUNTIFS($E$13:$E$512,$E496,$AI$13:$AI$512,"○"))&gt;1</formula>
    </cfRule>
  </conditionalFormatting>
  <conditionalFormatting sqref="AJ496">
    <cfRule type="expression" dxfId="631" priority="385" stopIfTrue="1">
      <formula>$AJ496=""</formula>
    </cfRule>
    <cfRule type="expression" dxfId="630" priority="397">
      <formula>(COUNTIFS($E$13:$E$512,$E496,$AJ$13:$AJ$512,"◎") + COUNTIFS($E$13:$E$512,$E496,$AJ$13:$AJ$512,"○"))&gt;1</formula>
    </cfRule>
  </conditionalFormatting>
  <conditionalFormatting sqref="Y497">
    <cfRule type="expression" dxfId="629" priority="372" stopIfTrue="1">
      <formula>$Y497=""</formula>
    </cfRule>
    <cfRule type="expression" dxfId="628" priority="384">
      <formula>(COUNTIFS($E$13:$E$512,$E497,$Y$13:$Y$512,"◎") + COUNTIFS($E$13:$E$512,$E497,$Y$13:$Y$512,"○"))&gt;1</formula>
    </cfRule>
  </conditionalFormatting>
  <conditionalFormatting sqref="Z497">
    <cfRule type="expression" dxfId="627" priority="371" stopIfTrue="1">
      <formula>$Z497=""</formula>
    </cfRule>
    <cfRule type="expression" dxfId="626" priority="383">
      <formula>(COUNTIFS($E$13:$E$512,$E497,$Z$13:$Z$512,"◎") + COUNTIFS($E$13:$E$512,$E497,$Z$13:$Z$512,"○"))&gt;1</formula>
    </cfRule>
  </conditionalFormatting>
  <conditionalFormatting sqref="AA497">
    <cfRule type="expression" dxfId="625" priority="370" stopIfTrue="1">
      <formula>$AA497=""</formula>
    </cfRule>
    <cfRule type="expression" dxfId="624" priority="382">
      <formula>(COUNTIFS($E$13:$E$512,$E497,$AA$13:$AA$512,"◎") + COUNTIFS($E$13:$E$512,$E497,$AA$13:$AA$512,"○"))&gt;1</formula>
    </cfRule>
  </conditionalFormatting>
  <conditionalFormatting sqref="AB497">
    <cfRule type="expression" dxfId="623" priority="369" stopIfTrue="1">
      <formula>$AB497=""</formula>
    </cfRule>
    <cfRule type="expression" dxfId="622" priority="381">
      <formula>(COUNTIFS($E$13:$E$512,$E497,$AB$13:$AB$512,"◎") + COUNTIFS($E$13:$E$512,$E497,$AB$13:$AB$512,"○"))&gt;1</formula>
    </cfRule>
  </conditionalFormatting>
  <conditionalFormatting sqref="AC497">
    <cfRule type="expression" dxfId="621" priority="368" stopIfTrue="1">
      <formula>$AC497=""</formula>
    </cfRule>
    <cfRule type="expression" dxfId="620" priority="380">
      <formula>(COUNTIFS($E$13:$E$512,$E497,$AC$13:$AC$512,"◎") + COUNTIFS($E$13:$E$512,$E497,$AC$13:$AC$512,"○"))&gt;1</formula>
    </cfRule>
  </conditionalFormatting>
  <conditionalFormatting sqref="AD497">
    <cfRule type="expression" dxfId="619" priority="367" stopIfTrue="1">
      <formula>$AD497=""</formula>
    </cfRule>
    <cfRule type="expression" dxfId="618" priority="379">
      <formula>(COUNTIFS($E$13:$E$512,$E497,$AD$13:$AD$512,"◎") + COUNTIFS($E$13:$E$512,$E497,$AD$13:$AD$512,"○"))&gt;1</formula>
    </cfRule>
  </conditionalFormatting>
  <conditionalFormatting sqref="AE497">
    <cfRule type="expression" dxfId="617" priority="366" stopIfTrue="1">
      <formula>$AE497=""</formula>
    </cfRule>
    <cfRule type="expression" dxfId="616" priority="378">
      <formula>(COUNTIFS($E$13:$E$512,$E497,$AE$13:$AE$512,"◎") + COUNTIFS($E$13:$E$512,$E497,$AE$13:$AE$512,"○"))&gt;1</formula>
    </cfRule>
  </conditionalFormatting>
  <conditionalFormatting sqref="AF497">
    <cfRule type="expression" dxfId="615" priority="365" stopIfTrue="1">
      <formula>$AF497=""</formula>
    </cfRule>
    <cfRule type="expression" dxfId="614" priority="377">
      <formula>(COUNTIFS($E$13:$E$512,$E497,$AF$13:$AF$512,"◎") + COUNTIFS($E$13:$E$512,$E497,$AF$13:$AF$512,"○"))&gt;1</formula>
    </cfRule>
  </conditionalFormatting>
  <conditionalFormatting sqref="AG497">
    <cfRule type="expression" dxfId="613" priority="364" stopIfTrue="1">
      <formula>$AG497=""</formula>
    </cfRule>
    <cfRule type="expression" dxfId="612" priority="376">
      <formula>(COUNTIFS($E$13:$E$512,$E497,$AG$13:$AG$512,"◎") + COUNTIFS($E$13:$E$512,$E497,$AG$13:$AG$512,"○"))&gt;1</formula>
    </cfRule>
  </conditionalFormatting>
  <conditionalFormatting sqref="AH497">
    <cfRule type="expression" dxfId="611" priority="363" stopIfTrue="1">
      <formula>$AH497=""</formula>
    </cfRule>
    <cfRule type="expression" dxfId="610" priority="375">
      <formula>(COUNTIFS($E$13:$E$512,$E497,$AH$13:$AH$512,"◎") + COUNTIFS($E$13:$E$512,$E497,$AH$13:$AH$512,"○"))&gt;1</formula>
    </cfRule>
  </conditionalFormatting>
  <conditionalFormatting sqref="AI497">
    <cfRule type="expression" dxfId="609" priority="362" stopIfTrue="1">
      <formula>$AI497=""</formula>
    </cfRule>
    <cfRule type="expression" dxfId="608" priority="374">
      <formula>(COUNTIFS($E$13:$E$512,$E497,$AI$13:$AI$512,"◎") + COUNTIFS($E$13:$E$512,$E497,$AI$13:$AI$512,"○"))&gt;1</formula>
    </cfRule>
  </conditionalFormatting>
  <conditionalFormatting sqref="AJ497">
    <cfRule type="expression" dxfId="607" priority="361" stopIfTrue="1">
      <formula>$AJ497=""</formula>
    </cfRule>
    <cfRule type="expression" dxfId="606" priority="373">
      <formula>(COUNTIFS($E$13:$E$512,$E497,$AJ$13:$AJ$512,"◎") + COUNTIFS($E$13:$E$512,$E497,$AJ$13:$AJ$512,"○"))&gt;1</formula>
    </cfRule>
  </conditionalFormatting>
  <conditionalFormatting sqref="Y498">
    <cfRule type="expression" dxfId="605" priority="348" stopIfTrue="1">
      <formula>$Y498=""</formula>
    </cfRule>
    <cfRule type="expression" dxfId="604" priority="360">
      <formula>(COUNTIFS($E$13:$E$512,$E498,$Y$13:$Y$512,"◎") + COUNTIFS($E$13:$E$512,$E498,$Y$13:$Y$512,"○"))&gt;1</formula>
    </cfRule>
  </conditionalFormatting>
  <conditionalFormatting sqref="Z498">
    <cfRule type="expression" dxfId="603" priority="347" stopIfTrue="1">
      <formula>$Z498=""</formula>
    </cfRule>
    <cfRule type="expression" dxfId="602" priority="359">
      <formula>(COUNTIFS($E$13:$E$512,$E498,$Z$13:$Z$512,"◎") + COUNTIFS($E$13:$E$512,$E498,$Z$13:$Z$512,"○"))&gt;1</formula>
    </cfRule>
  </conditionalFormatting>
  <conditionalFormatting sqref="AA498">
    <cfRule type="expression" dxfId="601" priority="346" stopIfTrue="1">
      <formula>$AA498=""</formula>
    </cfRule>
    <cfRule type="expression" dxfId="600" priority="358">
      <formula>(COUNTIFS($E$13:$E$512,$E498,$AA$13:$AA$512,"◎") + COUNTIFS($E$13:$E$512,$E498,$AA$13:$AA$512,"○"))&gt;1</formula>
    </cfRule>
  </conditionalFormatting>
  <conditionalFormatting sqref="AB498">
    <cfRule type="expression" dxfId="599" priority="345" stopIfTrue="1">
      <formula>$AB498=""</formula>
    </cfRule>
    <cfRule type="expression" dxfId="598" priority="357">
      <formula>(COUNTIFS($E$13:$E$512,$E498,$AB$13:$AB$512,"◎") + COUNTIFS($E$13:$E$512,$E498,$AB$13:$AB$512,"○"))&gt;1</formula>
    </cfRule>
  </conditionalFormatting>
  <conditionalFormatting sqref="AC498">
    <cfRule type="expression" dxfId="597" priority="344" stopIfTrue="1">
      <formula>$AC498=""</formula>
    </cfRule>
    <cfRule type="expression" dxfId="596" priority="356">
      <formula>(COUNTIFS($E$13:$E$512,$E498,$AC$13:$AC$512,"◎") + COUNTIFS($E$13:$E$512,$E498,$AC$13:$AC$512,"○"))&gt;1</formula>
    </cfRule>
  </conditionalFormatting>
  <conditionalFormatting sqref="AD498">
    <cfRule type="expression" dxfId="595" priority="343" stopIfTrue="1">
      <formula>$AD498=""</formula>
    </cfRule>
    <cfRule type="expression" dxfId="594" priority="355">
      <formula>(COUNTIFS($E$13:$E$512,$E498,$AD$13:$AD$512,"◎") + COUNTIFS($E$13:$E$512,$E498,$AD$13:$AD$512,"○"))&gt;1</formula>
    </cfRule>
  </conditionalFormatting>
  <conditionalFormatting sqref="AE498">
    <cfRule type="expression" dxfId="593" priority="342" stopIfTrue="1">
      <formula>$AE498=""</formula>
    </cfRule>
    <cfRule type="expression" dxfId="592" priority="354">
      <formula>(COUNTIFS($E$13:$E$512,$E498,$AE$13:$AE$512,"◎") + COUNTIFS($E$13:$E$512,$E498,$AE$13:$AE$512,"○"))&gt;1</formula>
    </cfRule>
  </conditionalFormatting>
  <conditionalFormatting sqref="AF498">
    <cfRule type="expression" dxfId="591" priority="341" stopIfTrue="1">
      <formula>$AF498=""</formula>
    </cfRule>
    <cfRule type="expression" dxfId="590" priority="353">
      <formula>(COUNTIFS($E$13:$E$512,$E498,$AF$13:$AF$512,"◎") + COUNTIFS($E$13:$E$512,$E498,$AF$13:$AF$512,"○"))&gt;1</formula>
    </cfRule>
  </conditionalFormatting>
  <conditionalFormatting sqref="AG498">
    <cfRule type="expression" dxfId="589" priority="340" stopIfTrue="1">
      <formula>$AG498=""</formula>
    </cfRule>
    <cfRule type="expression" dxfId="588" priority="352">
      <formula>(COUNTIFS($E$13:$E$512,$E498,$AG$13:$AG$512,"◎") + COUNTIFS($E$13:$E$512,$E498,$AG$13:$AG$512,"○"))&gt;1</formula>
    </cfRule>
  </conditionalFormatting>
  <conditionalFormatting sqref="AH498">
    <cfRule type="expression" dxfId="587" priority="339" stopIfTrue="1">
      <formula>$AH498=""</formula>
    </cfRule>
    <cfRule type="expression" dxfId="586" priority="351">
      <formula>(COUNTIFS($E$13:$E$512,$E498,$AH$13:$AH$512,"◎") + COUNTIFS($E$13:$E$512,$E498,$AH$13:$AH$512,"○"))&gt;1</formula>
    </cfRule>
  </conditionalFormatting>
  <conditionalFormatting sqref="AI498">
    <cfRule type="expression" dxfId="585" priority="338" stopIfTrue="1">
      <formula>$AI498=""</formula>
    </cfRule>
    <cfRule type="expression" dxfId="584" priority="350">
      <formula>(COUNTIFS($E$13:$E$512,$E498,$AI$13:$AI$512,"◎") + COUNTIFS($E$13:$E$512,$E498,$AI$13:$AI$512,"○"))&gt;1</formula>
    </cfRule>
  </conditionalFormatting>
  <conditionalFormatting sqref="AJ498">
    <cfRule type="expression" dxfId="583" priority="337" stopIfTrue="1">
      <formula>$AJ498=""</formula>
    </cfRule>
    <cfRule type="expression" dxfId="582" priority="349">
      <formula>(COUNTIFS($E$13:$E$512,$E498,$AJ$13:$AJ$512,"◎") + COUNTIFS($E$13:$E$512,$E498,$AJ$13:$AJ$512,"○"))&gt;1</formula>
    </cfRule>
  </conditionalFormatting>
  <conditionalFormatting sqref="Y499">
    <cfRule type="expression" dxfId="581" priority="324" stopIfTrue="1">
      <formula>$Y499=""</formula>
    </cfRule>
    <cfRule type="expression" dxfId="580" priority="336">
      <formula>(COUNTIFS($E$13:$E$512,$E499,$Y$13:$Y$512,"◎") + COUNTIFS($E$13:$E$512,$E499,$Y$13:$Y$512,"○"))&gt;1</formula>
    </cfRule>
  </conditionalFormatting>
  <conditionalFormatting sqref="Z499">
    <cfRule type="expression" dxfId="579" priority="323" stopIfTrue="1">
      <formula>$Z499=""</formula>
    </cfRule>
    <cfRule type="expression" dxfId="578" priority="335">
      <formula>(COUNTIFS($E$13:$E$512,$E499,$Z$13:$Z$512,"◎") + COUNTIFS($E$13:$E$512,$E499,$Z$13:$Z$512,"○"))&gt;1</formula>
    </cfRule>
  </conditionalFormatting>
  <conditionalFormatting sqref="AA499">
    <cfRule type="expression" dxfId="577" priority="322" stopIfTrue="1">
      <formula>$AA499=""</formula>
    </cfRule>
    <cfRule type="expression" dxfId="576" priority="334">
      <formula>(COUNTIFS($E$13:$E$512,$E499,$AA$13:$AA$512,"◎") + COUNTIFS($E$13:$E$512,$E499,$AA$13:$AA$512,"○"))&gt;1</formula>
    </cfRule>
  </conditionalFormatting>
  <conditionalFormatting sqref="AB499">
    <cfRule type="expression" dxfId="575" priority="321" stopIfTrue="1">
      <formula>$AB499=""</formula>
    </cfRule>
    <cfRule type="expression" dxfId="574" priority="333">
      <formula>(COUNTIFS($E$13:$E$512,$E499,$AB$13:$AB$512,"◎") + COUNTIFS($E$13:$E$512,$E499,$AB$13:$AB$512,"○"))&gt;1</formula>
    </cfRule>
  </conditionalFormatting>
  <conditionalFormatting sqref="AC499">
    <cfRule type="expression" dxfId="573" priority="320" stopIfTrue="1">
      <formula>$AC499=""</formula>
    </cfRule>
    <cfRule type="expression" dxfId="572" priority="332">
      <formula>(COUNTIFS($E$13:$E$512,$E499,$AC$13:$AC$512,"◎") + COUNTIFS($E$13:$E$512,$E499,$AC$13:$AC$512,"○"))&gt;1</formula>
    </cfRule>
  </conditionalFormatting>
  <conditionalFormatting sqref="AD499">
    <cfRule type="expression" dxfId="571" priority="319" stopIfTrue="1">
      <formula>$AD499=""</formula>
    </cfRule>
    <cfRule type="expression" dxfId="570" priority="331">
      <formula>(COUNTIFS($E$13:$E$512,$E499,$AD$13:$AD$512,"◎") + COUNTIFS($E$13:$E$512,$E499,$AD$13:$AD$512,"○"))&gt;1</formula>
    </cfRule>
  </conditionalFormatting>
  <conditionalFormatting sqref="AE499">
    <cfRule type="expression" dxfId="569" priority="318" stopIfTrue="1">
      <formula>$AE499=""</formula>
    </cfRule>
    <cfRule type="expression" dxfId="568" priority="330">
      <formula>(COUNTIFS($E$13:$E$512,$E499,$AE$13:$AE$512,"◎") + COUNTIFS($E$13:$E$512,$E499,$AE$13:$AE$512,"○"))&gt;1</formula>
    </cfRule>
  </conditionalFormatting>
  <conditionalFormatting sqref="AF499">
    <cfRule type="expression" dxfId="567" priority="317" stopIfTrue="1">
      <formula>$AF499=""</formula>
    </cfRule>
    <cfRule type="expression" dxfId="566" priority="329">
      <formula>(COUNTIFS($E$13:$E$512,$E499,$AF$13:$AF$512,"◎") + COUNTIFS($E$13:$E$512,$E499,$AF$13:$AF$512,"○"))&gt;1</formula>
    </cfRule>
  </conditionalFormatting>
  <conditionalFormatting sqref="AG499">
    <cfRule type="expression" dxfId="565" priority="316" stopIfTrue="1">
      <formula>$AG499=""</formula>
    </cfRule>
    <cfRule type="expression" dxfId="564" priority="328">
      <formula>(COUNTIFS($E$13:$E$512,$E499,$AG$13:$AG$512,"◎") + COUNTIFS($E$13:$E$512,$E499,$AG$13:$AG$512,"○"))&gt;1</formula>
    </cfRule>
  </conditionalFormatting>
  <conditionalFormatting sqref="AH499">
    <cfRule type="expression" dxfId="563" priority="315" stopIfTrue="1">
      <formula>$AH499=""</formula>
    </cfRule>
    <cfRule type="expression" dxfId="562" priority="327">
      <formula>(COUNTIFS($E$13:$E$512,$E499,$AH$13:$AH$512,"◎") + COUNTIFS($E$13:$E$512,$E499,$AH$13:$AH$512,"○"))&gt;1</formula>
    </cfRule>
  </conditionalFormatting>
  <conditionalFormatting sqref="AI499">
    <cfRule type="expression" dxfId="561" priority="314" stopIfTrue="1">
      <formula>$AI499=""</formula>
    </cfRule>
    <cfRule type="expression" dxfId="560" priority="326">
      <formula>(COUNTIFS($E$13:$E$512,$E499,$AI$13:$AI$512,"◎") + COUNTIFS($E$13:$E$512,$E499,$AI$13:$AI$512,"○"))&gt;1</formula>
    </cfRule>
  </conditionalFormatting>
  <conditionalFormatting sqref="AJ499">
    <cfRule type="expression" dxfId="559" priority="313" stopIfTrue="1">
      <formula>$AJ499=""</formula>
    </cfRule>
    <cfRule type="expression" dxfId="558" priority="325">
      <formula>(COUNTIFS($E$13:$E$512,$E499,$AJ$13:$AJ$512,"◎") + COUNTIFS($E$13:$E$512,$E499,$AJ$13:$AJ$512,"○"))&gt;1</formula>
    </cfRule>
  </conditionalFormatting>
  <conditionalFormatting sqref="Y500">
    <cfRule type="expression" dxfId="557" priority="300" stopIfTrue="1">
      <formula>$Y500=""</formula>
    </cfRule>
    <cfRule type="expression" dxfId="556" priority="312">
      <formula>(COUNTIFS($E$13:$E$512,$E500,$Y$13:$Y$512,"◎") + COUNTIFS($E$13:$E$512,$E500,$Y$13:$Y$512,"○"))&gt;1</formula>
    </cfRule>
  </conditionalFormatting>
  <conditionalFormatting sqref="Z500">
    <cfRule type="expression" dxfId="555" priority="299" stopIfTrue="1">
      <formula>$Z500=""</formula>
    </cfRule>
    <cfRule type="expression" dxfId="554" priority="311">
      <formula>(COUNTIFS($E$13:$E$512,$E500,$Z$13:$Z$512,"◎") + COUNTIFS($E$13:$E$512,$E500,$Z$13:$Z$512,"○"))&gt;1</formula>
    </cfRule>
  </conditionalFormatting>
  <conditionalFormatting sqref="AA500">
    <cfRule type="expression" dxfId="553" priority="298" stopIfTrue="1">
      <formula>$AA500=""</formula>
    </cfRule>
    <cfRule type="expression" dxfId="552" priority="310">
      <formula>(COUNTIFS($E$13:$E$512,$E500,$AA$13:$AA$512,"◎") + COUNTIFS($E$13:$E$512,$E500,$AA$13:$AA$512,"○"))&gt;1</formula>
    </cfRule>
  </conditionalFormatting>
  <conditionalFormatting sqref="AB500">
    <cfRule type="expression" dxfId="551" priority="297" stopIfTrue="1">
      <formula>$AB500=""</formula>
    </cfRule>
    <cfRule type="expression" dxfId="550" priority="309">
      <formula>(COUNTIFS($E$13:$E$512,$E500,$AB$13:$AB$512,"◎") + COUNTIFS($E$13:$E$512,$E500,$AB$13:$AB$512,"○"))&gt;1</formula>
    </cfRule>
  </conditionalFormatting>
  <conditionalFormatting sqref="AC500">
    <cfRule type="expression" dxfId="549" priority="296" stopIfTrue="1">
      <formula>$AC500=""</formula>
    </cfRule>
    <cfRule type="expression" dxfId="548" priority="308">
      <formula>(COUNTIFS($E$13:$E$512,$E500,$AC$13:$AC$512,"◎") + COUNTIFS($E$13:$E$512,$E500,$AC$13:$AC$512,"○"))&gt;1</formula>
    </cfRule>
  </conditionalFormatting>
  <conditionalFormatting sqref="AD500">
    <cfRule type="expression" dxfId="547" priority="295" stopIfTrue="1">
      <formula>$AD500=""</formula>
    </cfRule>
    <cfRule type="expression" dxfId="546" priority="307">
      <formula>(COUNTIFS($E$13:$E$512,$E500,$AD$13:$AD$512,"◎") + COUNTIFS($E$13:$E$512,$E500,$AD$13:$AD$512,"○"))&gt;1</formula>
    </cfRule>
  </conditionalFormatting>
  <conditionalFormatting sqref="AE500">
    <cfRule type="expression" dxfId="545" priority="294" stopIfTrue="1">
      <formula>$AE500=""</formula>
    </cfRule>
    <cfRule type="expression" dxfId="544" priority="306">
      <formula>(COUNTIFS($E$13:$E$512,$E500,$AE$13:$AE$512,"◎") + COUNTIFS($E$13:$E$512,$E500,$AE$13:$AE$512,"○"))&gt;1</formula>
    </cfRule>
  </conditionalFormatting>
  <conditionalFormatting sqref="AF500">
    <cfRule type="expression" dxfId="543" priority="293" stopIfTrue="1">
      <formula>$AF500=""</formula>
    </cfRule>
    <cfRule type="expression" dxfId="542" priority="305">
      <formula>(COUNTIFS($E$13:$E$512,$E500,$AF$13:$AF$512,"◎") + COUNTIFS($E$13:$E$512,$E500,$AF$13:$AF$512,"○"))&gt;1</formula>
    </cfRule>
  </conditionalFormatting>
  <conditionalFormatting sqref="AG500">
    <cfRule type="expression" dxfId="541" priority="292" stopIfTrue="1">
      <formula>$AG500=""</formula>
    </cfRule>
    <cfRule type="expression" dxfId="540" priority="304">
      <formula>(COUNTIFS($E$13:$E$512,$E500,$AG$13:$AG$512,"◎") + COUNTIFS($E$13:$E$512,$E500,$AG$13:$AG$512,"○"))&gt;1</formula>
    </cfRule>
  </conditionalFormatting>
  <conditionalFormatting sqref="AH500">
    <cfRule type="expression" dxfId="539" priority="291" stopIfTrue="1">
      <formula>$AH500=""</formula>
    </cfRule>
    <cfRule type="expression" dxfId="538" priority="303">
      <formula>(COUNTIFS($E$13:$E$512,$E500,$AH$13:$AH$512,"◎") + COUNTIFS($E$13:$E$512,$E500,$AH$13:$AH$512,"○"))&gt;1</formula>
    </cfRule>
  </conditionalFormatting>
  <conditionalFormatting sqref="AI500">
    <cfRule type="expression" dxfId="537" priority="290" stopIfTrue="1">
      <formula>$AI500=""</formula>
    </cfRule>
    <cfRule type="expression" dxfId="536" priority="302">
      <formula>(COUNTIFS($E$13:$E$512,$E500,$AI$13:$AI$512,"◎") + COUNTIFS($E$13:$E$512,$E500,$AI$13:$AI$512,"○"))&gt;1</formula>
    </cfRule>
  </conditionalFormatting>
  <conditionalFormatting sqref="AJ500">
    <cfRule type="expression" dxfId="535" priority="289" stopIfTrue="1">
      <formula>$AJ500=""</formula>
    </cfRule>
    <cfRule type="expression" dxfId="534" priority="301">
      <formula>(COUNTIFS($E$13:$E$512,$E500,$AJ$13:$AJ$512,"◎") + COUNTIFS($E$13:$E$512,$E500,$AJ$13:$AJ$512,"○"))&gt;1</formula>
    </cfRule>
  </conditionalFormatting>
  <conditionalFormatting sqref="Y501">
    <cfRule type="expression" dxfId="533" priority="276" stopIfTrue="1">
      <formula>$Y501=""</formula>
    </cfRule>
    <cfRule type="expression" dxfId="532" priority="288">
      <formula>(COUNTIFS($E$13:$E$512,$E501,$Y$13:$Y$512,"◎") + COUNTIFS($E$13:$E$512,$E501,$Y$13:$Y$512,"○"))&gt;1</formula>
    </cfRule>
  </conditionalFormatting>
  <conditionalFormatting sqref="Z501">
    <cfRule type="expression" dxfId="531" priority="275" stopIfTrue="1">
      <formula>$Z501=""</formula>
    </cfRule>
    <cfRule type="expression" dxfId="530" priority="287">
      <formula>(COUNTIFS($E$13:$E$512,$E501,$Z$13:$Z$512,"◎") + COUNTIFS($E$13:$E$512,$E501,$Z$13:$Z$512,"○"))&gt;1</formula>
    </cfRule>
  </conditionalFormatting>
  <conditionalFormatting sqref="AA501">
    <cfRule type="expression" dxfId="529" priority="274" stopIfTrue="1">
      <formula>$AA501=""</formula>
    </cfRule>
    <cfRule type="expression" dxfId="528" priority="286">
      <formula>(COUNTIFS($E$13:$E$512,$E501,$AA$13:$AA$512,"◎") + COUNTIFS($E$13:$E$512,$E501,$AA$13:$AA$512,"○"))&gt;1</formula>
    </cfRule>
  </conditionalFormatting>
  <conditionalFormatting sqref="AB501">
    <cfRule type="expression" dxfId="527" priority="273" stopIfTrue="1">
      <formula>$AB501=""</formula>
    </cfRule>
    <cfRule type="expression" dxfId="526" priority="285">
      <formula>(COUNTIFS($E$13:$E$512,$E501,$AB$13:$AB$512,"◎") + COUNTIFS($E$13:$E$512,$E501,$AB$13:$AB$512,"○"))&gt;1</formula>
    </cfRule>
  </conditionalFormatting>
  <conditionalFormatting sqref="AC501">
    <cfRule type="expression" dxfId="525" priority="272" stopIfTrue="1">
      <formula>$AC501=""</formula>
    </cfRule>
    <cfRule type="expression" dxfId="524" priority="284">
      <formula>(COUNTIFS($E$13:$E$512,$E501,$AC$13:$AC$512,"◎") + COUNTIFS($E$13:$E$512,$E501,$AC$13:$AC$512,"○"))&gt;1</formula>
    </cfRule>
  </conditionalFormatting>
  <conditionalFormatting sqref="AD501">
    <cfRule type="expression" dxfId="523" priority="271" stopIfTrue="1">
      <formula>$AD501=""</formula>
    </cfRule>
    <cfRule type="expression" dxfId="522" priority="283">
      <formula>(COUNTIFS($E$13:$E$512,$E501,$AD$13:$AD$512,"◎") + COUNTIFS($E$13:$E$512,$E501,$AD$13:$AD$512,"○"))&gt;1</formula>
    </cfRule>
  </conditionalFormatting>
  <conditionalFormatting sqref="AE501">
    <cfRule type="expression" dxfId="521" priority="270" stopIfTrue="1">
      <formula>$AE501=""</formula>
    </cfRule>
    <cfRule type="expression" dxfId="520" priority="282">
      <formula>(COUNTIFS($E$13:$E$512,$E501,$AE$13:$AE$512,"◎") + COUNTIFS($E$13:$E$512,$E501,$AE$13:$AE$512,"○"))&gt;1</formula>
    </cfRule>
  </conditionalFormatting>
  <conditionalFormatting sqref="AF501">
    <cfRule type="expression" dxfId="519" priority="269" stopIfTrue="1">
      <formula>$AF501=""</formula>
    </cfRule>
    <cfRule type="expression" dxfId="518" priority="281">
      <formula>(COUNTIFS($E$13:$E$512,$E501,$AF$13:$AF$512,"◎") + COUNTIFS($E$13:$E$512,$E501,$AF$13:$AF$512,"○"))&gt;1</formula>
    </cfRule>
  </conditionalFormatting>
  <conditionalFormatting sqref="AG501">
    <cfRule type="expression" dxfId="517" priority="268" stopIfTrue="1">
      <formula>$AG501=""</formula>
    </cfRule>
    <cfRule type="expression" dxfId="516" priority="280">
      <formula>(COUNTIFS($E$13:$E$512,$E501,$AG$13:$AG$512,"◎") + COUNTIFS($E$13:$E$512,$E501,$AG$13:$AG$512,"○"))&gt;1</formula>
    </cfRule>
  </conditionalFormatting>
  <conditionalFormatting sqref="AH501">
    <cfRule type="expression" dxfId="515" priority="267" stopIfTrue="1">
      <formula>$AH501=""</formula>
    </cfRule>
    <cfRule type="expression" dxfId="514" priority="279">
      <formula>(COUNTIFS($E$13:$E$512,$E501,$AH$13:$AH$512,"◎") + COUNTIFS($E$13:$E$512,$E501,$AH$13:$AH$512,"○"))&gt;1</formula>
    </cfRule>
  </conditionalFormatting>
  <conditionalFormatting sqref="AI501">
    <cfRule type="expression" dxfId="513" priority="266" stopIfTrue="1">
      <formula>$AI501=""</formula>
    </cfRule>
    <cfRule type="expression" dxfId="512" priority="278">
      <formula>(COUNTIFS($E$13:$E$512,$E501,$AI$13:$AI$512,"◎") + COUNTIFS($E$13:$E$512,$E501,$AI$13:$AI$512,"○"))&gt;1</formula>
    </cfRule>
  </conditionalFormatting>
  <conditionalFormatting sqref="AJ501">
    <cfRule type="expression" dxfId="511" priority="265" stopIfTrue="1">
      <formula>$AJ501=""</formula>
    </cfRule>
    <cfRule type="expression" dxfId="510" priority="277">
      <formula>(COUNTIFS($E$13:$E$512,$E501,$AJ$13:$AJ$512,"◎") + COUNTIFS($E$13:$E$512,$E501,$AJ$13:$AJ$512,"○"))&gt;1</formula>
    </cfRule>
  </conditionalFormatting>
  <conditionalFormatting sqref="Y502">
    <cfRule type="expression" dxfId="509" priority="252" stopIfTrue="1">
      <formula>$Y502=""</formula>
    </cfRule>
    <cfRule type="expression" dxfId="508" priority="264">
      <formula>(COUNTIFS($E$13:$E$512,$E502,$Y$13:$Y$512,"◎") + COUNTIFS($E$13:$E$512,$E502,$Y$13:$Y$512,"○"))&gt;1</formula>
    </cfRule>
  </conditionalFormatting>
  <conditionalFormatting sqref="Z502">
    <cfRule type="expression" dxfId="507" priority="251" stopIfTrue="1">
      <formula>$Z502=""</formula>
    </cfRule>
    <cfRule type="expression" dxfId="506" priority="263">
      <formula>(COUNTIFS($E$13:$E$512,$E502,$Z$13:$Z$512,"◎") + COUNTIFS($E$13:$E$512,$E502,$Z$13:$Z$512,"○"))&gt;1</formula>
    </cfRule>
  </conditionalFormatting>
  <conditionalFormatting sqref="AA502">
    <cfRule type="expression" dxfId="505" priority="250" stopIfTrue="1">
      <formula>$AA502=""</formula>
    </cfRule>
    <cfRule type="expression" dxfId="504" priority="262">
      <formula>(COUNTIFS($E$13:$E$512,$E502,$AA$13:$AA$512,"◎") + COUNTIFS($E$13:$E$512,$E502,$AA$13:$AA$512,"○"))&gt;1</formula>
    </cfRule>
  </conditionalFormatting>
  <conditionalFormatting sqref="AB502">
    <cfRule type="expression" dxfId="503" priority="249" stopIfTrue="1">
      <formula>$AB502=""</formula>
    </cfRule>
    <cfRule type="expression" dxfId="502" priority="261">
      <formula>(COUNTIFS($E$13:$E$512,$E502,$AB$13:$AB$512,"◎") + COUNTIFS($E$13:$E$512,$E502,$AB$13:$AB$512,"○"))&gt;1</formula>
    </cfRule>
  </conditionalFormatting>
  <conditionalFormatting sqref="AC502">
    <cfRule type="expression" dxfId="501" priority="248" stopIfTrue="1">
      <formula>$AC502=""</formula>
    </cfRule>
    <cfRule type="expression" dxfId="500" priority="260">
      <formula>(COUNTIFS($E$13:$E$512,$E502,$AC$13:$AC$512,"◎") + COUNTIFS($E$13:$E$512,$E502,$AC$13:$AC$512,"○"))&gt;1</formula>
    </cfRule>
  </conditionalFormatting>
  <conditionalFormatting sqref="AD502">
    <cfRule type="expression" dxfId="499" priority="247" stopIfTrue="1">
      <formula>$AD502=""</formula>
    </cfRule>
    <cfRule type="expression" dxfId="498" priority="259">
      <formula>(COUNTIFS($E$13:$E$512,$E502,$AD$13:$AD$512,"◎") + COUNTIFS($E$13:$E$512,$E502,$AD$13:$AD$512,"○"))&gt;1</formula>
    </cfRule>
  </conditionalFormatting>
  <conditionalFormatting sqref="AE502">
    <cfRule type="expression" dxfId="497" priority="246" stopIfTrue="1">
      <formula>$AE502=""</formula>
    </cfRule>
    <cfRule type="expression" dxfId="496" priority="258">
      <formula>(COUNTIFS($E$13:$E$512,$E502,$AE$13:$AE$512,"◎") + COUNTIFS($E$13:$E$512,$E502,$AE$13:$AE$512,"○"))&gt;1</formula>
    </cfRule>
  </conditionalFormatting>
  <conditionalFormatting sqref="AF502">
    <cfRule type="expression" dxfId="495" priority="245" stopIfTrue="1">
      <formula>$AF502=""</formula>
    </cfRule>
    <cfRule type="expression" dxfId="494" priority="257">
      <formula>(COUNTIFS($E$13:$E$512,$E502,$AF$13:$AF$512,"◎") + COUNTIFS($E$13:$E$512,$E502,$AF$13:$AF$512,"○"))&gt;1</formula>
    </cfRule>
  </conditionalFormatting>
  <conditionalFormatting sqref="AG502">
    <cfRule type="expression" dxfId="493" priority="244" stopIfTrue="1">
      <formula>$AG502=""</formula>
    </cfRule>
    <cfRule type="expression" dxfId="492" priority="256">
      <formula>(COUNTIFS($E$13:$E$512,$E502,$AG$13:$AG$512,"◎") + COUNTIFS($E$13:$E$512,$E502,$AG$13:$AG$512,"○"))&gt;1</formula>
    </cfRule>
  </conditionalFormatting>
  <conditionalFormatting sqref="AH502">
    <cfRule type="expression" dxfId="491" priority="243" stopIfTrue="1">
      <formula>$AH502=""</formula>
    </cfRule>
    <cfRule type="expression" dxfId="490" priority="255">
      <formula>(COUNTIFS($E$13:$E$512,$E502,$AH$13:$AH$512,"◎") + COUNTIFS($E$13:$E$512,$E502,$AH$13:$AH$512,"○"))&gt;1</formula>
    </cfRule>
  </conditionalFormatting>
  <conditionalFormatting sqref="AI502">
    <cfRule type="expression" dxfId="489" priority="242" stopIfTrue="1">
      <formula>$AI502=""</formula>
    </cfRule>
    <cfRule type="expression" dxfId="488" priority="254">
      <formula>(COUNTIFS($E$13:$E$512,$E502,$AI$13:$AI$512,"◎") + COUNTIFS($E$13:$E$512,$E502,$AI$13:$AI$512,"○"))&gt;1</formula>
    </cfRule>
  </conditionalFormatting>
  <conditionalFormatting sqref="AJ502">
    <cfRule type="expression" dxfId="487" priority="241" stopIfTrue="1">
      <formula>$AJ502=""</formula>
    </cfRule>
    <cfRule type="expression" dxfId="486" priority="253">
      <formula>(COUNTIFS($E$13:$E$512,$E502,$AJ$13:$AJ$512,"◎") + COUNTIFS($E$13:$E$512,$E502,$AJ$13:$AJ$512,"○"))&gt;1</formula>
    </cfRule>
  </conditionalFormatting>
  <conditionalFormatting sqref="Y503">
    <cfRule type="expression" dxfId="485" priority="228" stopIfTrue="1">
      <formula>$Y503=""</formula>
    </cfRule>
    <cfRule type="expression" dxfId="484" priority="240">
      <formula>(COUNTIFS($E$13:$E$512,$E503,$Y$13:$Y$512,"◎") + COUNTIFS($E$13:$E$512,$E503,$Y$13:$Y$512,"○"))&gt;1</formula>
    </cfRule>
  </conditionalFormatting>
  <conditionalFormatting sqref="Z503">
    <cfRule type="expression" dxfId="483" priority="227" stopIfTrue="1">
      <formula>$Z503=""</formula>
    </cfRule>
    <cfRule type="expression" dxfId="482" priority="239">
      <formula>(COUNTIFS($E$13:$E$512,$E503,$Z$13:$Z$512,"◎") + COUNTIFS($E$13:$E$512,$E503,$Z$13:$Z$512,"○"))&gt;1</formula>
    </cfRule>
  </conditionalFormatting>
  <conditionalFormatting sqref="AA503">
    <cfRule type="expression" dxfId="481" priority="226" stopIfTrue="1">
      <formula>$AA503=""</formula>
    </cfRule>
    <cfRule type="expression" dxfId="480" priority="238">
      <formula>(COUNTIFS($E$13:$E$512,$E503,$AA$13:$AA$512,"◎") + COUNTIFS($E$13:$E$512,$E503,$AA$13:$AA$512,"○"))&gt;1</formula>
    </cfRule>
  </conditionalFormatting>
  <conditionalFormatting sqref="AB503">
    <cfRule type="expression" dxfId="479" priority="225" stopIfTrue="1">
      <formula>$AB503=""</formula>
    </cfRule>
    <cfRule type="expression" dxfId="478" priority="237">
      <formula>(COUNTIFS($E$13:$E$512,$E503,$AB$13:$AB$512,"◎") + COUNTIFS($E$13:$E$512,$E503,$AB$13:$AB$512,"○"))&gt;1</formula>
    </cfRule>
  </conditionalFormatting>
  <conditionalFormatting sqref="AC503">
    <cfRule type="expression" dxfId="477" priority="224" stopIfTrue="1">
      <formula>$AC503=""</formula>
    </cfRule>
    <cfRule type="expression" dxfId="476" priority="236">
      <formula>(COUNTIFS($E$13:$E$512,$E503,$AC$13:$AC$512,"◎") + COUNTIFS($E$13:$E$512,$E503,$AC$13:$AC$512,"○"))&gt;1</formula>
    </cfRule>
  </conditionalFormatting>
  <conditionalFormatting sqref="AD503">
    <cfRule type="expression" dxfId="475" priority="223" stopIfTrue="1">
      <formula>$AD503=""</formula>
    </cfRule>
    <cfRule type="expression" dxfId="474" priority="235">
      <formula>(COUNTIFS($E$13:$E$512,$E503,$AD$13:$AD$512,"◎") + COUNTIFS($E$13:$E$512,$E503,$AD$13:$AD$512,"○"))&gt;1</formula>
    </cfRule>
  </conditionalFormatting>
  <conditionalFormatting sqref="AE503">
    <cfRule type="expression" dxfId="473" priority="222" stopIfTrue="1">
      <formula>$AE503=""</formula>
    </cfRule>
    <cfRule type="expression" dxfId="472" priority="234">
      <formula>(COUNTIFS($E$13:$E$512,$E503,$AE$13:$AE$512,"◎") + COUNTIFS($E$13:$E$512,$E503,$AE$13:$AE$512,"○"))&gt;1</formula>
    </cfRule>
  </conditionalFormatting>
  <conditionalFormatting sqref="AF503">
    <cfRule type="expression" dxfId="471" priority="221" stopIfTrue="1">
      <formula>$AF503=""</formula>
    </cfRule>
    <cfRule type="expression" dxfId="470" priority="233">
      <formula>(COUNTIFS($E$13:$E$512,$E503,$AF$13:$AF$512,"◎") + COUNTIFS($E$13:$E$512,$E503,$AF$13:$AF$512,"○"))&gt;1</formula>
    </cfRule>
  </conditionalFormatting>
  <conditionalFormatting sqref="AG503">
    <cfRule type="expression" dxfId="469" priority="220" stopIfTrue="1">
      <formula>$AG503=""</formula>
    </cfRule>
    <cfRule type="expression" dxfId="468" priority="232">
      <formula>(COUNTIFS($E$13:$E$512,$E503,$AG$13:$AG$512,"◎") + COUNTIFS($E$13:$E$512,$E503,$AG$13:$AG$512,"○"))&gt;1</formula>
    </cfRule>
  </conditionalFormatting>
  <conditionalFormatting sqref="AH503">
    <cfRule type="expression" dxfId="467" priority="219" stopIfTrue="1">
      <formula>$AH503=""</formula>
    </cfRule>
    <cfRule type="expression" dxfId="466" priority="231">
      <formula>(COUNTIFS($E$13:$E$512,$E503,$AH$13:$AH$512,"◎") + COUNTIFS($E$13:$E$512,$E503,$AH$13:$AH$512,"○"))&gt;1</formula>
    </cfRule>
  </conditionalFormatting>
  <conditionalFormatting sqref="AI503">
    <cfRule type="expression" dxfId="465" priority="218" stopIfTrue="1">
      <formula>$AI503=""</formula>
    </cfRule>
    <cfRule type="expression" dxfId="464" priority="230">
      <formula>(COUNTIFS($E$13:$E$512,$E503,$AI$13:$AI$512,"◎") + COUNTIFS($E$13:$E$512,$E503,$AI$13:$AI$512,"○"))&gt;1</formula>
    </cfRule>
  </conditionalFormatting>
  <conditionalFormatting sqref="AJ503">
    <cfRule type="expression" dxfId="463" priority="217" stopIfTrue="1">
      <formula>$AJ503=""</formula>
    </cfRule>
    <cfRule type="expression" dxfId="462" priority="229">
      <formula>(COUNTIFS($E$13:$E$512,$E503,$AJ$13:$AJ$512,"◎") + COUNTIFS($E$13:$E$512,$E503,$AJ$13:$AJ$512,"○"))&gt;1</formula>
    </cfRule>
  </conditionalFormatting>
  <conditionalFormatting sqref="Y504">
    <cfRule type="expression" dxfId="461" priority="204" stopIfTrue="1">
      <formula>$Y504=""</formula>
    </cfRule>
    <cfRule type="expression" dxfId="460" priority="216">
      <formula>(COUNTIFS($E$13:$E$512,$E504,$Y$13:$Y$512,"◎") + COUNTIFS($E$13:$E$512,$E504,$Y$13:$Y$512,"○"))&gt;1</formula>
    </cfRule>
  </conditionalFormatting>
  <conditionalFormatting sqref="Z504">
    <cfRule type="expression" dxfId="459" priority="203" stopIfTrue="1">
      <formula>$Z504=""</formula>
    </cfRule>
    <cfRule type="expression" dxfId="458" priority="215">
      <formula>(COUNTIFS($E$13:$E$512,$E504,$Z$13:$Z$512,"◎") + COUNTIFS($E$13:$E$512,$E504,$Z$13:$Z$512,"○"))&gt;1</formula>
    </cfRule>
  </conditionalFormatting>
  <conditionalFormatting sqref="AA504">
    <cfRule type="expression" dxfId="457" priority="202" stopIfTrue="1">
      <formula>$AA504=""</formula>
    </cfRule>
    <cfRule type="expression" dxfId="456" priority="214">
      <formula>(COUNTIFS($E$13:$E$512,$E504,$AA$13:$AA$512,"◎") + COUNTIFS($E$13:$E$512,$E504,$AA$13:$AA$512,"○"))&gt;1</formula>
    </cfRule>
  </conditionalFormatting>
  <conditionalFormatting sqref="AB504">
    <cfRule type="expression" dxfId="455" priority="201" stopIfTrue="1">
      <formula>$AB504=""</formula>
    </cfRule>
    <cfRule type="expression" dxfId="454" priority="213">
      <formula>(COUNTIFS($E$13:$E$512,$E504,$AB$13:$AB$512,"◎") + COUNTIFS($E$13:$E$512,$E504,$AB$13:$AB$512,"○"))&gt;1</formula>
    </cfRule>
  </conditionalFormatting>
  <conditionalFormatting sqref="AC504">
    <cfRule type="expression" dxfId="453" priority="200" stopIfTrue="1">
      <formula>$AC504=""</formula>
    </cfRule>
    <cfRule type="expression" dxfId="452" priority="212">
      <formula>(COUNTIFS($E$13:$E$512,$E504,$AC$13:$AC$512,"◎") + COUNTIFS($E$13:$E$512,$E504,$AC$13:$AC$512,"○"))&gt;1</formula>
    </cfRule>
  </conditionalFormatting>
  <conditionalFormatting sqref="AD504">
    <cfRule type="expression" dxfId="451" priority="199" stopIfTrue="1">
      <formula>$AD504=""</formula>
    </cfRule>
    <cfRule type="expression" dxfId="450" priority="211">
      <formula>(COUNTIFS($E$13:$E$512,$E504,$AD$13:$AD$512,"◎") + COUNTIFS($E$13:$E$512,$E504,$AD$13:$AD$512,"○"))&gt;1</formula>
    </cfRule>
  </conditionalFormatting>
  <conditionalFormatting sqref="AE504">
    <cfRule type="expression" dxfId="449" priority="198" stopIfTrue="1">
      <formula>$AE504=""</formula>
    </cfRule>
    <cfRule type="expression" dxfId="448" priority="210">
      <formula>(COUNTIFS($E$13:$E$512,$E504,$AE$13:$AE$512,"◎") + COUNTIFS($E$13:$E$512,$E504,$AE$13:$AE$512,"○"))&gt;1</formula>
    </cfRule>
  </conditionalFormatting>
  <conditionalFormatting sqref="AF504">
    <cfRule type="expression" dxfId="447" priority="197" stopIfTrue="1">
      <formula>$AF504=""</formula>
    </cfRule>
    <cfRule type="expression" dxfId="446" priority="209">
      <formula>(COUNTIFS($E$13:$E$512,$E504,$AF$13:$AF$512,"◎") + COUNTIFS($E$13:$E$512,$E504,$AF$13:$AF$512,"○"))&gt;1</formula>
    </cfRule>
  </conditionalFormatting>
  <conditionalFormatting sqref="AG504">
    <cfRule type="expression" dxfId="445" priority="196" stopIfTrue="1">
      <formula>$AG504=""</formula>
    </cfRule>
    <cfRule type="expression" dxfId="444" priority="208">
      <formula>(COUNTIFS($E$13:$E$512,$E504,$AG$13:$AG$512,"◎") + COUNTIFS($E$13:$E$512,$E504,$AG$13:$AG$512,"○"))&gt;1</formula>
    </cfRule>
  </conditionalFormatting>
  <conditionalFormatting sqref="AH504">
    <cfRule type="expression" dxfId="443" priority="195" stopIfTrue="1">
      <formula>$AH504=""</formula>
    </cfRule>
    <cfRule type="expression" dxfId="442" priority="207">
      <formula>(COUNTIFS($E$13:$E$512,$E504,$AH$13:$AH$512,"◎") + COUNTIFS($E$13:$E$512,$E504,$AH$13:$AH$512,"○"))&gt;1</formula>
    </cfRule>
  </conditionalFormatting>
  <conditionalFormatting sqref="AI504">
    <cfRule type="expression" dxfId="441" priority="194" stopIfTrue="1">
      <formula>$AI504=""</formula>
    </cfRule>
    <cfRule type="expression" dxfId="440" priority="206">
      <formula>(COUNTIFS($E$13:$E$512,$E504,$AI$13:$AI$512,"◎") + COUNTIFS($E$13:$E$512,$E504,$AI$13:$AI$512,"○"))&gt;1</formula>
    </cfRule>
  </conditionalFormatting>
  <conditionalFormatting sqref="AJ504">
    <cfRule type="expression" dxfId="439" priority="193" stopIfTrue="1">
      <formula>$AJ504=""</formula>
    </cfRule>
    <cfRule type="expression" dxfId="438" priority="205">
      <formula>(COUNTIFS($E$13:$E$512,$E504,$AJ$13:$AJ$512,"◎") + COUNTIFS($E$13:$E$512,$E504,$AJ$13:$AJ$512,"○"))&gt;1</formula>
    </cfRule>
  </conditionalFormatting>
  <conditionalFormatting sqref="Y505">
    <cfRule type="expression" dxfId="437" priority="180" stopIfTrue="1">
      <formula>$Y505=""</formula>
    </cfRule>
    <cfRule type="expression" dxfId="436" priority="192">
      <formula>(COUNTIFS($E$13:$E$512,$E505,$Y$13:$Y$512,"◎") + COUNTIFS($E$13:$E$512,$E505,$Y$13:$Y$512,"○"))&gt;1</formula>
    </cfRule>
  </conditionalFormatting>
  <conditionalFormatting sqref="Z505">
    <cfRule type="expression" dxfId="435" priority="179" stopIfTrue="1">
      <formula>$Z505=""</formula>
    </cfRule>
    <cfRule type="expression" dxfId="434" priority="191">
      <formula>(COUNTIFS($E$13:$E$512,$E505,$Z$13:$Z$512,"◎") + COUNTIFS($E$13:$E$512,$E505,$Z$13:$Z$512,"○"))&gt;1</formula>
    </cfRule>
  </conditionalFormatting>
  <conditionalFormatting sqref="AA505">
    <cfRule type="expression" dxfId="433" priority="178" stopIfTrue="1">
      <formula>$AA505=""</formula>
    </cfRule>
    <cfRule type="expression" dxfId="432" priority="190">
      <formula>(COUNTIFS($E$13:$E$512,$E505,$AA$13:$AA$512,"◎") + COUNTIFS($E$13:$E$512,$E505,$AA$13:$AA$512,"○"))&gt;1</formula>
    </cfRule>
  </conditionalFormatting>
  <conditionalFormatting sqref="AB505">
    <cfRule type="expression" dxfId="431" priority="177" stopIfTrue="1">
      <formula>$AB505=""</formula>
    </cfRule>
    <cfRule type="expression" dxfId="430" priority="189">
      <formula>(COUNTIFS($E$13:$E$512,$E505,$AB$13:$AB$512,"◎") + COUNTIFS($E$13:$E$512,$E505,$AB$13:$AB$512,"○"))&gt;1</formula>
    </cfRule>
  </conditionalFormatting>
  <conditionalFormatting sqref="AC505">
    <cfRule type="expression" dxfId="429" priority="176" stopIfTrue="1">
      <formula>$AC505=""</formula>
    </cfRule>
    <cfRule type="expression" dxfId="428" priority="188">
      <formula>(COUNTIFS($E$13:$E$512,$E505,$AC$13:$AC$512,"◎") + COUNTIFS($E$13:$E$512,$E505,$AC$13:$AC$512,"○"))&gt;1</formula>
    </cfRule>
  </conditionalFormatting>
  <conditionalFormatting sqref="AD505">
    <cfRule type="expression" dxfId="427" priority="175" stopIfTrue="1">
      <formula>$AD505=""</formula>
    </cfRule>
    <cfRule type="expression" dxfId="426" priority="187">
      <formula>(COUNTIFS($E$13:$E$512,$E505,$AD$13:$AD$512,"◎") + COUNTIFS($E$13:$E$512,$E505,$AD$13:$AD$512,"○"))&gt;1</formula>
    </cfRule>
  </conditionalFormatting>
  <conditionalFormatting sqref="AE505">
    <cfRule type="expression" dxfId="425" priority="174" stopIfTrue="1">
      <formula>$AE505=""</formula>
    </cfRule>
    <cfRule type="expression" dxfId="424" priority="186">
      <formula>(COUNTIFS($E$13:$E$512,$E505,$AE$13:$AE$512,"◎") + COUNTIFS($E$13:$E$512,$E505,$AE$13:$AE$512,"○"))&gt;1</formula>
    </cfRule>
  </conditionalFormatting>
  <conditionalFormatting sqref="AF505">
    <cfRule type="expression" dxfId="423" priority="173" stopIfTrue="1">
      <formula>$AF505=""</formula>
    </cfRule>
    <cfRule type="expression" dxfId="422" priority="185">
      <formula>(COUNTIFS($E$13:$E$512,$E505,$AF$13:$AF$512,"◎") + COUNTIFS($E$13:$E$512,$E505,$AF$13:$AF$512,"○"))&gt;1</formula>
    </cfRule>
  </conditionalFormatting>
  <conditionalFormatting sqref="AG505">
    <cfRule type="expression" dxfId="421" priority="172" stopIfTrue="1">
      <formula>$AG505=""</formula>
    </cfRule>
    <cfRule type="expression" dxfId="420" priority="184">
      <formula>(COUNTIFS($E$13:$E$512,$E505,$AG$13:$AG$512,"◎") + COUNTIFS($E$13:$E$512,$E505,$AG$13:$AG$512,"○"))&gt;1</formula>
    </cfRule>
  </conditionalFormatting>
  <conditionalFormatting sqref="AH505">
    <cfRule type="expression" dxfId="419" priority="171" stopIfTrue="1">
      <formula>$AH505=""</formula>
    </cfRule>
    <cfRule type="expression" dxfId="418" priority="183">
      <formula>(COUNTIFS($E$13:$E$512,$E505,$AH$13:$AH$512,"◎") + COUNTIFS($E$13:$E$512,$E505,$AH$13:$AH$512,"○"))&gt;1</formula>
    </cfRule>
  </conditionalFormatting>
  <conditionalFormatting sqref="AI505">
    <cfRule type="expression" dxfId="417" priority="170" stopIfTrue="1">
      <formula>$AI505=""</formula>
    </cfRule>
    <cfRule type="expression" dxfId="416" priority="182">
      <formula>(COUNTIFS($E$13:$E$512,$E505,$AI$13:$AI$512,"◎") + COUNTIFS($E$13:$E$512,$E505,$AI$13:$AI$512,"○"))&gt;1</formula>
    </cfRule>
  </conditionalFormatting>
  <conditionalFormatting sqref="AJ505">
    <cfRule type="expression" dxfId="415" priority="169" stopIfTrue="1">
      <formula>$AJ505=""</formula>
    </cfRule>
    <cfRule type="expression" dxfId="414" priority="181">
      <formula>(COUNTIFS($E$13:$E$512,$E505,$AJ$13:$AJ$512,"◎") + COUNTIFS($E$13:$E$512,$E505,$AJ$13:$AJ$512,"○"))&gt;1</formula>
    </cfRule>
  </conditionalFormatting>
  <conditionalFormatting sqref="Y506">
    <cfRule type="expression" dxfId="413" priority="156" stopIfTrue="1">
      <formula>$Y506=""</formula>
    </cfRule>
    <cfRule type="expression" dxfId="412" priority="168">
      <formula>(COUNTIFS($E$13:$E$512,$E506,$Y$13:$Y$512,"◎") + COUNTIFS($E$13:$E$512,$E506,$Y$13:$Y$512,"○"))&gt;1</formula>
    </cfRule>
  </conditionalFormatting>
  <conditionalFormatting sqref="Z506">
    <cfRule type="expression" dxfId="411" priority="155" stopIfTrue="1">
      <formula>$Z506=""</formula>
    </cfRule>
    <cfRule type="expression" dxfId="410" priority="167">
      <formula>(COUNTIFS($E$13:$E$512,$E506,$Z$13:$Z$512,"◎") + COUNTIFS($E$13:$E$512,$E506,$Z$13:$Z$512,"○"))&gt;1</formula>
    </cfRule>
  </conditionalFormatting>
  <conditionalFormatting sqref="AA506">
    <cfRule type="expression" dxfId="409" priority="154" stopIfTrue="1">
      <formula>$AA506=""</formula>
    </cfRule>
    <cfRule type="expression" dxfId="408" priority="166">
      <formula>(COUNTIFS($E$13:$E$512,$E506,$AA$13:$AA$512,"◎") + COUNTIFS($E$13:$E$512,$E506,$AA$13:$AA$512,"○"))&gt;1</formula>
    </cfRule>
  </conditionalFormatting>
  <conditionalFormatting sqref="AB506">
    <cfRule type="expression" dxfId="407" priority="153" stopIfTrue="1">
      <formula>$AB506=""</formula>
    </cfRule>
    <cfRule type="expression" dxfId="406" priority="165">
      <formula>(COUNTIFS($E$13:$E$512,$E506,$AB$13:$AB$512,"◎") + COUNTIFS($E$13:$E$512,$E506,$AB$13:$AB$512,"○"))&gt;1</formula>
    </cfRule>
  </conditionalFormatting>
  <conditionalFormatting sqref="AC506">
    <cfRule type="expression" dxfId="405" priority="152" stopIfTrue="1">
      <formula>$AC506=""</formula>
    </cfRule>
    <cfRule type="expression" dxfId="404" priority="164">
      <formula>(COUNTIFS($E$13:$E$512,$E506,$AC$13:$AC$512,"◎") + COUNTIFS($E$13:$E$512,$E506,$AC$13:$AC$512,"○"))&gt;1</formula>
    </cfRule>
  </conditionalFormatting>
  <conditionalFormatting sqref="AD506">
    <cfRule type="expression" dxfId="403" priority="151" stopIfTrue="1">
      <formula>$AD506=""</formula>
    </cfRule>
    <cfRule type="expression" dxfId="402" priority="163">
      <formula>(COUNTIFS($E$13:$E$512,$E506,$AD$13:$AD$512,"◎") + COUNTIFS($E$13:$E$512,$E506,$AD$13:$AD$512,"○"))&gt;1</formula>
    </cfRule>
  </conditionalFormatting>
  <conditionalFormatting sqref="AE506">
    <cfRule type="expression" dxfId="401" priority="150" stopIfTrue="1">
      <formula>$AE506=""</formula>
    </cfRule>
    <cfRule type="expression" dxfId="400" priority="162">
      <formula>(COUNTIFS($E$13:$E$512,$E506,$AE$13:$AE$512,"◎") + COUNTIFS($E$13:$E$512,$E506,$AE$13:$AE$512,"○"))&gt;1</formula>
    </cfRule>
  </conditionalFormatting>
  <conditionalFormatting sqref="AF506">
    <cfRule type="expression" dxfId="399" priority="149" stopIfTrue="1">
      <formula>$AF506=""</formula>
    </cfRule>
    <cfRule type="expression" dxfId="398" priority="161">
      <formula>(COUNTIFS($E$13:$E$512,$E506,$AF$13:$AF$512,"◎") + COUNTIFS($E$13:$E$512,$E506,$AF$13:$AF$512,"○"))&gt;1</formula>
    </cfRule>
  </conditionalFormatting>
  <conditionalFormatting sqref="AG506">
    <cfRule type="expression" dxfId="397" priority="148" stopIfTrue="1">
      <formula>$AG506=""</formula>
    </cfRule>
    <cfRule type="expression" dxfId="396" priority="160">
      <formula>(COUNTIFS($E$13:$E$512,$E506,$AG$13:$AG$512,"◎") + COUNTIFS($E$13:$E$512,$E506,$AG$13:$AG$512,"○"))&gt;1</formula>
    </cfRule>
  </conditionalFormatting>
  <conditionalFormatting sqref="AH506">
    <cfRule type="expression" dxfId="395" priority="147" stopIfTrue="1">
      <formula>$AH506=""</formula>
    </cfRule>
    <cfRule type="expression" dxfId="394" priority="159">
      <formula>(COUNTIFS($E$13:$E$512,$E506,$AH$13:$AH$512,"◎") + COUNTIFS($E$13:$E$512,$E506,$AH$13:$AH$512,"○"))&gt;1</formula>
    </cfRule>
  </conditionalFormatting>
  <conditionalFormatting sqref="AI506">
    <cfRule type="expression" dxfId="393" priority="146" stopIfTrue="1">
      <formula>$AI506=""</formula>
    </cfRule>
    <cfRule type="expression" dxfId="392" priority="158">
      <formula>(COUNTIFS($E$13:$E$512,$E506,$AI$13:$AI$512,"◎") + COUNTIFS($E$13:$E$512,$E506,$AI$13:$AI$512,"○"))&gt;1</formula>
    </cfRule>
  </conditionalFormatting>
  <conditionalFormatting sqref="AJ506">
    <cfRule type="expression" dxfId="391" priority="145" stopIfTrue="1">
      <formula>$AJ506=""</formula>
    </cfRule>
    <cfRule type="expression" dxfId="390" priority="157">
      <formula>(COUNTIFS($E$13:$E$512,$E506,$AJ$13:$AJ$512,"◎") + COUNTIFS($E$13:$E$512,$E506,$AJ$13:$AJ$512,"○"))&gt;1</formula>
    </cfRule>
  </conditionalFormatting>
  <conditionalFormatting sqref="Y507">
    <cfRule type="expression" dxfId="389" priority="132" stopIfTrue="1">
      <formula>$Y507=""</formula>
    </cfRule>
    <cfRule type="expression" dxfId="388" priority="144">
      <formula>(COUNTIFS($E$13:$E$512,$E507,$Y$13:$Y$512,"◎") + COUNTIFS($E$13:$E$512,$E507,$Y$13:$Y$512,"○"))&gt;1</formula>
    </cfRule>
  </conditionalFormatting>
  <conditionalFormatting sqref="Z507">
    <cfRule type="expression" dxfId="387" priority="131" stopIfTrue="1">
      <formula>$Z507=""</formula>
    </cfRule>
    <cfRule type="expression" dxfId="386" priority="143">
      <formula>(COUNTIFS($E$13:$E$512,$E507,$Z$13:$Z$512,"◎") + COUNTIFS($E$13:$E$512,$E507,$Z$13:$Z$512,"○"))&gt;1</formula>
    </cfRule>
  </conditionalFormatting>
  <conditionalFormatting sqref="AA507">
    <cfRule type="expression" dxfId="385" priority="130" stopIfTrue="1">
      <formula>$AA507=""</formula>
    </cfRule>
    <cfRule type="expression" dxfId="384" priority="142">
      <formula>(COUNTIFS($E$13:$E$512,$E507,$AA$13:$AA$512,"◎") + COUNTIFS($E$13:$E$512,$E507,$AA$13:$AA$512,"○"))&gt;1</formula>
    </cfRule>
  </conditionalFormatting>
  <conditionalFormatting sqref="AB507">
    <cfRule type="expression" dxfId="383" priority="129" stopIfTrue="1">
      <formula>$AB507=""</formula>
    </cfRule>
    <cfRule type="expression" dxfId="382" priority="141">
      <formula>(COUNTIFS($E$13:$E$512,$E507,$AB$13:$AB$512,"◎") + COUNTIFS($E$13:$E$512,$E507,$AB$13:$AB$512,"○"))&gt;1</formula>
    </cfRule>
  </conditionalFormatting>
  <conditionalFormatting sqref="AC507">
    <cfRule type="expression" dxfId="381" priority="128" stopIfTrue="1">
      <formula>$AC507=""</formula>
    </cfRule>
    <cfRule type="expression" dxfId="380" priority="140">
      <formula>(COUNTIFS($E$13:$E$512,$E507,$AC$13:$AC$512,"◎") + COUNTIFS($E$13:$E$512,$E507,$AC$13:$AC$512,"○"))&gt;1</formula>
    </cfRule>
  </conditionalFormatting>
  <conditionalFormatting sqref="AD507">
    <cfRule type="expression" dxfId="379" priority="127" stopIfTrue="1">
      <formula>$AD507=""</formula>
    </cfRule>
    <cfRule type="expression" dxfId="378" priority="139">
      <formula>(COUNTIFS($E$13:$E$512,$E507,$AD$13:$AD$512,"◎") + COUNTIFS($E$13:$E$512,$E507,$AD$13:$AD$512,"○"))&gt;1</formula>
    </cfRule>
  </conditionalFormatting>
  <conditionalFormatting sqref="AE507">
    <cfRule type="expression" dxfId="377" priority="126" stopIfTrue="1">
      <formula>$AE507=""</formula>
    </cfRule>
    <cfRule type="expression" dxfId="376" priority="138">
      <formula>(COUNTIFS($E$13:$E$512,$E507,$AE$13:$AE$512,"◎") + COUNTIFS($E$13:$E$512,$E507,$AE$13:$AE$512,"○"))&gt;1</formula>
    </cfRule>
  </conditionalFormatting>
  <conditionalFormatting sqref="AF507">
    <cfRule type="expression" dxfId="375" priority="125" stopIfTrue="1">
      <formula>$AF507=""</formula>
    </cfRule>
    <cfRule type="expression" dxfId="374" priority="137">
      <formula>(COUNTIFS($E$13:$E$512,$E507,$AF$13:$AF$512,"◎") + COUNTIFS($E$13:$E$512,$E507,$AF$13:$AF$512,"○"))&gt;1</formula>
    </cfRule>
  </conditionalFormatting>
  <conditionalFormatting sqref="AG507">
    <cfRule type="expression" dxfId="373" priority="124" stopIfTrue="1">
      <formula>$AG507=""</formula>
    </cfRule>
    <cfRule type="expression" dxfId="372" priority="136">
      <formula>(COUNTIFS($E$13:$E$512,$E507,$AG$13:$AG$512,"◎") + COUNTIFS($E$13:$E$512,$E507,$AG$13:$AG$512,"○"))&gt;1</formula>
    </cfRule>
  </conditionalFormatting>
  <conditionalFormatting sqref="AH507">
    <cfRule type="expression" dxfId="371" priority="123" stopIfTrue="1">
      <formula>$AH507=""</formula>
    </cfRule>
    <cfRule type="expression" dxfId="370" priority="135">
      <formula>(COUNTIFS($E$13:$E$512,$E507,$AH$13:$AH$512,"◎") + COUNTIFS($E$13:$E$512,$E507,$AH$13:$AH$512,"○"))&gt;1</formula>
    </cfRule>
  </conditionalFormatting>
  <conditionalFormatting sqref="AI507">
    <cfRule type="expression" dxfId="369" priority="122" stopIfTrue="1">
      <formula>$AI507=""</formula>
    </cfRule>
    <cfRule type="expression" dxfId="368" priority="134">
      <formula>(COUNTIFS($E$13:$E$512,$E507,$AI$13:$AI$512,"◎") + COUNTIFS($E$13:$E$512,$E507,$AI$13:$AI$512,"○"))&gt;1</formula>
    </cfRule>
  </conditionalFormatting>
  <conditionalFormatting sqref="AJ507">
    <cfRule type="expression" dxfId="367" priority="121" stopIfTrue="1">
      <formula>$AJ507=""</formula>
    </cfRule>
    <cfRule type="expression" dxfId="366" priority="133">
      <formula>(COUNTIFS($E$13:$E$512,$E507,$AJ$13:$AJ$512,"◎") + COUNTIFS($E$13:$E$512,$E507,$AJ$13:$AJ$512,"○"))&gt;1</formula>
    </cfRule>
  </conditionalFormatting>
  <conditionalFormatting sqref="Y508">
    <cfRule type="expression" dxfId="365" priority="108" stopIfTrue="1">
      <formula>$Y508=""</formula>
    </cfRule>
    <cfRule type="expression" dxfId="364" priority="120">
      <formula>(COUNTIFS($E$13:$E$512,$E508,$Y$13:$Y$512,"◎") + COUNTIFS($E$13:$E$512,$E508,$Y$13:$Y$512,"○"))&gt;1</formula>
    </cfRule>
  </conditionalFormatting>
  <conditionalFormatting sqref="Z508">
    <cfRule type="expression" dxfId="363" priority="107" stopIfTrue="1">
      <formula>$Z508=""</formula>
    </cfRule>
    <cfRule type="expression" dxfId="362" priority="119">
      <formula>(COUNTIFS($E$13:$E$512,$E508,$Z$13:$Z$512,"◎") + COUNTIFS($E$13:$E$512,$E508,$Z$13:$Z$512,"○"))&gt;1</formula>
    </cfRule>
  </conditionalFormatting>
  <conditionalFormatting sqref="AA508">
    <cfRule type="expression" dxfId="361" priority="106" stopIfTrue="1">
      <formula>$AA508=""</formula>
    </cfRule>
    <cfRule type="expression" dxfId="360" priority="118">
      <formula>(COUNTIFS($E$13:$E$512,$E508,$AA$13:$AA$512,"◎") + COUNTIFS($E$13:$E$512,$E508,$AA$13:$AA$512,"○"))&gt;1</formula>
    </cfRule>
  </conditionalFormatting>
  <conditionalFormatting sqref="AB508">
    <cfRule type="expression" dxfId="359" priority="105" stopIfTrue="1">
      <formula>$AB508=""</formula>
    </cfRule>
    <cfRule type="expression" dxfId="358" priority="117">
      <formula>(COUNTIFS($E$13:$E$512,$E508,$AB$13:$AB$512,"◎") + COUNTIFS($E$13:$E$512,$E508,$AB$13:$AB$512,"○"))&gt;1</formula>
    </cfRule>
  </conditionalFormatting>
  <conditionalFormatting sqref="AC508">
    <cfRule type="expression" dxfId="357" priority="104" stopIfTrue="1">
      <formula>$AC508=""</formula>
    </cfRule>
    <cfRule type="expression" dxfId="356" priority="116">
      <formula>(COUNTIFS($E$13:$E$512,$E508,$AC$13:$AC$512,"◎") + COUNTIFS($E$13:$E$512,$E508,$AC$13:$AC$512,"○"))&gt;1</formula>
    </cfRule>
  </conditionalFormatting>
  <conditionalFormatting sqref="AD508">
    <cfRule type="expression" dxfId="355" priority="103" stopIfTrue="1">
      <formula>$AD508=""</formula>
    </cfRule>
    <cfRule type="expression" dxfId="354" priority="115">
      <formula>(COUNTIFS($E$13:$E$512,$E508,$AD$13:$AD$512,"◎") + COUNTIFS($E$13:$E$512,$E508,$AD$13:$AD$512,"○"))&gt;1</formula>
    </cfRule>
  </conditionalFormatting>
  <conditionalFormatting sqref="AE508">
    <cfRule type="expression" dxfId="353" priority="102" stopIfTrue="1">
      <formula>$AE508=""</formula>
    </cfRule>
    <cfRule type="expression" dxfId="352" priority="114">
      <formula>(COUNTIFS($E$13:$E$512,$E508,$AE$13:$AE$512,"◎") + COUNTIFS($E$13:$E$512,$E508,$AE$13:$AE$512,"○"))&gt;1</formula>
    </cfRule>
  </conditionalFormatting>
  <conditionalFormatting sqref="AF508">
    <cfRule type="expression" dxfId="351" priority="101" stopIfTrue="1">
      <formula>$AF508=""</formula>
    </cfRule>
    <cfRule type="expression" dxfId="350" priority="113">
      <formula>(COUNTIFS($E$13:$E$512,$E508,$AF$13:$AF$512,"◎") + COUNTIFS($E$13:$E$512,$E508,$AF$13:$AF$512,"○"))&gt;1</formula>
    </cfRule>
  </conditionalFormatting>
  <conditionalFormatting sqref="AG508">
    <cfRule type="expression" dxfId="349" priority="100" stopIfTrue="1">
      <formula>$AG508=""</formula>
    </cfRule>
    <cfRule type="expression" dxfId="348" priority="112">
      <formula>(COUNTIFS($E$13:$E$512,$E508,$AG$13:$AG$512,"◎") + COUNTIFS($E$13:$E$512,$E508,$AG$13:$AG$512,"○"))&gt;1</formula>
    </cfRule>
  </conditionalFormatting>
  <conditionalFormatting sqref="AH508">
    <cfRule type="expression" dxfId="347" priority="99" stopIfTrue="1">
      <formula>$AH508=""</formula>
    </cfRule>
    <cfRule type="expression" dxfId="346" priority="111">
      <formula>(COUNTIFS($E$13:$E$512,$E508,$AH$13:$AH$512,"◎") + COUNTIFS($E$13:$E$512,$E508,$AH$13:$AH$512,"○"))&gt;1</formula>
    </cfRule>
  </conditionalFormatting>
  <conditionalFormatting sqref="AI508">
    <cfRule type="expression" dxfId="345" priority="98" stopIfTrue="1">
      <formula>$AI508=""</formula>
    </cfRule>
    <cfRule type="expression" dxfId="344" priority="110">
      <formula>(COUNTIFS($E$13:$E$512,$E508,$AI$13:$AI$512,"◎") + COUNTIFS($E$13:$E$512,$E508,$AI$13:$AI$512,"○"))&gt;1</formula>
    </cfRule>
  </conditionalFormatting>
  <conditionalFormatting sqref="AJ508">
    <cfRule type="expression" dxfId="343" priority="97" stopIfTrue="1">
      <formula>$AJ508=""</formula>
    </cfRule>
    <cfRule type="expression" dxfId="342" priority="109">
      <formula>(COUNTIFS($E$13:$E$512,$E508,$AJ$13:$AJ$512,"◎") + COUNTIFS($E$13:$E$512,$E508,$AJ$13:$AJ$512,"○"))&gt;1</formula>
    </cfRule>
  </conditionalFormatting>
  <conditionalFormatting sqref="Y509">
    <cfRule type="expression" dxfId="341" priority="84" stopIfTrue="1">
      <formula>$Y509=""</formula>
    </cfRule>
    <cfRule type="expression" dxfId="340" priority="96">
      <formula>(COUNTIFS($E$13:$E$512,$E509,$Y$13:$Y$512,"◎") + COUNTIFS($E$13:$E$512,$E509,$Y$13:$Y$512,"○"))&gt;1</formula>
    </cfRule>
  </conditionalFormatting>
  <conditionalFormatting sqref="Z509">
    <cfRule type="expression" dxfId="339" priority="83" stopIfTrue="1">
      <formula>$Z509=""</formula>
    </cfRule>
    <cfRule type="expression" dxfId="338" priority="95">
      <formula>(COUNTIFS($E$13:$E$512,$E509,$Z$13:$Z$512,"◎") + COUNTIFS($E$13:$E$512,$E509,$Z$13:$Z$512,"○"))&gt;1</formula>
    </cfRule>
  </conditionalFormatting>
  <conditionalFormatting sqref="AA509">
    <cfRule type="expression" dxfId="337" priority="82" stopIfTrue="1">
      <formula>$AA509=""</formula>
    </cfRule>
    <cfRule type="expression" dxfId="336" priority="94">
      <formula>(COUNTIFS($E$13:$E$512,$E509,$AA$13:$AA$512,"◎") + COUNTIFS($E$13:$E$512,$E509,$AA$13:$AA$512,"○"))&gt;1</formula>
    </cfRule>
  </conditionalFormatting>
  <conditionalFormatting sqref="AB509">
    <cfRule type="expression" dxfId="335" priority="81" stopIfTrue="1">
      <formula>$AB509=""</formula>
    </cfRule>
    <cfRule type="expression" dxfId="334" priority="93">
      <formula>(COUNTIFS($E$13:$E$512,$E509,$AB$13:$AB$512,"◎") + COUNTIFS($E$13:$E$512,$E509,$AB$13:$AB$512,"○"))&gt;1</formula>
    </cfRule>
  </conditionalFormatting>
  <conditionalFormatting sqref="AC509">
    <cfRule type="expression" dxfId="333" priority="80" stopIfTrue="1">
      <formula>$AC509=""</formula>
    </cfRule>
    <cfRule type="expression" dxfId="332" priority="92">
      <formula>(COUNTIFS($E$13:$E$512,$E509,$AC$13:$AC$512,"◎") + COUNTIFS($E$13:$E$512,$E509,$AC$13:$AC$512,"○"))&gt;1</formula>
    </cfRule>
  </conditionalFormatting>
  <conditionalFormatting sqref="AD509">
    <cfRule type="expression" dxfId="331" priority="79" stopIfTrue="1">
      <formula>$AD509=""</formula>
    </cfRule>
    <cfRule type="expression" dxfId="330" priority="91">
      <formula>(COUNTIFS($E$13:$E$512,$E509,$AD$13:$AD$512,"◎") + COUNTIFS($E$13:$E$512,$E509,$AD$13:$AD$512,"○"))&gt;1</formula>
    </cfRule>
  </conditionalFormatting>
  <conditionalFormatting sqref="AE509">
    <cfRule type="expression" dxfId="329" priority="78" stopIfTrue="1">
      <formula>$AE509=""</formula>
    </cfRule>
    <cfRule type="expression" dxfId="328" priority="90">
      <formula>(COUNTIFS($E$13:$E$512,$E509,$AE$13:$AE$512,"◎") + COUNTIFS($E$13:$E$512,$E509,$AE$13:$AE$512,"○"))&gt;1</formula>
    </cfRule>
  </conditionalFormatting>
  <conditionalFormatting sqref="AF509">
    <cfRule type="expression" dxfId="327" priority="77" stopIfTrue="1">
      <formula>$AF509=""</formula>
    </cfRule>
    <cfRule type="expression" dxfId="326" priority="89">
      <formula>(COUNTIFS($E$13:$E$512,$E509,$AF$13:$AF$512,"◎") + COUNTIFS($E$13:$E$512,$E509,$AF$13:$AF$512,"○"))&gt;1</formula>
    </cfRule>
  </conditionalFormatting>
  <conditionalFormatting sqref="AG509">
    <cfRule type="expression" dxfId="325" priority="76" stopIfTrue="1">
      <formula>$AG509=""</formula>
    </cfRule>
    <cfRule type="expression" dxfId="324" priority="88">
      <formula>(COUNTIFS($E$13:$E$512,$E509,$AG$13:$AG$512,"◎") + COUNTIFS($E$13:$E$512,$E509,$AG$13:$AG$512,"○"))&gt;1</formula>
    </cfRule>
  </conditionalFormatting>
  <conditionalFormatting sqref="AH509">
    <cfRule type="expression" dxfId="323" priority="75" stopIfTrue="1">
      <formula>$AH509=""</formula>
    </cfRule>
    <cfRule type="expression" dxfId="322" priority="87">
      <formula>(COUNTIFS($E$13:$E$512,$E509,$AH$13:$AH$512,"◎") + COUNTIFS($E$13:$E$512,$E509,$AH$13:$AH$512,"○"))&gt;1</formula>
    </cfRule>
  </conditionalFormatting>
  <conditionalFormatting sqref="AI509">
    <cfRule type="expression" dxfId="321" priority="74" stopIfTrue="1">
      <formula>$AI509=""</formula>
    </cfRule>
    <cfRule type="expression" dxfId="320" priority="86">
      <formula>(COUNTIFS($E$13:$E$512,$E509,$AI$13:$AI$512,"◎") + COUNTIFS($E$13:$E$512,$E509,$AI$13:$AI$512,"○"))&gt;1</formula>
    </cfRule>
  </conditionalFormatting>
  <conditionalFormatting sqref="AJ509">
    <cfRule type="expression" dxfId="319" priority="73" stopIfTrue="1">
      <formula>$AJ509=""</formula>
    </cfRule>
    <cfRule type="expression" dxfId="318" priority="85">
      <formula>(COUNTIFS($E$13:$E$512,$E509,$AJ$13:$AJ$512,"◎") + COUNTIFS($E$13:$E$512,$E509,$AJ$13:$AJ$512,"○"))&gt;1</formula>
    </cfRule>
  </conditionalFormatting>
  <conditionalFormatting sqref="Y510">
    <cfRule type="expression" dxfId="317" priority="60" stopIfTrue="1">
      <formula>$Y510=""</formula>
    </cfRule>
    <cfRule type="expression" dxfId="316" priority="72">
      <formula>(COUNTIFS($E$13:$E$512,$E510,$Y$13:$Y$512,"◎") + COUNTIFS($E$13:$E$512,$E510,$Y$13:$Y$512,"○"))&gt;1</formula>
    </cfRule>
  </conditionalFormatting>
  <conditionalFormatting sqref="Z510">
    <cfRule type="expression" dxfId="315" priority="59" stopIfTrue="1">
      <formula>$Z510=""</formula>
    </cfRule>
    <cfRule type="expression" dxfId="314" priority="71">
      <formula>(COUNTIFS($E$13:$E$512,$E510,$Z$13:$Z$512,"◎") + COUNTIFS($E$13:$E$512,$E510,$Z$13:$Z$512,"○"))&gt;1</formula>
    </cfRule>
  </conditionalFormatting>
  <conditionalFormatting sqref="AA510">
    <cfRule type="expression" dxfId="313" priority="58" stopIfTrue="1">
      <formula>$AA510=""</formula>
    </cfRule>
    <cfRule type="expression" dxfId="312" priority="70">
      <formula>(COUNTIFS($E$13:$E$512,$E510,$AA$13:$AA$512,"◎") + COUNTIFS($E$13:$E$512,$E510,$AA$13:$AA$512,"○"))&gt;1</formula>
    </cfRule>
  </conditionalFormatting>
  <conditionalFormatting sqref="AB510">
    <cfRule type="expression" dxfId="311" priority="57" stopIfTrue="1">
      <formula>$AB510=""</formula>
    </cfRule>
    <cfRule type="expression" dxfId="310" priority="69">
      <formula>(COUNTIFS($E$13:$E$512,$E510,$AB$13:$AB$512,"◎") + COUNTIFS($E$13:$E$512,$E510,$AB$13:$AB$512,"○"))&gt;1</formula>
    </cfRule>
  </conditionalFormatting>
  <conditionalFormatting sqref="AC510">
    <cfRule type="expression" dxfId="309" priority="56" stopIfTrue="1">
      <formula>$AC510=""</formula>
    </cfRule>
    <cfRule type="expression" dxfId="308" priority="68">
      <formula>(COUNTIFS($E$13:$E$512,$E510,$AC$13:$AC$512,"◎") + COUNTIFS($E$13:$E$512,$E510,$AC$13:$AC$512,"○"))&gt;1</formula>
    </cfRule>
  </conditionalFormatting>
  <conditionalFormatting sqref="AD510">
    <cfRule type="expression" dxfId="307" priority="55" stopIfTrue="1">
      <formula>$AD510=""</formula>
    </cfRule>
    <cfRule type="expression" dxfId="306" priority="67">
      <formula>(COUNTIFS($E$13:$E$512,$E510,$AD$13:$AD$512,"◎") + COUNTIFS($E$13:$E$512,$E510,$AD$13:$AD$512,"○"))&gt;1</formula>
    </cfRule>
  </conditionalFormatting>
  <conditionalFormatting sqref="AE510">
    <cfRule type="expression" dxfId="305" priority="54" stopIfTrue="1">
      <formula>$AE510=""</formula>
    </cfRule>
    <cfRule type="expression" dxfId="304" priority="66">
      <formula>(COUNTIFS($E$13:$E$512,$E510,$AE$13:$AE$512,"◎") + COUNTIFS($E$13:$E$512,$E510,$AE$13:$AE$512,"○"))&gt;1</formula>
    </cfRule>
  </conditionalFormatting>
  <conditionalFormatting sqref="AF510">
    <cfRule type="expression" dxfId="303" priority="53" stopIfTrue="1">
      <formula>$AF510=""</formula>
    </cfRule>
    <cfRule type="expression" dxfId="302" priority="65">
      <formula>(COUNTIFS($E$13:$E$512,$E510,$AF$13:$AF$512,"◎") + COUNTIFS($E$13:$E$512,$E510,$AF$13:$AF$512,"○"))&gt;1</formula>
    </cfRule>
  </conditionalFormatting>
  <conditionalFormatting sqref="AG510">
    <cfRule type="expression" dxfId="301" priority="52" stopIfTrue="1">
      <formula>$AG510=""</formula>
    </cfRule>
    <cfRule type="expression" dxfId="300" priority="64">
      <formula>(COUNTIFS($E$13:$E$512,$E510,$AG$13:$AG$512,"◎") + COUNTIFS($E$13:$E$512,$E510,$AG$13:$AG$512,"○"))&gt;1</formula>
    </cfRule>
  </conditionalFormatting>
  <conditionalFormatting sqref="AH510">
    <cfRule type="expression" dxfId="299" priority="51" stopIfTrue="1">
      <formula>$AH510=""</formula>
    </cfRule>
    <cfRule type="expression" dxfId="298" priority="63">
      <formula>(COUNTIFS($E$13:$E$512,$E510,$AH$13:$AH$512,"◎") + COUNTIFS($E$13:$E$512,$E510,$AH$13:$AH$512,"○"))&gt;1</formula>
    </cfRule>
  </conditionalFormatting>
  <conditionalFormatting sqref="AI510">
    <cfRule type="expression" dxfId="297" priority="50" stopIfTrue="1">
      <formula>$AI510=""</formula>
    </cfRule>
    <cfRule type="expression" dxfId="296" priority="62">
      <formula>(COUNTIFS($E$13:$E$512,$E510,$AI$13:$AI$512,"◎") + COUNTIFS($E$13:$E$512,$E510,$AI$13:$AI$512,"○"))&gt;1</formula>
    </cfRule>
  </conditionalFormatting>
  <conditionalFormatting sqref="AJ510">
    <cfRule type="expression" dxfId="295" priority="49" stopIfTrue="1">
      <formula>$AJ510=""</formula>
    </cfRule>
    <cfRule type="expression" dxfId="294" priority="61">
      <formula>(COUNTIFS($E$13:$E$512,$E510,$AJ$13:$AJ$512,"◎") + COUNTIFS($E$13:$E$512,$E510,$AJ$13:$AJ$512,"○"))&gt;1</formula>
    </cfRule>
  </conditionalFormatting>
  <conditionalFormatting sqref="Y511">
    <cfRule type="expression" dxfId="293" priority="36" stopIfTrue="1">
      <formula>$Y511=""</formula>
    </cfRule>
    <cfRule type="expression" dxfId="292" priority="48">
      <formula>(COUNTIFS($E$13:$E$512,$E511,$Y$13:$Y$512,"◎") + COUNTIFS($E$13:$E$512,$E511,$Y$13:$Y$512,"○"))&gt;1</formula>
    </cfRule>
  </conditionalFormatting>
  <conditionalFormatting sqref="Z511">
    <cfRule type="expression" dxfId="291" priority="35" stopIfTrue="1">
      <formula>$Z511=""</formula>
    </cfRule>
    <cfRule type="expression" dxfId="290" priority="47">
      <formula>(COUNTIFS($E$13:$E$512,$E511,$Z$13:$Z$512,"◎") + COUNTIFS($E$13:$E$512,$E511,$Z$13:$Z$512,"○"))&gt;1</formula>
    </cfRule>
  </conditionalFormatting>
  <conditionalFormatting sqref="AA511">
    <cfRule type="expression" dxfId="289" priority="34" stopIfTrue="1">
      <formula>$AA511=""</formula>
    </cfRule>
    <cfRule type="expression" dxfId="288" priority="46">
      <formula>(COUNTIFS($E$13:$E$512,$E511,$AA$13:$AA$512,"◎") + COUNTIFS($E$13:$E$512,$E511,$AA$13:$AA$512,"○"))&gt;1</formula>
    </cfRule>
  </conditionalFormatting>
  <conditionalFormatting sqref="AB511">
    <cfRule type="expression" dxfId="287" priority="33" stopIfTrue="1">
      <formula>$AB511=""</formula>
    </cfRule>
    <cfRule type="expression" dxfId="286" priority="45">
      <formula>(COUNTIFS($E$13:$E$512,$E511,$AB$13:$AB$512,"◎") + COUNTIFS($E$13:$E$512,$E511,$AB$13:$AB$512,"○"))&gt;1</formula>
    </cfRule>
  </conditionalFormatting>
  <conditionalFormatting sqref="AC511">
    <cfRule type="expression" dxfId="285" priority="32" stopIfTrue="1">
      <formula>$AC511=""</formula>
    </cfRule>
    <cfRule type="expression" dxfId="284" priority="44">
      <formula>(COUNTIFS($E$13:$E$512,$E511,$AC$13:$AC$512,"◎") + COUNTIFS($E$13:$E$512,$E511,$AC$13:$AC$512,"○"))&gt;1</formula>
    </cfRule>
  </conditionalFormatting>
  <conditionalFormatting sqref="AD511">
    <cfRule type="expression" dxfId="283" priority="31" stopIfTrue="1">
      <formula>$AD511=""</formula>
    </cfRule>
    <cfRule type="expression" dxfId="282" priority="43">
      <formula>(COUNTIFS($E$13:$E$512,$E511,$AD$13:$AD$512,"◎") + COUNTIFS($E$13:$E$512,$E511,$AD$13:$AD$512,"○"))&gt;1</formula>
    </cfRule>
  </conditionalFormatting>
  <conditionalFormatting sqref="AE511">
    <cfRule type="expression" dxfId="281" priority="30" stopIfTrue="1">
      <formula>$AE511=""</formula>
    </cfRule>
    <cfRule type="expression" dxfId="280" priority="42">
      <formula>(COUNTIFS($E$13:$E$512,$E511,$AE$13:$AE$512,"◎") + COUNTIFS($E$13:$E$512,$E511,$AE$13:$AE$512,"○"))&gt;1</formula>
    </cfRule>
  </conditionalFormatting>
  <conditionalFormatting sqref="AF511">
    <cfRule type="expression" dxfId="279" priority="29" stopIfTrue="1">
      <formula>$AF511=""</formula>
    </cfRule>
    <cfRule type="expression" dxfId="278" priority="41">
      <formula>(COUNTIFS($E$13:$E$512,$E511,$AF$13:$AF$512,"◎") + COUNTIFS($E$13:$E$512,$E511,$AF$13:$AF$512,"○"))&gt;1</formula>
    </cfRule>
  </conditionalFormatting>
  <conditionalFormatting sqref="AG511">
    <cfRule type="expression" dxfId="277" priority="28" stopIfTrue="1">
      <formula>$AG511=""</formula>
    </cfRule>
    <cfRule type="expression" dxfId="276" priority="40">
      <formula>(COUNTIFS($E$13:$E$512,$E511,$AG$13:$AG$512,"◎") + COUNTIFS($E$13:$E$512,$E511,$AG$13:$AG$512,"○"))&gt;1</formula>
    </cfRule>
  </conditionalFormatting>
  <conditionalFormatting sqref="AH511">
    <cfRule type="expression" dxfId="275" priority="27" stopIfTrue="1">
      <formula>$AH511=""</formula>
    </cfRule>
    <cfRule type="expression" dxfId="274" priority="39">
      <formula>(COUNTIFS($E$13:$E$512,$E511,$AH$13:$AH$512,"◎") + COUNTIFS($E$13:$E$512,$E511,$AH$13:$AH$512,"○"))&gt;1</formula>
    </cfRule>
  </conditionalFormatting>
  <conditionalFormatting sqref="AI511">
    <cfRule type="expression" dxfId="273" priority="26" stopIfTrue="1">
      <formula>$AI511=""</formula>
    </cfRule>
    <cfRule type="expression" dxfId="272" priority="38">
      <formula>(COUNTIFS($E$13:$E$512,$E511,$AI$13:$AI$512,"◎") + COUNTIFS($E$13:$E$512,$E511,$AI$13:$AI$512,"○"))&gt;1</formula>
    </cfRule>
  </conditionalFormatting>
  <conditionalFormatting sqref="AJ511">
    <cfRule type="expression" dxfId="271" priority="25" stopIfTrue="1">
      <formula>$AJ511=""</formula>
    </cfRule>
    <cfRule type="expression" dxfId="270" priority="37">
      <formula>(COUNTIFS($E$13:$E$512,$E511,$AJ$13:$AJ$512,"◎") + COUNTIFS($E$13:$E$512,$E511,$AJ$13:$AJ$512,"○"))&gt;1</formula>
    </cfRule>
  </conditionalFormatting>
  <conditionalFormatting sqref="Y512">
    <cfRule type="expression" dxfId="269" priority="12" stopIfTrue="1">
      <formula>$Y512=""</formula>
    </cfRule>
    <cfRule type="expression" dxfId="268" priority="24">
      <formula>(COUNTIFS($E$13:$E$512,$E512,$Y$13:$Y$512,"◎") + COUNTIFS($E$13:$E$512,$E512,$Y$13:$Y$512,"○"))&gt;1</formula>
    </cfRule>
  </conditionalFormatting>
  <conditionalFormatting sqref="Z512">
    <cfRule type="expression" dxfId="267" priority="11" stopIfTrue="1">
      <formula>$Z512=""</formula>
    </cfRule>
    <cfRule type="expression" dxfId="266" priority="23">
      <formula>(COUNTIFS($E$13:$E$512,$E512,$Z$13:$Z$512,"◎") + COUNTIFS($E$13:$E$512,$E512,$Z$13:$Z$512,"○"))&gt;1</formula>
    </cfRule>
  </conditionalFormatting>
  <conditionalFormatting sqref="AA512">
    <cfRule type="expression" dxfId="265" priority="10" stopIfTrue="1">
      <formula>$AA512=""</formula>
    </cfRule>
    <cfRule type="expression" dxfId="264" priority="22">
      <formula>(COUNTIFS($E$13:$E$512,$E512,$AA$13:$AA$512,"◎") + COUNTIFS($E$13:$E$512,$E512,$AA$13:$AA$512,"○"))&gt;1</formula>
    </cfRule>
  </conditionalFormatting>
  <conditionalFormatting sqref="AB512">
    <cfRule type="expression" dxfId="263" priority="9" stopIfTrue="1">
      <formula>$AB512=""</formula>
    </cfRule>
    <cfRule type="expression" dxfId="262" priority="21">
      <formula>(COUNTIFS($E$13:$E$512,$E512,$AB$13:$AB$512,"◎") + COUNTIFS($E$13:$E$512,$E512,$AB$13:$AB$512,"○"))&gt;1</formula>
    </cfRule>
  </conditionalFormatting>
  <conditionalFormatting sqref="AC512">
    <cfRule type="expression" dxfId="261" priority="8" stopIfTrue="1">
      <formula>$AC512=""</formula>
    </cfRule>
    <cfRule type="expression" dxfId="260" priority="20">
      <formula>(COUNTIFS($E$13:$E$512,$E512,$AC$13:$AC$512,"◎") + COUNTIFS($E$13:$E$512,$E512,$AC$13:$AC$512,"○"))&gt;1</formula>
    </cfRule>
  </conditionalFormatting>
  <conditionalFormatting sqref="AD512">
    <cfRule type="expression" dxfId="259" priority="7" stopIfTrue="1">
      <formula>$AD512=""</formula>
    </cfRule>
    <cfRule type="expression" dxfId="258" priority="19">
      <formula>(COUNTIFS($E$13:$E$512,$E512,$AD$13:$AD$512,"◎") + COUNTIFS($E$13:$E$512,$E512,$AD$13:$AD$512,"○"))&gt;1</formula>
    </cfRule>
  </conditionalFormatting>
  <conditionalFormatting sqref="AE512">
    <cfRule type="expression" dxfId="257" priority="6" stopIfTrue="1">
      <formula>$AE512=""</formula>
    </cfRule>
    <cfRule type="expression" dxfId="256" priority="18">
      <formula>(COUNTIFS($E$13:$E$512,$E512,$AE$13:$AE$512,"◎") + COUNTIFS($E$13:$E$512,$E512,$AE$13:$AE$512,"○"))&gt;1</formula>
    </cfRule>
  </conditionalFormatting>
  <conditionalFormatting sqref="AF512">
    <cfRule type="expression" dxfId="255" priority="5" stopIfTrue="1">
      <formula>$AF512=""</formula>
    </cfRule>
    <cfRule type="expression" dxfId="254" priority="17">
      <formula>(COUNTIFS($E$13:$E$512,$E512,$AF$13:$AF$512,"◎") + COUNTIFS($E$13:$E$512,$E512,$AF$13:$AF$512,"○"))&gt;1</formula>
    </cfRule>
  </conditionalFormatting>
  <conditionalFormatting sqref="AG512">
    <cfRule type="expression" dxfId="253" priority="4" stopIfTrue="1">
      <formula>$AG512=""</formula>
    </cfRule>
    <cfRule type="expression" dxfId="252" priority="16">
      <formula>(COUNTIFS($E$13:$E$512,$E512,$AG$13:$AG$512,"◎") + COUNTIFS($E$13:$E$512,$E512,$AG$13:$AG$512,"○"))&gt;1</formula>
    </cfRule>
  </conditionalFormatting>
  <conditionalFormatting sqref="AH512">
    <cfRule type="expression" dxfId="251" priority="3" stopIfTrue="1">
      <formula>$AH512=""</formula>
    </cfRule>
    <cfRule type="expression" dxfId="250" priority="15">
      <formula>(COUNTIFS($E$13:$E$512,$E512,$AH$13:$AH$512,"◎") + COUNTIFS($E$13:$E$512,$E512,$AH$13:$AH$512,"○"))&gt;1</formula>
    </cfRule>
  </conditionalFormatting>
  <conditionalFormatting sqref="AI512">
    <cfRule type="expression" dxfId="249" priority="2" stopIfTrue="1">
      <formula>$AI512=""</formula>
    </cfRule>
    <cfRule type="expression" dxfId="248" priority="14">
      <formula>(COUNTIFS($E$13:$E$512,$E512,$AI$13:$AI$512,"◎") + COUNTIFS($E$13:$E$512,$E512,$AI$13:$AI$512,"○"))&gt;1</formula>
    </cfRule>
  </conditionalFormatting>
  <conditionalFormatting sqref="AJ512">
    <cfRule type="expression" dxfId="247" priority="1" stopIfTrue="1">
      <formula>$AJ512=""</formula>
    </cfRule>
    <cfRule type="expression" dxfId="246" priority="13">
      <formula>(COUNTIFS($E$13:$E$512,$E512,$AJ$13:$AJ$512,"◎") + COUNTIFS($E$13:$E$512,$E512,$AJ$13:$AJ$512,"○"))&gt;1</formula>
    </cfRule>
  </conditionalFormatting>
  <dataValidations count="1">
    <dataValidation imeMode="on" allowBlank="1" showInputMessage="1" showErrorMessage="1" sqref="E13:S512" xr:uid="{00000000-0002-0000-0100-000000000000}"/>
  </dataValidations>
  <printOptions horizontalCentered="1"/>
  <pageMargins left="0.39370078740157483" right="0.39370078740157483" top="0.78740157480314965" bottom="0.43307086614173229" header="0.59055118110236227" footer="0.39370078740157483"/>
  <pageSetup paperSize="9" orientation="landscape" horizontalDpi="300" verticalDpi="300" r:id="rId1"/>
  <headerFooter alignWithMargins="0">
    <oddHeader>&amp;R&amp;"ＭＳ 明朝,標準"&amp;10-2-</oddHeader>
  </headerFooter>
  <drawing r:id="rId2"/>
  <extLst>
    <ext xmlns:x14="http://schemas.microsoft.com/office/spreadsheetml/2009/9/main" uri="{CCE6A557-97BC-4b89-ADB6-D9C93CAAB3DF}">
      <x14:dataValidations xmlns:xm="http://schemas.microsoft.com/office/excel/2006/main" count="2">
        <x14:dataValidation type="list" imeMode="on" allowBlank="1" showInputMessage="1" showErrorMessage="1" xr:uid="{00000000-0002-0000-0100-000001000000}">
          <x14:formula1>
            <xm:f>資格者コード!$A$2:$A$73</xm:f>
          </x14:formula1>
          <xm:sqref>T13:X512</xm:sqref>
        </x14:dataValidation>
        <x14:dataValidation type="date" imeMode="off" operator="lessThan" allowBlank="1" showInputMessage="1" showErrorMessage="1" error="注意事項に基づいた採用年月日を入力してください。" xr:uid="{00000000-0002-0000-0100-000002000000}">
          <x14:formula1>
            <xm:f>DATEVALUE(初期設定!$K$3)</xm:f>
          </x14:formula1>
          <xm:sqref>AK13:AR512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39"/>
  <sheetViews>
    <sheetView view="pageBreakPreview" zoomScaleNormal="100" zoomScaleSheetLayoutView="100" workbookViewId="0">
      <selection activeCell="R9" sqref="R9:AA11"/>
    </sheetView>
  </sheetViews>
  <sheetFormatPr defaultColWidth="2.625" defaultRowHeight="15" customHeight="1"/>
  <cols>
    <col min="1" max="16384" width="2.625" style="111"/>
  </cols>
  <sheetData>
    <row r="1" spans="1:52" ht="20.100000000000001" customHeight="1">
      <c r="A1" s="132" t="s">
        <v>227</v>
      </c>
    </row>
    <row r="2" spans="1:52" ht="12">
      <c r="B2" s="111" t="s">
        <v>424</v>
      </c>
    </row>
    <row r="3" spans="1:52" ht="5.0999999999999996" customHeight="1" thickBot="1"/>
    <row r="4" spans="1:52" ht="15" customHeight="1" thickTop="1">
      <c r="B4" s="436" t="s">
        <v>197</v>
      </c>
      <c r="C4" s="437"/>
      <c r="D4" s="437"/>
      <c r="E4" s="437"/>
      <c r="F4" s="437"/>
      <c r="G4" s="437"/>
      <c r="H4" s="437"/>
      <c r="I4" s="437"/>
      <c r="J4" s="437"/>
      <c r="K4" s="437"/>
      <c r="L4" s="437"/>
      <c r="M4" s="437"/>
      <c r="N4" s="437"/>
      <c r="O4" s="438"/>
      <c r="P4" s="399" t="str">
        <f>初期設定!$G$6</f>
        <v>令和２年度</v>
      </c>
      <c r="Q4" s="400"/>
      <c r="R4" s="400"/>
      <c r="S4" s="400"/>
      <c r="T4" s="400"/>
      <c r="U4" s="400"/>
      <c r="V4" s="400"/>
      <c r="W4" s="400"/>
      <c r="X4" s="400"/>
      <c r="Y4" s="400"/>
      <c r="Z4" s="400"/>
      <c r="AA4" s="440"/>
      <c r="AB4" s="399" t="str">
        <f>初期設定!$G$5</f>
        <v>令和３年度</v>
      </c>
      <c r="AC4" s="400"/>
      <c r="AD4" s="400"/>
      <c r="AE4" s="400"/>
      <c r="AF4" s="400"/>
      <c r="AG4" s="400"/>
      <c r="AH4" s="400"/>
      <c r="AI4" s="400"/>
      <c r="AJ4" s="400"/>
      <c r="AK4" s="400"/>
      <c r="AL4" s="400"/>
      <c r="AM4" s="440"/>
      <c r="AN4" s="399" t="str">
        <f>初期設定!$G$4</f>
        <v>令和４年度</v>
      </c>
      <c r="AO4" s="400"/>
      <c r="AP4" s="400"/>
      <c r="AQ4" s="400"/>
      <c r="AR4" s="400"/>
      <c r="AS4" s="400"/>
      <c r="AT4" s="400"/>
      <c r="AU4" s="400"/>
      <c r="AV4" s="400"/>
      <c r="AW4" s="400"/>
      <c r="AX4" s="400"/>
      <c r="AY4" s="401"/>
    </row>
    <row r="5" spans="1:52" ht="15" customHeight="1">
      <c r="B5" s="439"/>
      <c r="C5" s="317"/>
      <c r="D5" s="317"/>
      <c r="E5" s="317"/>
      <c r="F5" s="317"/>
      <c r="G5" s="317"/>
      <c r="H5" s="317"/>
      <c r="I5" s="317"/>
      <c r="J5" s="317"/>
      <c r="K5" s="317"/>
      <c r="L5" s="317"/>
      <c r="M5" s="317"/>
      <c r="N5" s="317"/>
      <c r="O5" s="318"/>
      <c r="P5" s="402"/>
      <c r="Q5" s="403"/>
      <c r="R5" s="403"/>
      <c r="S5" s="403"/>
      <c r="T5" s="403"/>
      <c r="U5" s="403"/>
      <c r="V5" s="403"/>
      <c r="W5" s="403"/>
      <c r="X5" s="403"/>
      <c r="Y5" s="403"/>
      <c r="Z5" s="403"/>
      <c r="AA5" s="441"/>
      <c r="AB5" s="402"/>
      <c r="AC5" s="403"/>
      <c r="AD5" s="403"/>
      <c r="AE5" s="403"/>
      <c r="AF5" s="403"/>
      <c r="AG5" s="403"/>
      <c r="AH5" s="403"/>
      <c r="AI5" s="403"/>
      <c r="AJ5" s="403"/>
      <c r="AK5" s="403"/>
      <c r="AL5" s="403"/>
      <c r="AM5" s="441"/>
      <c r="AN5" s="402"/>
      <c r="AO5" s="403"/>
      <c r="AP5" s="403"/>
      <c r="AQ5" s="403"/>
      <c r="AR5" s="403"/>
      <c r="AS5" s="403"/>
      <c r="AT5" s="403"/>
      <c r="AU5" s="403"/>
      <c r="AV5" s="403"/>
      <c r="AW5" s="403"/>
      <c r="AX5" s="403"/>
      <c r="AY5" s="404"/>
    </row>
    <row r="6" spans="1:52" ht="15" customHeight="1">
      <c r="B6" s="424" t="s">
        <v>198</v>
      </c>
      <c r="C6" s="405" t="s">
        <v>228</v>
      </c>
      <c r="D6" s="405"/>
      <c r="E6" s="405"/>
      <c r="F6" s="405"/>
      <c r="G6" s="405"/>
      <c r="H6" s="405"/>
      <c r="I6" s="405"/>
      <c r="J6" s="405" t="s">
        <v>194</v>
      </c>
      <c r="K6" s="405"/>
      <c r="L6" s="405"/>
      <c r="M6" s="405"/>
      <c r="N6" s="405"/>
      <c r="O6" s="427"/>
      <c r="P6" s="382" t="s">
        <v>199</v>
      </c>
      <c r="Q6" s="383"/>
      <c r="R6" s="430"/>
      <c r="S6" s="430"/>
      <c r="T6" s="430"/>
      <c r="U6" s="430"/>
      <c r="V6" s="430"/>
      <c r="W6" s="430"/>
      <c r="X6" s="430"/>
      <c r="Y6" s="430"/>
      <c r="Z6" s="430"/>
      <c r="AA6" s="431"/>
      <c r="AB6" s="382" t="s">
        <v>199</v>
      </c>
      <c r="AC6" s="383"/>
      <c r="AD6" s="376"/>
      <c r="AE6" s="376"/>
      <c r="AF6" s="376"/>
      <c r="AG6" s="376"/>
      <c r="AH6" s="376"/>
      <c r="AI6" s="376"/>
      <c r="AJ6" s="376"/>
      <c r="AK6" s="376"/>
      <c r="AL6" s="376"/>
      <c r="AM6" s="396"/>
      <c r="AN6" s="382" t="s">
        <v>199</v>
      </c>
      <c r="AO6" s="383"/>
      <c r="AP6" s="376"/>
      <c r="AQ6" s="376"/>
      <c r="AR6" s="376"/>
      <c r="AS6" s="376"/>
      <c r="AT6" s="376"/>
      <c r="AU6" s="376"/>
      <c r="AV6" s="376"/>
      <c r="AW6" s="376"/>
      <c r="AX6" s="376"/>
      <c r="AY6" s="377"/>
      <c r="AZ6" s="133"/>
    </row>
    <row r="7" spans="1:52" ht="15" customHeight="1">
      <c r="B7" s="425"/>
      <c r="C7" s="406"/>
      <c r="D7" s="406"/>
      <c r="E7" s="406"/>
      <c r="F7" s="406"/>
      <c r="G7" s="406"/>
      <c r="H7" s="406"/>
      <c r="I7" s="406"/>
      <c r="J7" s="406"/>
      <c r="K7" s="406"/>
      <c r="L7" s="406"/>
      <c r="M7" s="406"/>
      <c r="N7" s="406"/>
      <c r="O7" s="428"/>
      <c r="P7" s="384"/>
      <c r="Q7" s="385"/>
      <c r="R7" s="432"/>
      <c r="S7" s="432"/>
      <c r="T7" s="432"/>
      <c r="U7" s="432"/>
      <c r="V7" s="432"/>
      <c r="W7" s="432"/>
      <c r="X7" s="432"/>
      <c r="Y7" s="432"/>
      <c r="Z7" s="432"/>
      <c r="AA7" s="433"/>
      <c r="AB7" s="384"/>
      <c r="AC7" s="385"/>
      <c r="AD7" s="378"/>
      <c r="AE7" s="378"/>
      <c r="AF7" s="378"/>
      <c r="AG7" s="378"/>
      <c r="AH7" s="378"/>
      <c r="AI7" s="378"/>
      <c r="AJ7" s="378"/>
      <c r="AK7" s="378"/>
      <c r="AL7" s="378"/>
      <c r="AM7" s="397"/>
      <c r="AN7" s="384"/>
      <c r="AO7" s="385"/>
      <c r="AP7" s="378"/>
      <c r="AQ7" s="378"/>
      <c r="AR7" s="378"/>
      <c r="AS7" s="378"/>
      <c r="AT7" s="378"/>
      <c r="AU7" s="378"/>
      <c r="AV7" s="378"/>
      <c r="AW7" s="378"/>
      <c r="AX7" s="378"/>
      <c r="AY7" s="379"/>
      <c r="AZ7" s="133"/>
    </row>
    <row r="8" spans="1:52" ht="15" customHeight="1">
      <c r="B8" s="426"/>
      <c r="C8" s="407"/>
      <c r="D8" s="407"/>
      <c r="E8" s="407"/>
      <c r="F8" s="407"/>
      <c r="G8" s="407"/>
      <c r="H8" s="407"/>
      <c r="I8" s="407"/>
      <c r="J8" s="407"/>
      <c r="K8" s="407"/>
      <c r="L8" s="407"/>
      <c r="M8" s="407"/>
      <c r="N8" s="407"/>
      <c r="O8" s="429"/>
      <c r="P8" s="386"/>
      <c r="Q8" s="387"/>
      <c r="R8" s="434"/>
      <c r="S8" s="434"/>
      <c r="T8" s="434"/>
      <c r="U8" s="434"/>
      <c r="V8" s="434"/>
      <c r="W8" s="434"/>
      <c r="X8" s="434"/>
      <c r="Y8" s="434"/>
      <c r="Z8" s="434"/>
      <c r="AA8" s="435"/>
      <c r="AB8" s="386"/>
      <c r="AC8" s="387"/>
      <c r="AD8" s="380"/>
      <c r="AE8" s="380"/>
      <c r="AF8" s="380"/>
      <c r="AG8" s="380"/>
      <c r="AH8" s="380"/>
      <c r="AI8" s="380"/>
      <c r="AJ8" s="380"/>
      <c r="AK8" s="380"/>
      <c r="AL8" s="380"/>
      <c r="AM8" s="423"/>
      <c r="AN8" s="386"/>
      <c r="AO8" s="387"/>
      <c r="AP8" s="380"/>
      <c r="AQ8" s="380"/>
      <c r="AR8" s="380"/>
      <c r="AS8" s="380"/>
      <c r="AT8" s="380"/>
      <c r="AU8" s="380"/>
      <c r="AV8" s="380"/>
      <c r="AW8" s="380"/>
      <c r="AX8" s="380"/>
      <c r="AY8" s="381"/>
    </row>
    <row r="9" spans="1:52" ht="15" customHeight="1">
      <c r="B9" s="424" t="s">
        <v>200</v>
      </c>
      <c r="C9" s="405" t="s">
        <v>201</v>
      </c>
      <c r="D9" s="405"/>
      <c r="E9" s="405"/>
      <c r="F9" s="405"/>
      <c r="G9" s="405"/>
      <c r="H9" s="405"/>
      <c r="I9" s="405"/>
      <c r="J9" s="405" t="s">
        <v>195</v>
      </c>
      <c r="K9" s="405"/>
      <c r="L9" s="405"/>
      <c r="M9" s="405"/>
      <c r="N9" s="405"/>
      <c r="O9" s="427"/>
      <c r="P9" s="382" t="s">
        <v>202</v>
      </c>
      <c r="Q9" s="383"/>
      <c r="R9" s="376"/>
      <c r="S9" s="376"/>
      <c r="T9" s="376"/>
      <c r="U9" s="376"/>
      <c r="V9" s="376"/>
      <c r="W9" s="376"/>
      <c r="X9" s="376"/>
      <c r="Y9" s="376"/>
      <c r="Z9" s="376"/>
      <c r="AA9" s="396"/>
      <c r="AB9" s="382" t="s">
        <v>202</v>
      </c>
      <c r="AC9" s="383"/>
      <c r="AD9" s="376"/>
      <c r="AE9" s="376"/>
      <c r="AF9" s="376"/>
      <c r="AG9" s="376"/>
      <c r="AH9" s="376"/>
      <c r="AI9" s="376"/>
      <c r="AJ9" s="376"/>
      <c r="AK9" s="376"/>
      <c r="AL9" s="376"/>
      <c r="AM9" s="396"/>
      <c r="AN9" s="382" t="s">
        <v>202</v>
      </c>
      <c r="AO9" s="383"/>
      <c r="AP9" s="376"/>
      <c r="AQ9" s="376"/>
      <c r="AR9" s="376"/>
      <c r="AS9" s="376"/>
      <c r="AT9" s="376"/>
      <c r="AU9" s="376"/>
      <c r="AV9" s="376"/>
      <c r="AW9" s="376"/>
      <c r="AX9" s="376"/>
      <c r="AY9" s="377"/>
    </row>
    <row r="10" spans="1:52" ht="15" customHeight="1">
      <c r="B10" s="425"/>
      <c r="C10" s="406"/>
      <c r="D10" s="406"/>
      <c r="E10" s="406"/>
      <c r="F10" s="406"/>
      <c r="G10" s="406"/>
      <c r="H10" s="406"/>
      <c r="I10" s="406"/>
      <c r="J10" s="406"/>
      <c r="K10" s="406"/>
      <c r="L10" s="406"/>
      <c r="M10" s="406"/>
      <c r="N10" s="406"/>
      <c r="O10" s="428"/>
      <c r="P10" s="384"/>
      <c r="Q10" s="385"/>
      <c r="R10" s="378"/>
      <c r="S10" s="378"/>
      <c r="T10" s="378"/>
      <c r="U10" s="378"/>
      <c r="V10" s="378"/>
      <c r="W10" s="378"/>
      <c r="X10" s="378"/>
      <c r="Y10" s="378"/>
      <c r="Z10" s="378"/>
      <c r="AA10" s="397"/>
      <c r="AB10" s="384"/>
      <c r="AC10" s="385"/>
      <c r="AD10" s="378"/>
      <c r="AE10" s="378"/>
      <c r="AF10" s="378"/>
      <c r="AG10" s="378"/>
      <c r="AH10" s="378"/>
      <c r="AI10" s="378"/>
      <c r="AJ10" s="378"/>
      <c r="AK10" s="378"/>
      <c r="AL10" s="378"/>
      <c r="AM10" s="397"/>
      <c r="AN10" s="384"/>
      <c r="AO10" s="385"/>
      <c r="AP10" s="378"/>
      <c r="AQ10" s="378"/>
      <c r="AR10" s="378"/>
      <c r="AS10" s="378"/>
      <c r="AT10" s="378"/>
      <c r="AU10" s="378"/>
      <c r="AV10" s="378"/>
      <c r="AW10" s="378"/>
      <c r="AX10" s="378"/>
      <c r="AY10" s="379"/>
    </row>
    <row r="11" spans="1:52" ht="15" customHeight="1">
      <c r="B11" s="426"/>
      <c r="C11" s="407"/>
      <c r="D11" s="407"/>
      <c r="E11" s="407"/>
      <c r="F11" s="407"/>
      <c r="G11" s="407"/>
      <c r="H11" s="407"/>
      <c r="I11" s="407"/>
      <c r="J11" s="407"/>
      <c r="K11" s="407"/>
      <c r="L11" s="407"/>
      <c r="M11" s="407"/>
      <c r="N11" s="407"/>
      <c r="O11" s="429"/>
      <c r="P11" s="386"/>
      <c r="Q11" s="387"/>
      <c r="R11" s="380"/>
      <c r="S11" s="380"/>
      <c r="T11" s="380"/>
      <c r="U11" s="380"/>
      <c r="V11" s="380"/>
      <c r="W11" s="380"/>
      <c r="X11" s="380"/>
      <c r="Y11" s="380"/>
      <c r="Z11" s="380"/>
      <c r="AA11" s="423"/>
      <c r="AB11" s="386"/>
      <c r="AC11" s="387"/>
      <c r="AD11" s="380"/>
      <c r="AE11" s="380"/>
      <c r="AF11" s="380"/>
      <c r="AG11" s="380"/>
      <c r="AH11" s="380"/>
      <c r="AI11" s="380"/>
      <c r="AJ11" s="380"/>
      <c r="AK11" s="380"/>
      <c r="AL11" s="380"/>
      <c r="AM11" s="423"/>
      <c r="AN11" s="386"/>
      <c r="AO11" s="387"/>
      <c r="AP11" s="380"/>
      <c r="AQ11" s="380"/>
      <c r="AR11" s="380"/>
      <c r="AS11" s="380"/>
      <c r="AT11" s="380"/>
      <c r="AU11" s="380"/>
      <c r="AV11" s="380"/>
      <c r="AW11" s="380"/>
      <c r="AX11" s="380"/>
      <c r="AY11" s="381"/>
    </row>
    <row r="12" spans="1:52" ht="15" customHeight="1">
      <c r="B12" s="424" t="s">
        <v>203</v>
      </c>
      <c r="C12" s="449" t="s">
        <v>204</v>
      </c>
      <c r="D12" s="449"/>
      <c r="E12" s="449"/>
      <c r="F12" s="449"/>
      <c r="G12" s="449"/>
      <c r="H12" s="449"/>
      <c r="I12" s="449"/>
      <c r="J12" s="405" t="s">
        <v>186</v>
      </c>
      <c r="K12" s="405"/>
      <c r="L12" s="405"/>
      <c r="M12" s="405"/>
      <c r="N12" s="405"/>
      <c r="O12" s="427"/>
      <c r="P12" s="382" t="s">
        <v>202</v>
      </c>
      <c r="Q12" s="383"/>
      <c r="R12" s="376"/>
      <c r="S12" s="376"/>
      <c r="T12" s="376"/>
      <c r="U12" s="376"/>
      <c r="V12" s="376"/>
      <c r="W12" s="376"/>
      <c r="X12" s="376"/>
      <c r="Y12" s="376"/>
      <c r="Z12" s="376"/>
      <c r="AA12" s="396"/>
      <c r="AB12" s="382" t="s">
        <v>202</v>
      </c>
      <c r="AC12" s="383"/>
      <c r="AD12" s="376"/>
      <c r="AE12" s="376"/>
      <c r="AF12" s="376"/>
      <c r="AG12" s="376"/>
      <c r="AH12" s="376"/>
      <c r="AI12" s="376"/>
      <c r="AJ12" s="376"/>
      <c r="AK12" s="376"/>
      <c r="AL12" s="376"/>
      <c r="AM12" s="396"/>
      <c r="AN12" s="382" t="s">
        <v>202</v>
      </c>
      <c r="AO12" s="383"/>
      <c r="AP12" s="376"/>
      <c r="AQ12" s="376"/>
      <c r="AR12" s="376"/>
      <c r="AS12" s="376"/>
      <c r="AT12" s="376"/>
      <c r="AU12" s="376"/>
      <c r="AV12" s="376"/>
      <c r="AW12" s="376"/>
      <c r="AX12" s="376"/>
      <c r="AY12" s="377"/>
    </row>
    <row r="13" spans="1:52" ht="15" customHeight="1">
      <c r="B13" s="425"/>
      <c r="C13" s="450"/>
      <c r="D13" s="450"/>
      <c r="E13" s="450"/>
      <c r="F13" s="450"/>
      <c r="G13" s="450"/>
      <c r="H13" s="450"/>
      <c r="I13" s="450"/>
      <c r="J13" s="406"/>
      <c r="K13" s="406"/>
      <c r="L13" s="406"/>
      <c r="M13" s="406"/>
      <c r="N13" s="406"/>
      <c r="O13" s="428"/>
      <c r="P13" s="384"/>
      <c r="Q13" s="385"/>
      <c r="R13" s="378"/>
      <c r="S13" s="378"/>
      <c r="T13" s="378"/>
      <c r="U13" s="378"/>
      <c r="V13" s="378"/>
      <c r="W13" s="378"/>
      <c r="X13" s="378"/>
      <c r="Y13" s="378"/>
      <c r="Z13" s="378"/>
      <c r="AA13" s="397"/>
      <c r="AB13" s="384"/>
      <c r="AC13" s="385"/>
      <c r="AD13" s="378"/>
      <c r="AE13" s="378"/>
      <c r="AF13" s="378"/>
      <c r="AG13" s="378"/>
      <c r="AH13" s="378"/>
      <c r="AI13" s="378"/>
      <c r="AJ13" s="378"/>
      <c r="AK13" s="378"/>
      <c r="AL13" s="378"/>
      <c r="AM13" s="397"/>
      <c r="AN13" s="384"/>
      <c r="AO13" s="385"/>
      <c r="AP13" s="378"/>
      <c r="AQ13" s="378"/>
      <c r="AR13" s="378"/>
      <c r="AS13" s="378"/>
      <c r="AT13" s="378"/>
      <c r="AU13" s="378"/>
      <c r="AV13" s="378"/>
      <c r="AW13" s="378"/>
      <c r="AX13" s="378"/>
      <c r="AY13" s="379"/>
    </row>
    <row r="14" spans="1:52" ht="15" customHeight="1" thickBot="1">
      <c r="B14" s="442"/>
      <c r="C14" s="451"/>
      <c r="D14" s="451"/>
      <c r="E14" s="451"/>
      <c r="F14" s="451"/>
      <c r="G14" s="451"/>
      <c r="H14" s="451"/>
      <c r="I14" s="451"/>
      <c r="J14" s="452"/>
      <c r="K14" s="452"/>
      <c r="L14" s="452"/>
      <c r="M14" s="452"/>
      <c r="N14" s="452"/>
      <c r="O14" s="453"/>
      <c r="P14" s="394"/>
      <c r="Q14" s="395"/>
      <c r="R14" s="392"/>
      <c r="S14" s="392"/>
      <c r="T14" s="392"/>
      <c r="U14" s="392"/>
      <c r="V14" s="392"/>
      <c r="W14" s="392"/>
      <c r="X14" s="392"/>
      <c r="Y14" s="392"/>
      <c r="Z14" s="392"/>
      <c r="AA14" s="398"/>
      <c r="AB14" s="394"/>
      <c r="AC14" s="395"/>
      <c r="AD14" s="392"/>
      <c r="AE14" s="392"/>
      <c r="AF14" s="392"/>
      <c r="AG14" s="392"/>
      <c r="AH14" s="392"/>
      <c r="AI14" s="392"/>
      <c r="AJ14" s="392"/>
      <c r="AK14" s="392"/>
      <c r="AL14" s="392"/>
      <c r="AM14" s="398"/>
      <c r="AN14" s="394"/>
      <c r="AO14" s="395"/>
      <c r="AP14" s="392"/>
      <c r="AQ14" s="392"/>
      <c r="AR14" s="392"/>
      <c r="AS14" s="392"/>
      <c r="AT14" s="392"/>
      <c r="AU14" s="392"/>
      <c r="AV14" s="392"/>
      <c r="AW14" s="392"/>
      <c r="AX14" s="392"/>
      <c r="AY14" s="393"/>
    </row>
    <row r="15" spans="1:52" ht="15" customHeight="1" thickTop="1">
      <c r="AO15" s="134"/>
      <c r="AP15" s="134"/>
      <c r="AQ15" s="134"/>
      <c r="AR15" s="134"/>
      <c r="AS15" s="134"/>
      <c r="AT15" s="134"/>
      <c r="AU15" s="134"/>
      <c r="AV15" s="134"/>
      <c r="AW15" s="134"/>
      <c r="AX15" s="134"/>
      <c r="AY15" s="226" t="s">
        <v>752</v>
      </c>
    </row>
    <row r="16" spans="1:52" ht="20.100000000000001" customHeight="1">
      <c r="A16" s="132" t="s">
        <v>229</v>
      </c>
    </row>
    <row r="17" spans="1:53" ht="20.100000000000001" customHeight="1">
      <c r="B17" s="460" t="str">
        <f>"　「２．技術職員数」で申請した技術職員が，"&amp;初期設定!$J$4&amp;"から"&amp;初期設定!$J$5&amp;"の期間内に取得したＣＰＤＳのユニット数，建築ＣＰＤ又は技術士ＣＰＤのＣＰＤ時間を，会社単位で記入すること。（なお，技術士ＣＰＤについては，建設，建設「鋼構造物及びコンクリート」，農業「農業土木」，水産「水産土木」，森林「森林土木」の資格を持つ技術士に限ります。）"</f>
        <v>　「２．技術職員数」で申請した技術職員が，平成３０年４月１日から令和５年３月３１日の期間内に取得したＣＰＤＳのユニット数，建築ＣＰＤ又は技術士ＣＰＤのＣＰＤ時間を，会社単位で記入すること。（なお，技術士ＣＰＤについては，建設，建設「鋼構造物及びコンクリート」，農業「農業土木」，水産「水産土木」，森林「森林土木」の資格を持つ技術士に限ります。）</v>
      </c>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0"/>
      <c r="AX17" s="460"/>
      <c r="AY17" s="460"/>
    </row>
    <row r="18" spans="1:53" ht="20.100000000000001" customHeight="1">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AX18" s="460"/>
      <c r="AY18" s="460"/>
    </row>
    <row r="19" spans="1:53" ht="20.100000000000001" customHeight="1">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row>
    <row r="20" spans="1:53" ht="5.0999999999999996" customHeight="1" thickBot="1">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27"/>
      <c r="BA20" s="127"/>
    </row>
    <row r="21" spans="1:53" ht="15" customHeight="1" thickTop="1">
      <c r="B21" s="461" t="s">
        <v>187</v>
      </c>
      <c r="C21" s="418"/>
      <c r="D21" s="418"/>
      <c r="E21" s="418"/>
      <c r="F21" s="418"/>
      <c r="G21" s="418"/>
      <c r="H21" s="418"/>
      <c r="I21" s="419"/>
      <c r="J21" s="388"/>
      <c r="K21" s="389"/>
      <c r="L21" s="389"/>
      <c r="M21" s="389"/>
      <c r="N21" s="389"/>
      <c r="O21" s="389"/>
      <c r="P21" s="389"/>
      <c r="Q21" s="389"/>
      <c r="R21" s="389"/>
      <c r="S21" s="389"/>
      <c r="T21" s="389"/>
      <c r="U21" s="475" t="s">
        <v>205</v>
      </c>
      <c r="V21" s="475"/>
      <c r="W21" s="475"/>
      <c r="X21" s="475"/>
      <c r="Y21" s="475"/>
      <c r="Z21" s="482"/>
      <c r="AA21" s="417" t="s">
        <v>206</v>
      </c>
      <c r="AB21" s="418"/>
      <c r="AC21" s="418"/>
      <c r="AD21" s="418"/>
      <c r="AE21" s="418"/>
      <c r="AF21" s="418"/>
      <c r="AG21" s="418"/>
      <c r="AH21" s="419"/>
      <c r="AI21" s="388"/>
      <c r="AJ21" s="389"/>
      <c r="AK21" s="389"/>
      <c r="AL21" s="389"/>
      <c r="AM21" s="389"/>
      <c r="AN21" s="389"/>
      <c r="AO21" s="389"/>
      <c r="AP21" s="389"/>
      <c r="AQ21" s="389"/>
      <c r="AR21" s="389"/>
      <c r="AS21" s="389"/>
      <c r="AT21" s="475" t="s">
        <v>207</v>
      </c>
      <c r="AU21" s="475"/>
      <c r="AV21" s="475"/>
      <c r="AW21" s="475"/>
      <c r="AX21" s="475"/>
      <c r="AY21" s="476"/>
      <c r="AZ21" s="127"/>
      <c r="BA21" s="127"/>
    </row>
    <row r="22" spans="1:53" ht="15" customHeight="1" thickBot="1">
      <c r="B22" s="462"/>
      <c r="C22" s="463"/>
      <c r="D22" s="463"/>
      <c r="E22" s="463"/>
      <c r="F22" s="463"/>
      <c r="G22" s="463"/>
      <c r="H22" s="463"/>
      <c r="I22" s="464"/>
      <c r="J22" s="485"/>
      <c r="K22" s="486"/>
      <c r="L22" s="486"/>
      <c r="M22" s="486"/>
      <c r="N22" s="486"/>
      <c r="O22" s="486"/>
      <c r="P22" s="486"/>
      <c r="Q22" s="486"/>
      <c r="R22" s="486"/>
      <c r="S22" s="486"/>
      <c r="T22" s="486"/>
      <c r="U22" s="483"/>
      <c r="V22" s="483"/>
      <c r="W22" s="483"/>
      <c r="X22" s="483"/>
      <c r="Y22" s="483"/>
      <c r="Z22" s="484"/>
      <c r="AA22" s="420"/>
      <c r="AB22" s="421"/>
      <c r="AC22" s="421"/>
      <c r="AD22" s="421"/>
      <c r="AE22" s="421"/>
      <c r="AF22" s="421"/>
      <c r="AG22" s="421"/>
      <c r="AH22" s="422"/>
      <c r="AI22" s="390"/>
      <c r="AJ22" s="391"/>
      <c r="AK22" s="391"/>
      <c r="AL22" s="391"/>
      <c r="AM22" s="391"/>
      <c r="AN22" s="391"/>
      <c r="AO22" s="391"/>
      <c r="AP22" s="391"/>
      <c r="AQ22" s="391"/>
      <c r="AR22" s="391"/>
      <c r="AS22" s="391"/>
      <c r="AT22" s="477"/>
      <c r="AU22" s="477"/>
      <c r="AV22" s="477"/>
      <c r="AW22" s="477"/>
      <c r="AX22" s="477"/>
      <c r="AY22" s="478"/>
      <c r="AZ22" s="127"/>
      <c r="BA22" s="127"/>
    </row>
    <row r="23" spans="1:53" ht="15" customHeight="1" thickTop="1">
      <c r="B23" s="408" t="s">
        <v>208</v>
      </c>
      <c r="C23" s="409"/>
      <c r="D23" s="409"/>
      <c r="E23" s="409"/>
      <c r="F23" s="409"/>
      <c r="G23" s="409"/>
      <c r="H23" s="409"/>
      <c r="I23" s="409"/>
      <c r="J23" s="412"/>
      <c r="K23" s="412"/>
      <c r="L23" s="412"/>
      <c r="M23" s="412"/>
      <c r="N23" s="412"/>
      <c r="O23" s="412"/>
      <c r="P23" s="412"/>
      <c r="Q23" s="412"/>
      <c r="R23" s="412"/>
      <c r="S23" s="412"/>
      <c r="T23" s="413"/>
      <c r="U23" s="427" t="s">
        <v>209</v>
      </c>
      <c r="V23" s="471"/>
      <c r="W23" s="471"/>
      <c r="X23" s="471"/>
      <c r="Y23" s="471"/>
      <c r="Z23" s="472"/>
      <c r="AO23" s="134"/>
      <c r="AP23" s="134"/>
      <c r="AQ23" s="134"/>
      <c r="AR23" s="134"/>
      <c r="AS23" s="134"/>
      <c r="AT23" s="134"/>
      <c r="AU23" s="134"/>
      <c r="AV23" s="134"/>
      <c r="AW23" s="134"/>
      <c r="AX23" s="134"/>
      <c r="AY23" s="226" t="s">
        <v>752</v>
      </c>
    </row>
    <row r="24" spans="1:53" ht="15" customHeight="1" thickBot="1">
      <c r="B24" s="410"/>
      <c r="C24" s="411"/>
      <c r="D24" s="411"/>
      <c r="E24" s="411"/>
      <c r="F24" s="411"/>
      <c r="G24" s="411"/>
      <c r="H24" s="411"/>
      <c r="I24" s="411"/>
      <c r="J24" s="414"/>
      <c r="K24" s="414"/>
      <c r="L24" s="414"/>
      <c r="M24" s="414"/>
      <c r="N24" s="414"/>
      <c r="O24" s="414"/>
      <c r="P24" s="414"/>
      <c r="Q24" s="414"/>
      <c r="R24" s="414"/>
      <c r="S24" s="414"/>
      <c r="T24" s="390"/>
      <c r="U24" s="453"/>
      <c r="V24" s="473"/>
      <c r="W24" s="473"/>
      <c r="X24" s="473"/>
      <c r="Y24" s="473"/>
      <c r="Z24" s="474"/>
    </row>
    <row r="25" spans="1:53" ht="15" customHeight="1" thickTop="1">
      <c r="B25" s="136" t="s">
        <v>426</v>
      </c>
    </row>
    <row r="26" spans="1:53" ht="15" customHeight="1">
      <c r="B26" s="136" t="s">
        <v>427</v>
      </c>
    </row>
    <row r="27" spans="1:53" ht="9.75" customHeight="1"/>
    <row r="28" spans="1:53" ht="20.100000000000001" customHeight="1">
      <c r="A28" s="132" t="s">
        <v>210</v>
      </c>
    </row>
    <row r="29" spans="1:53" ht="20.100000000000001" customHeight="1">
      <c r="B29" s="416" t="str">
        <f>"　国際標準化機構が規格化した品質保証システム（ＩＳＯ９０００シリーズ）を"&amp;初期設定!$J$6&amp;"時点に認証取得しており，適用範囲に示された事業内容（適用サービス）が，入札参加資格審査の申請を行う業種を含むものである場合に記入すること。"</f>
        <v>　国際標準化機構が規格化した品質保証システム（ＩＳＯ９０００シリーズ）を令和５年７月３１日時点に認証取得しており，適用範囲に示された事業内容（適用サービス）が，入札参加資格審査の申請を行う業種を含むものである場合に記入すること。</v>
      </c>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16"/>
      <c r="AY29" s="416"/>
    </row>
    <row r="30" spans="1:53" ht="20.100000000000001" customHeight="1">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6"/>
    </row>
    <row r="31" spans="1:53" ht="5.0999999999999996" customHeight="1" thickBot="1">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row>
    <row r="32" spans="1:53" ht="15" customHeight="1" thickTop="1">
      <c r="B32" s="454" t="s">
        <v>211</v>
      </c>
      <c r="C32" s="455"/>
      <c r="D32" s="455"/>
      <c r="E32" s="455"/>
      <c r="F32" s="455"/>
      <c r="G32" s="455"/>
      <c r="H32" s="455"/>
      <c r="I32" s="455"/>
      <c r="J32" s="455"/>
      <c r="K32" s="455"/>
      <c r="L32" s="455"/>
      <c r="M32" s="455"/>
      <c r="N32" s="455"/>
      <c r="O32" s="455"/>
      <c r="P32" s="455"/>
      <c r="Q32" s="455"/>
      <c r="R32" s="455"/>
      <c r="S32" s="455" t="s">
        <v>212</v>
      </c>
      <c r="T32" s="455"/>
      <c r="U32" s="455"/>
      <c r="V32" s="455"/>
      <c r="W32" s="455"/>
      <c r="X32" s="455"/>
      <c r="Y32" s="455"/>
      <c r="Z32" s="465" t="s">
        <v>213</v>
      </c>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466"/>
      <c r="AY32" s="467"/>
    </row>
    <row r="33" spans="2:51" ht="15" customHeight="1">
      <c r="B33" s="456"/>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68"/>
      <c r="AA33" s="469"/>
      <c r="AB33" s="469"/>
      <c r="AC33" s="469"/>
      <c r="AD33" s="469"/>
      <c r="AE33" s="469"/>
      <c r="AF33" s="469"/>
      <c r="AG33" s="469"/>
      <c r="AH33" s="469"/>
      <c r="AI33" s="469"/>
      <c r="AJ33" s="469"/>
      <c r="AK33" s="469"/>
      <c r="AL33" s="469"/>
      <c r="AM33" s="469"/>
      <c r="AN33" s="469"/>
      <c r="AO33" s="469"/>
      <c r="AP33" s="469"/>
      <c r="AQ33" s="469"/>
      <c r="AR33" s="469"/>
      <c r="AS33" s="469"/>
      <c r="AT33" s="469"/>
      <c r="AU33" s="469"/>
      <c r="AV33" s="469"/>
      <c r="AW33" s="469"/>
      <c r="AX33" s="469"/>
      <c r="AY33" s="470"/>
    </row>
    <row r="34" spans="2:51" ht="15" customHeight="1">
      <c r="B34" s="443" t="s">
        <v>366</v>
      </c>
      <c r="C34" s="444"/>
      <c r="D34" s="444"/>
      <c r="E34" s="444"/>
      <c r="F34" s="444"/>
      <c r="G34" s="444"/>
      <c r="H34" s="444"/>
      <c r="I34" s="444"/>
      <c r="J34" s="444"/>
      <c r="K34" s="444"/>
      <c r="L34" s="444"/>
      <c r="M34" s="444"/>
      <c r="N34" s="444"/>
      <c r="O34" s="444"/>
      <c r="P34" s="444"/>
      <c r="Q34" s="444"/>
      <c r="R34" s="445"/>
      <c r="S34" s="458"/>
      <c r="T34" s="458"/>
      <c r="U34" s="458"/>
      <c r="V34" s="458"/>
      <c r="W34" s="458"/>
      <c r="X34" s="458"/>
      <c r="Y34" s="458"/>
      <c r="AG34" s="479"/>
      <c r="AH34" s="480"/>
      <c r="AI34" s="480"/>
      <c r="AJ34" s="487"/>
      <c r="AK34" s="487"/>
      <c r="AL34" s="487"/>
      <c r="AM34" s="320" t="s">
        <v>147</v>
      </c>
      <c r="AN34" s="480"/>
      <c r="AO34" s="480"/>
      <c r="AP34" s="320" t="s">
        <v>148</v>
      </c>
      <c r="AQ34" s="480"/>
      <c r="AR34" s="480"/>
      <c r="AS34" s="320" t="s">
        <v>149</v>
      </c>
      <c r="AT34" s="138"/>
      <c r="AU34" s="139"/>
      <c r="AV34" s="140"/>
      <c r="AW34" s="140"/>
      <c r="AX34" s="140"/>
      <c r="AY34" s="141"/>
    </row>
    <row r="35" spans="2:51" ht="15" customHeight="1" thickBot="1">
      <c r="B35" s="446"/>
      <c r="C35" s="447"/>
      <c r="D35" s="447"/>
      <c r="E35" s="447"/>
      <c r="F35" s="447"/>
      <c r="G35" s="447"/>
      <c r="H35" s="447"/>
      <c r="I35" s="447"/>
      <c r="J35" s="447"/>
      <c r="K35" s="447"/>
      <c r="L35" s="447"/>
      <c r="M35" s="447"/>
      <c r="N35" s="447"/>
      <c r="O35" s="447"/>
      <c r="P35" s="447"/>
      <c r="Q35" s="447"/>
      <c r="R35" s="448"/>
      <c r="S35" s="459"/>
      <c r="T35" s="459"/>
      <c r="U35" s="459"/>
      <c r="V35" s="459"/>
      <c r="W35" s="459"/>
      <c r="X35" s="459"/>
      <c r="Y35" s="459"/>
      <c r="Z35" s="142"/>
      <c r="AA35" s="143"/>
      <c r="AB35" s="143"/>
      <c r="AC35" s="143"/>
      <c r="AD35" s="143"/>
      <c r="AE35" s="143"/>
      <c r="AF35" s="143"/>
      <c r="AG35" s="481"/>
      <c r="AH35" s="481"/>
      <c r="AI35" s="481"/>
      <c r="AJ35" s="488"/>
      <c r="AK35" s="488"/>
      <c r="AL35" s="488"/>
      <c r="AM35" s="415"/>
      <c r="AN35" s="481"/>
      <c r="AO35" s="481"/>
      <c r="AP35" s="415"/>
      <c r="AQ35" s="481"/>
      <c r="AR35" s="481"/>
      <c r="AS35" s="415"/>
      <c r="AT35" s="144"/>
      <c r="AU35" s="143"/>
      <c r="AV35" s="143"/>
      <c r="AW35" s="143"/>
      <c r="AX35" s="143"/>
      <c r="AY35" s="145"/>
    </row>
    <row r="36" spans="2:51" ht="12.75" thickTop="1">
      <c r="AO36" s="134"/>
      <c r="AP36" s="134"/>
      <c r="AQ36" s="134"/>
      <c r="AR36" s="134"/>
      <c r="AS36" s="134"/>
      <c r="AT36" s="134"/>
      <c r="AU36" s="134"/>
      <c r="AV36" s="134"/>
      <c r="AW36" s="134"/>
      <c r="AX36" s="134"/>
      <c r="AY36" s="226" t="s">
        <v>753</v>
      </c>
    </row>
    <row r="39" spans="2:51" ht="15" customHeight="1">
      <c r="AI39" s="146"/>
      <c r="AJ39" s="146"/>
      <c r="AK39" s="146"/>
      <c r="AL39" s="146"/>
      <c r="AM39" s="146"/>
      <c r="AN39" s="146"/>
      <c r="AO39" s="146"/>
      <c r="AP39" s="146"/>
      <c r="AQ39" s="146"/>
      <c r="AR39" s="146"/>
      <c r="AS39" s="146"/>
    </row>
  </sheetData>
  <sheetProtection password="CC81" sheet="1" objects="1" scenarios="1"/>
  <mergeCells count="54">
    <mergeCell ref="AG34:AI35"/>
    <mergeCell ref="U21:Z22"/>
    <mergeCell ref="J21:T22"/>
    <mergeCell ref="AS34:AS35"/>
    <mergeCell ref="AM34:AM35"/>
    <mergeCell ref="AN34:AO35"/>
    <mergeCell ref="AQ34:AR35"/>
    <mergeCell ref="AJ34:AL35"/>
    <mergeCell ref="AB12:AC14"/>
    <mergeCell ref="S32:Y33"/>
    <mergeCell ref="B17:AY19"/>
    <mergeCell ref="B21:I22"/>
    <mergeCell ref="P12:Q14"/>
    <mergeCell ref="Z32:AY33"/>
    <mergeCell ref="U23:Z24"/>
    <mergeCell ref="AT21:AY22"/>
    <mergeCell ref="R9:AA11"/>
    <mergeCell ref="B12:B14"/>
    <mergeCell ref="R12:AA14"/>
    <mergeCell ref="B34:R35"/>
    <mergeCell ref="C12:I14"/>
    <mergeCell ref="J12:O14"/>
    <mergeCell ref="B32:R33"/>
    <mergeCell ref="S34:Y35"/>
    <mergeCell ref="B4:O5"/>
    <mergeCell ref="P4:AA5"/>
    <mergeCell ref="B6:B8"/>
    <mergeCell ref="J6:O8"/>
    <mergeCell ref="AB4:AM5"/>
    <mergeCell ref="AD6:AM8"/>
    <mergeCell ref="AN4:AY5"/>
    <mergeCell ref="C6:I8"/>
    <mergeCell ref="B23:I24"/>
    <mergeCell ref="J23:T24"/>
    <mergeCell ref="AP34:AP35"/>
    <mergeCell ref="B29:AY30"/>
    <mergeCell ref="AA21:AH22"/>
    <mergeCell ref="AB6:AC8"/>
    <mergeCell ref="AD9:AM11"/>
    <mergeCell ref="AB9:AC11"/>
    <mergeCell ref="B9:B11"/>
    <mergeCell ref="J9:O11"/>
    <mergeCell ref="P9:Q11"/>
    <mergeCell ref="C9:I11"/>
    <mergeCell ref="R6:AA8"/>
    <mergeCell ref="P6:Q8"/>
    <mergeCell ref="AP6:AY8"/>
    <mergeCell ref="AN9:AO11"/>
    <mergeCell ref="AI21:AS22"/>
    <mergeCell ref="AP9:AY11"/>
    <mergeCell ref="AP12:AY14"/>
    <mergeCell ref="AN12:AO14"/>
    <mergeCell ref="AN6:AO8"/>
    <mergeCell ref="AD12:AM14"/>
  </mergeCells>
  <phoneticPr fontId="9"/>
  <conditionalFormatting sqref="AG34">
    <cfRule type="expression" dxfId="245" priority="4" stopIfTrue="1">
      <formula>OR($AG$34="",$AJ$34="",$AN$34="",$AQ$34="")</formula>
    </cfRule>
    <cfRule type="expression" dxfId="244" priority="8">
      <formula>IF(ISERROR(VALUE(TEXT(DATEVALUE($AG$34&amp;$AJ$34&amp;"年"&amp;$AN$34&amp;"月"&amp;$AQ$34&amp;"日"),"yyyy/mm/dd"))),FALSE,TRUE)=FALSE</formula>
    </cfRule>
  </conditionalFormatting>
  <conditionalFormatting sqref="AJ34">
    <cfRule type="expression" dxfId="243" priority="3" stopIfTrue="1">
      <formula>OR($AG$34="",$AJ$34="",$AN$34="",$AQ$34="")</formula>
    </cfRule>
    <cfRule type="expression" dxfId="242" priority="7">
      <formula>IF(ISERROR(VALUE(TEXT(DATEVALUE($AG$34&amp;$AJ$34&amp;"年"&amp;$AN$34&amp;"月"&amp;$AQ$34&amp;"日"),"yyyy/mm/dd"))),FALSE,TRUE)=FALSE</formula>
    </cfRule>
  </conditionalFormatting>
  <conditionalFormatting sqref="AN34">
    <cfRule type="expression" dxfId="241" priority="2" stopIfTrue="1">
      <formula>OR($AG$34="",$AJ$34="",$AN$34="",$AQ$34="")</formula>
    </cfRule>
    <cfRule type="expression" dxfId="240" priority="6">
      <formula>IF(ISERROR(VALUE(TEXT(DATEVALUE($AG$34&amp;$AJ$34&amp;"年"&amp;$AN$34&amp;"月"&amp;$AQ$34&amp;"日"),"yyyy/mm/dd"))),FALSE,TRUE)=FALSE</formula>
    </cfRule>
  </conditionalFormatting>
  <conditionalFormatting sqref="AQ34">
    <cfRule type="expression" dxfId="239" priority="1" stopIfTrue="1">
      <formula>OR($AG$34="",$AJ$34="",$AN$34="",$AQ$34="")</formula>
    </cfRule>
    <cfRule type="expression" dxfId="238" priority="5">
      <formula>IF(ISERROR(VALUE(TEXT(DATEVALUE($AG$34&amp;$AJ$34&amp;"年"&amp;$AN$34&amp;"月"&amp;$AQ$34&amp;"日"),"yyyy/mm/dd"))),FALSE,TRUE)=FALSE</formula>
    </cfRule>
  </conditionalFormatting>
  <dataValidations count="3">
    <dataValidation imeMode="on" allowBlank="1" showInputMessage="1" showErrorMessage="1" sqref="AP6:AY14 R6:AA14 AD6:AM14" xr:uid="{00000000-0002-0000-0200-000000000000}"/>
    <dataValidation type="whole" imeMode="disabled" allowBlank="1" showInputMessage="1" showErrorMessage="1" errorTitle="入力エラー" error="日付（和暦）を入力してください。" sqref="AQ34:AR35" xr:uid="{00000000-0002-0000-0200-000001000000}">
      <formula1>1</formula1>
      <formula2>31</formula2>
    </dataValidation>
    <dataValidation type="whole" imeMode="disabled" allowBlank="1" showInputMessage="1" showErrorMessage="1" errorTitle="入力エラー" error="日付（和暦）を入力してください。" sqref="AN34:AO35" xr:uid="{00000000-0002-0000-0200-000002000000}">
      <formula1>1</formula1>
      <formula2>12</formula2>
    </dataValidation>
  </dataValidations>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oddHeader>&amp;R&amp;"ＭＳ 明朝,標準"&amp;10-3-</oddHeader>
  </headerFooter>
  <extLst>
    <ext xmlns:x14="http://schemas.microsoft.com/office/spreadsheetml/2009/9/main" uri="{78C0D931-6437-407d-A8EE-F0AAD7539E65}">
      <x14:conditionalFormattings>
        <x14:conditionalFormatting xmlns:xm="http://schemas.microsoft.com/office/excel/2006/main">
          <x14:cfRule type="expression" priority="12" id="{C4E38224-E22B-4AA2-9402-66730BEF7BA7}">
            <xm:f>DATEVALUE($AG$34&amp;$AJ$34&amp;"年"&amp;$AN$34&amp;"月"&amp;$AQ$34&amp;"日")&gt;DATEVALUE(初期設定!$K$6)</xm:f>
            <x14:dxf>
              <fill>
                <patternFill>
                  <bgColor rgb="FFFFCCCC"/>
                </patternFill>
              </fill>
            </x14:dxf>
          </x14:cfRule>
          <xm:sqref>AG34</xm:sqref>
        </x14:conditionalFormatting>
        <x14:conditionalFormatting xmlns:xm="http://schemas.microsoft.com/office/excel/2006/main">
          <x14:cfRule type="expression" priority="11" id="{C90E5ACA-24E8-4B99-B8C9-EEC84FBE704A}">
            <xm:f>DATEVALUE($AG$34&amp;$AJ$34&amp;"年"&amp;$AN$34&amp;"月"&amp;$AQ$34&amp;"日")&gt;DATEVALUE(初期設定!$K$6)</xm:f>
            <x14:dxf>
              <fill>
                <patternFill>
                  <bgColor rgb="FFFFCCCC"/>
                </patternFill>
              </fill>
            </x14:dxf>
          </x14:cfRule>
          <xm:sqref>AJ34</xm:sqref>
        </x14:conditionalFormatting>
        <x14:conditionalFormatting xmlns:xm="http://schemas.microsoft.com/office/excel/2006/main">
          <x14:cfRule type="expression" priority="10" id="{E17A7584-F156-46BB-9E5E-811E6E0D7D4D}">
            <xm:f>DATEVALUE($AG$34&amp;$AJ$34&amp;"年"&amp;$AN$34&amp;"月"&amp;$AQ$34&amp;"日")&gt;DATEVALUE(初期設定!$K$6)</xm:f>
            <x14:dxf>
              <fill>
                <patternFill>
                  <bgColor rgb="FFFFCCCC"/>
                </patternFill>
              </fill>
            </x14:dxf>
          </x14:cfRule>
          <xm:sqref>AN34</xm:sqref>
        </x14:conditionalFormatting>
        <x14:conditionalFormatting xmlns:xm="http://schemas.microsoft.com/office/excel/2006/main">
          <x14:cfRule type="expression" priority="9" id="{BFD7AE9A-38A1-4F1A-BF16-6A356D1165E2}">
            <xm:f>DATEVALUE($AG$34&amp;$AJ$34&amp;"年"&amp;$AN$34&amp;"月"&amp;$AQ$34&amp;"日")&gt;DATEVALUE(初期設定!$K$6)</xm:f>
            <x14:dxf>
              <fill>
                <patternFill>
                  <bgColor rgb="FFFFCCCC"/>
                </patternFill>
              </fill>
            </x14:dxf>
          </x14:cfRule>
          <xm:sqref>AQ34</xm:sqref>
        </x14:conditionalFormatting>
      </x14:conditionalFormattings>
    </ext>
    <ext xmlns:x14="http://schemas.microsoft.com/office/spreadsheetml/2009/9/main" uri="{CCE6A557-97BC-4b89-ADB6-D9C93CAAB3DF}">
      <x14:dataValidations xmlns:xm="http://schemas.microsoft.com/office/excel/2006/main" count="4">
        <x14:dataValidation type="list" imeMode="on" allowBlank="1" showInputMessage="1" showErrorMessage="1" xr:uid="{00000000-0002-0000-0200-000003000000}">
          <x14:formula1>
            <xm:f>初期設定!$B$3:$B$4</xm:f>
          </x14:formula1>
          <xm:sqref>AG34:AI35</xm:sqref>
        </x14:dataValidation>
        <x14:dataValidation type="list" imeMode="on" allowBlank="1" showInputMessage="1" showErrorMessage="1" xr:uid="{00000000-0002-0000-0200-000004000000}">
          <x14:formula1>
            <xm:f>初期設定!$AC$3</xm:f>
          </x14:formula1>
          <xm:sqref>S34:Y35</xm:sqref>
        </x14:dataValidation>
        <x14:dataValidation type="whole" imeMode="disabled" allowBlank="1" showInputMessage="1" showErrorMessage="1" errorTitle="入力エラー" error="日付（和暦）を入力してください。" xr:uid="{00000000-0002-0000-0200-000005000000}">
          <x14:formula1>
            <xm:f>1</xm:f>
          </x14:formula1>
          <x14:formula2>
            <xm:f>初期設定!$N$4</xm:f>
          </x14:formula2>
          <xm:sqref>AJ34:AL35</xm:sqref>
        </x14:dataValidation>
        <x14:dataValidation type="whole" imeMode="disabled" allowBlank="1" showInputMessage="1" showErrorMessage="1" xr:uid="{00000000-0002-0000-0200-000006000000}">
          <x14:formula1>
            <xm:f>1</xm:f>
          </x14:formula1>
          <x14:formula2>
            <xm:f>初期設定!$N$6</xm:f>
          </x14:formula2>
          <xm:sqref>AI21:AS22 J21:T24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72"/>
  <sheetViews>
    <sheetView showZeros="0" view="pageBreakPreview" topLeftCell="A19" zoomScaleNormal="100" zoomScaleSheetLayoutView="100" workbookViewId="0">
      <selection activeCell="B19" sqref="B19:AG19"/>
    </sheetView>
  </sheetViews>
  <sheetFormatPr defaultColWidth="2.625" defaultRowHeight="15" customHeight="1"/>
  <cols>
    <col min="1" max="43" width="2.625" style="111" customWidth="1"/>
    <col min="44" max="44" width="2.5" style="111" customWidth="1"/>
    <col min="45" max="16384" width="2.625" style="111"/>
  </cols>
  <sheetData>
    <row r="1" spans="1:45" ht="20.100000000000001" customHeight="1">
      <c r="A1" s="132" t="s">
        <v>121</v>
      </c>
    </row>
    <row r="2" spans="1:45" ht="20.100000000000001" customHeight="1">
      <c r="B2" s="116" t="str">
        <f>"　"&amp;初期設定!$J$7&amp;"から"&amp;初期設定!$J$8&amp;"の期間内に受賞した表彰を記入すること。"</f>
        <v>　令和３年４月１日から令和５年３月３１日の期間内に受賞した表彰を記入すること。</v>
      </c>
    </row>
    <row r="3" spans="1:45" ht="15" customHeight="1" thickBot="1"/>
    <row r="4" spans="1:45" ht="15" customHeight="1" thickBot="1">
      <c r="B4" s="555" t="s">
        <v>300</v>
      </c>
      <c r="C4" s="556"/>
      <c r="D4" s="556"/>
      <c r="E4" s="556"/>
      <c r="F4" s="556"/>
      <c r="G4" s="557"/>
    </row>
    <row r="5" spans="1:45" ht="15" customHeight="1" thickBot="1">
      <c r="B5" s="111" t="s">
        <v>365</v>
      </c>
    </row>
    <row r="6" spans="1:45" ht="24.95" customHeight="1" thickTop="1">
      <c r="B6" s="436" t="s">
        <v>122</v>
      </c>
      <c r="C6" s="437"/>
      <c r="D6" s="437"/>
      <c r="E6" s="437"/>
      <c r="F6" s="437"/>
      <c r="G6" s="437"/>
      <c r="H6" s="437"/>
      <c r="I6" s="437"/>
      <c r="J6" s="437"/>
      <c r="K6" s="437"/>
      <c r="L6" s="437"/>
      <c r="M6" s="437"/>
      <c r="N6" s="437"/>
      <c r="O6" s="437"/>
      <c r="P6" s="437"/>
      <c r="Q6" s="437"/>
      <c r="R6" s="437"/>
      <c r="S6" s="437"/>
      <c r="T6" s="437"/>
      <c r="U6" s="437"/>
      <c r="V6" s="437"/>
      <c r="W6" s="437"/>
      <c r="X6" s="437"/>
      <c r="Y6" s="438"/>
      <c r="Z6" s="562" t="s">
        <v>130</v>
      </c>
      <c r="AA6" s="437"/>
      <c r="AB6" s="437"/>
      <c r="AC6" s="437"/>
      <c r="AD6" s="437"/>
      <c r="AE6" s="437"/>
      <c r="AF6" s="437"/>
      <c r="AG6" s="438"/>
      <c r="AH6" s="563" t="s">
        <v>382</v>
      </c>
      <c r="AI6" s="563"/>
      <c r="AJ6" s="563"/>
      <c r="AK6" s="563"/>
      <c r="AL6" s="563"/>
      <c r="AM6" s="563"/>
      <c r="AN6" s="563"/>
      <c r="AO6" s="563"/>
      <c r="AP6" s="563"/>
      <c r="AQ6" s="563"/>
      <c r="AR6" s="563"/>
      <c r="AS6" s="564"/>
    </row>
    <row r="7" spans="1:45" ht="24.95" customHeight="1">
      <c r="B7" s="439"/>
      <c r="C7" s="317"/>
      <c r="D7" s="317"/>
      <c r="E7" s="317"/>
      <c r="F7" s="317"/>
      <c r="G7" s="317"/>
      <c r="H7" s="317"/>
      <c r="I7" s="317"/>
      <c r="J7" s="317"/>
      <c r="K7" s="317"/>
      <c r="L7" s="317"/>
      <c r="M7" s="317"/>
      <c r="N7" s="317"/>
      <c r="O7" s="317"/>
      <c r="P7" s="317"/>
      <c r="Q7" s="317"/>
      <c r="R7" s="317"/>
      <c r="S7" s="317"/>
      <c r="T7" s="317"/>
      <c r="U7" s="317"/>
      <c r="V7" s="317"/>
      <c r="W7" s="317"/>
      <c r="X7" s="317"/>
      <c r="Y7" s="318"/>
      <c r="Z7" s="316"/>
      <c r="AA7" s="317"/>
      <c r="AB7" s="317"/>
      <c r="AC7" s="317"/>
      <c r="AD7" s="317"/>
      <c r="AE7" s="317"/>
      <c r="AF7" s="317"/>
      <c r="AG7" s="318"/>
      <c r="AH7" s="559" t="str">
        <f>初期設定!$G$5</f>
        <v>令和３年度</v>
      </c>
      <c r="AI7" s="560"/>
      <c r="AJ7" s="560"/>
      <c r="AK7" s="560"/>
      <c r="AL7" s="560"/>
      <c r="AM7" s="561"/>
      <c r="AN7" s="559" t="str">
        <f>初期設定!$G$4</f>
        <v>令和４年度</v>
      </c>
      <c r="AO7" s="560"/>
      <c r="AP7" s="560"/>
      <c r="AQ7" s="560"/>
      <c r="AR7" s="560"/>
      <c r="AS7" s="565"/>
    </row>
    <row r="8" spans="1:45" ht="24.95" customHeight="1">
      <c r="B8" s="497" t="s">
        <v>123</v>
      </c>
      <c r="C8" s="498"/>
      <c r="D8" s="535" t="s">
        <v>132</v>
      </c>
      <c r="E8" s="535"/>
      <c r="F8" s="535"/>
      <c r="G8" s="535"/>
      <c r="H8" s="535"/>
      <c r="I8" s="535"/>
      <c r="J8" s="535"/>
      <c r="K8" s="535"/>
      <c r="L8" s="535"/>
      <c r="M8" s="535"/>
      <c r="N8" s="535"/>
      <c r="O8" s="535"/>
      <c r="P8" s="535"/>
      <c r="Q8" s="535"/>
      <c r="R8" s="535"/>
      <c r="S8" s="535"/>
      <c r="T8" s="535"/>
      <c r="U8" s="535"/>
      <c r="V8" s="535"/>
      <c r="W8" s="535"/>
      <c r="X8" s="535"/>
      <c r="Y8" s="536"/>
      <c r="Z8" s="489"/>
      <c r="AA8" s="490"/>
      <c r="AB8" s="147"/>
      <c r="AC8" s="148" t="s">
        <v>147</v>
      </c>
      <c r="AD8" s="147"/>
      <c r="AE8" s="148" t="s">
        <v>148</v>
      </c>
      <c r="AF8" s="147"/>
      <c r="AG8" s="149" t="s">
        <v>149</v>
      </c>
      <c r="AH8" s="544" t="str">
        <f>IFERROR(IF(AND($Z8&lt;&gt;"",$AB8&lt;&gt;"",$AD8&lt;&gt;"",$AF8&lt;&gt;""),IF(SUBSTITUTE(DBCS(TEXT(EDATE(TEXT(DATEVALUE($Z8&amp;$AB8&amp;"年"&amp;$AD8&amp;"月"&amp;$AF8&amp;"日"),"yyyy/mm/dd"),-3),"ggge")),"平成３１","令和１") &amp; "年度"=$AH$7,"○",""),""),"")</f>
        <v/>
      </c>
      <c r="AI8" s="492"/>
      <c r="AJ8" s="492"/>
      <c r="AK8" s="492"/>
      <c r="AL8" s="492"/>
      <c r="AM8" s="545"/>
      <c r="AN8" s="544" t="str">
        <f>IFERROR(IF(AND($Z8&lt;&gt;"",$AB8&lt;&gt;"",$AD8&lt;&gt;"",$AF8&lt;&gt;""),IF(SUBSTITUTE(DBCS(TEXT(EDATE(TEXT(DATEVALUE($Z8&amp;$AB8&amp;"年"&amp;$AD8&amp;"月"&amp;$AF8&amp;"日"),"yyyy/mm/dd"),-3),"ggge")),"平成３１","令和１") &amp; "年度"=$AN$7,"○",""),""),"")</f>
        <v/>
      </c>
      <c r="AO8" s="492"/>
      <c r="AP8" s="492"/>
      <c r="AQ8" s="492"/>
      <c r="AR8" s="492"/>
      <c r="AS8" s="546"/>
    </row>
    <row r="9" spans="1:45" ht="24.95" customHeight="1">
      <c r="B9" s="497" t="s">
        <v>124</v>
      </c>
      <c r="C9" s="498"/>
      <c r="D9" s="535" t="s">
        <v>133</v>
      </c>
      <c r="E9" s="535"/>
      <c r="F9" s="535"/>
      <c r="G9" s="535"/>
      <c r="H9" s="535"/>
      <c r="I9" s="535"/>
      <c r="J9" s="535"/>
      <c r="K9" s="535"/>
      <c r="L9" s="535"/>
      <c r="M9" s="535"/>
      <c r="N9" s="535"/>
      <c r="O9" s="535"/>
      <c r="P9" s="535"/>
      <c r="Q9" s="535"/>
      <c r="R9" s="535"/>
      <c r="S9" s="535"/>
      <c r="T9" s="535"/>
      <c r="U9" s="535"/>
      <c r="V9" s="535"/>
      <c r="W9" s="535"/>
      <c r="X9" s="535"/>
      <c r="Y9" s="536"/>
      <c r="Z9" s="489"/>
      <c r="AA9" s="490"/>
      <c r="AB9" s="147"/>
      <c r="AC9" s="148" t="s">
        <v>147</v>
      </c>
      <c r="AD9" s="147"/>
      <c r="AE9" s="148" t="s">
        <v>148</v>
      </c>
      <c r="AF9" s="147"/>
      <c r="AG9" s="149" t="s">
        <v>149</v>
      </c>
      <c r="AH9" s="544" t="str">
        <f t="shared" ref="AH9:AH17" si="0">IFERROR(IF(AND($Z9&lt;&gt;"",$AB9&lt;&gt;"",$AD9&lt;&gt;"",$AF9&lt;&gt;""),IF(DBCS(TEXT(EDATE(TEXT(DATEVALUE($Z9&amp;$AB9&amp;"年"&amp;$AD9&amp;"月"&amp;$AF9&amp;"日"),"yyyy/mm/dd"),-3),"ggge")) &amp; "年度"=$AH$7,"○",""),""),"")</f>
        <v/>
      </c>
      <c r="AI9" s="492"/>
      <c r="AJ9" s="492"/>
      <c r="AK9" s="492"/>
      <c r="AL9" s="492"/>
      <c r="AM9" s="545"/>
      <c r="AN9" s="544" t="str">
        <f t="shared" ref="AN9:AN17" si="1">IFERROR(IF(AND($Z9&lt;&gt;"",$AB9&lt;&gt;"",$AD9&lt;&gt;"",$AF9&lt;&gt;""),IF(DBCS(TEXT(EDATE(TEXT(DATEVALUE($Z9&amp;$AB9&amp;"年"&amp;$AD9&amp;"月"&amp;$AF9&amp;"日"),"yyyy/mm/dd"),-3),"ggge")) &amp; "年度"=$AN$7,"○",""),""),"")</f>
        <v/>
      </c>
      <c r="AO9" s="492"/>
      <c r="AP9" s="492"/>
      <c r="AQ9" s="492"/>
      <c r="AR9" s="492"/>
      <c r="AS9" s="546"/>
    </row>
    <row r="10" spans="1:45" ht="24.95" customHeight="1">
      <c r="B10" s="497" t="s">
        <v>125</v>
      </c>
      <c r="C10" s="498"/>
      <c r="D10" s="535" t="s">
        <v>134</v>
      </c>
      <c r="E10" s="535"/>
      <c r="F10" s="535"/>
      <c r="G10" s="535"/>
      <c r="H10" s="535"/>
      <c r="I10" s="535"/>
      <c r="J10" s="535"/>
      <c r="K10" s="535"/>
      <c r="L10" s="535"/>
      <c r="M10" s="535"/>
      <c r="N10" s="535"/>
      <c r="O10" s="535"/>
      <c r="P10" s="535"/>
      <c r="Q10" s="535"/>
      <c r="R10" s="535"/>
      <c r="S10" s="535"/>
      <c r="T10" s="535"/>
      <c r="U10" s="535"/>
      <c r="V10" s="535"/>
      <c r="W10" s="535"/>
      <c r="X10" s="535"/>
      <c r="Y10" s="536"/>
      <c r="Z10" s="489"/>
      <c r="AA10" s="490"/>
      <c r="AB10" s="147"/>
      <c r="AC10" s="148" t="s">
        <v>147</v>
      </c>
      <c r="AD10" s="147"/>
      <c r="AE10" s="148" t="s">
        <v>148</v>
      </c>
      <c r="AF10" s="147"/>
      <c r="AG10" s="149" t="s">
        <v>149</v>
      </c>
      <c r="AH10" s="544" t="str">
        <f t="shared" si="0"/>
        <v/>
      </c>
      <c r="AI10" s="492"/>
      <c r="AJ10" s="492"/>
      <c r="AK10" s="492"/>
      <c r="AL10" s="492"/>
      <c r="AM10" s="545"/>
      <c r="AN10" s="544" t="str">
        <f t="shared" si="1"/>
        <v/>
      </c>
      <c r="AO10" s="492"/>
      <c r="AP10" s="492"/>
      <c r="AQ10" s="492"/>
      <c r="AR10" s="492"/>
      <c r="AS10" s="546"/>
    </row>
    <row r="11" spans="1:45" ht="24.95" customHeight="1">
      <c r="B11" s="497" t="s">
        <v>126</v>
      </c>
      <c r="C11" s="498"/>
      <c r="D11" s="535" t="s">
        <v>135</v>
      </c>
      <c r="E11" s="535"/>
      <c r="F11" s="535"/>
      <c r="G11" s="535"/>
      <c r="H11" s="535"/>
      <c r="I11" s="535"/>
      <c r="J11" s="535"/>
      <c r="K11" s="535"/>
      <c r="L11" s="535"/>
      <c r="M11" s="535"/>
      <c r="N11" s="535"/>
      <c r="O11" s="535"/>
      <c r="P11" s="535"/>
      <c r="Q11" s="535"/>
      <c r="R11" s="535"/>
      <c r="S11" s="535"/>
      <c r="T11" s="535"/>
      <c r="U11" s="535"/>
      <c r="V11" s="535"/>
      <c r="W11" s="535"/>
      <c r="X11" s="535"/>
      <c r="Y11" s="536"/>
      <c r="Z11" s="489"/>
      <c r="AA11" s="490"/>
      <c r="AB11" s="147"/>
      <c r="AC11" s="148" t="s">
        <v>147</v>
      </c>
      <c r="AD11" s="147"/>
      <c r="AE11" s="148" t="s">
        <v>148</v>
      </c>
      <c r="AF11" s="147"/>
      <c r="AG11" s="149" t="s">
        <v>149</v>
      </c>
      <c r="AH11" s="544" t="str">
        <f t="shared" si="0"/>
        <v/>
      </c>
      <c r="AI11" s="492"/>
      <c r="AJ11" s="492"/>
      <c r="AK11" s="492"/>
      <c r="AL11" s="492"/>
      <c r="AM11" s="545"/>
      <c r="AN11" s="544" t="str">
        <f t="shared" si="1"/>
        <v/>
      </c>
      <c r="AO11" s="492"/>
      <c r="AP11" s="492"/>
      <c r="AQ11" s="492"/>
      <c r="AR11" s="492"/>
      <c r="AS11" s="546"/>
    </row>
    <row r="12" spans="1:45" ht="24.95" customHeight="1">
      <c r="B12" s="497" t="s">
        <v>232</v>
      </c>
      <c r="C12" s="498"/>
      <c r="D12" s="535" t="s">
        <v>285</v>
      </c>
      <c r="E12" s="535"/>
      <c r="F12" s="535"/>
      <c r="G12" s="535"/>
      <c r="H12" s="535"/>
      <c r="I12" s="535"/>
      <c r="J12" s="535"/>
      <c r="K12" s="535"/>
      <c r="L12" s="535"/>
      <c r="M12" s="535"/>
      <c r="N12" s="535"/>
      <c r="O12" s="535"/>
      <c r="P12" s="535"/>
      <c r="Q12" s="535"/>
      <c r="R12" s="535"/>
      <c r="S12" s="535"/>
      <c r="T12" s="535"/>
      <c r="U12" s="535"/>
      <c r="V12" s="535"/>
      <c r="W12" s="535"/>
      <c r="X12" s="535"/>
      <c r="Y12" s="536"/>
      <c r="Z12" s="489"/>
      <c r="AA12" s="490"/>
      <c r="AB12" s="147"/>
      <c r="AC12" s="148" t="s">
        <v>147</v>
      </c>
      <c r="AD12" s="147"/>
      <c r="AE12" s="148" t="s">
        <v>148</v>
      </c>
      <c r="AF12" s="147"/>
      <c r="AG12" s="149" t="s">
        <v>149</v>
      </c>
      <c r="AH12" s="544" t="str">
        <f t="shared" si="0"/>
        <v/>
      </c>
      <c r="AI12" s="492"/>
      <c r="AJ12" s="492"/>
      <c r="AK12" s="492"/>
      <c r="AL12" s="492"/>
      <c r="AM12" s="545"/>
      <c r="AN12" s="544" t="str">
        <f t="shared" si="1"/>
        <v/>
      </c>
      <c r="AO12" s="492"/>
      <c r="AP12" s="492"/>
      <c r="AQ12" s="492"/>
      <c r="AR12" s="492"/>
      <c r="AS12" s="546"/>
    </row>
    <row r="13" spans="1:45" ht="24.95" customHeight="1">
      <c r="B13" s="497" t="s">
        <v>127</v>
      </c>
      <c r="C13" s="498"/>
      <c r="D13" s="535" t="s">
        <v>286</v>
      </c>
      <c r="E13" s="558"/>
      <c r="F13" s="558"/>
      <c r="G13" s="558"/>
      <c r="H13" s="558"/>
      <c r="I13" s="558"/>
      <c r="J13" s="558"/>
      <c r="K13" s="558"/>
      <c r="L13" s="535"/>
      <c r="M13" s="535"/>
      <c r="N13" s="558"/>
      <c r="O13" s="558"/>
      <c r="P13" s="558"/>
      <c r="Q13" s="558"/>
      <c r="R13" s="558"/>
      <c r="S13" s="558"/>
      <c r="T13" s="558"/>
      <c r="U13" s="558"/>
      <c r="V13" s="558"/>
      <c r="W13" s="558"/>
      <c r="X13" s="558"/>
      <c r="Y13" s="558"/>
      <c r="Z13" s="489"/>
      <c r="AA13" s="490"/>
      <c r="AB13" s="147"/>
      <c r="AC13" s="148" t="s">
        <v>147</v>
      </c>
      <c r="AD13" s="147"/>
      <c r="AE13" s="148" t="s">
        <v>148</v>
      </c>
      <c r="AF13" s="147"/>
      <c r="AG13" s="149" t="s">
        <v>149</v>
      </c>
      <c r="AH13" s="544" t="str">
        <f t="shared" si="0"/>
        <v/>
      </c>
      <c r="AI13" s="492"/>
      <c r="AJ13" s="492"/>
      <c r="AK13" s="492"/>
      <c r="AL13" s="492"/>
      <c r="AM13" s="545"/>
      <c r="AN13" s="544" t="str">
        <f t="shared" si="1"/>
        <v/>
      </c>
      <c r="AO13" s="492"/>
      <c r="AP13" s="492"/>
      <c r="AQ13" s="492"/>
      <c r="AR13" s="492"/>
      <c r="AS13" s="546"/>
    </row>
    <row r="14" spans="1:45" ht="24.95" customHeight="1">
      <c r="B14" s="497" t="s">
        <v>128</v>
      </c>
      <c r="C14" s="498"/>
      <c r="D14" s="535" t="s">
        <v>287</v>
      </c>
      <c r="E14" s="558"/>
      <c r="F14" s="558"/>
      <c r="G14" s="558"/>
      <c r="H14" s="558"/>
      <c r="I14" s="558"/>
      <c r="J14" s="558"/>
      <c r="K14" s="558"/>
      <c r="L14" s="535"/>
      <c r="M14" s="535"/>
      <c r="N14" s="558"/>
      <c r="O14" s="558"/>
      <c r="P14" s="558"/>
      <c r="Q14" s="558"/>
      <c r="R14" s="558"/>
      <c r="S14" s="558"/>
      <c r="T14" s="558"/>
      <c r="U14" s="558"/>
      <c r="V14" s="558"/>
      <c r="W14" s="558"/>
      <c r="X14" s="558"/>
      <c r="Y14" s="558"/>
      <c r="Z14" s="489"/>
      <c r="AA14" s="490"/>
      <c r="AB14" s="147"/>
      <c r="AC14" s="148" t="s">
        <v>147</v>
      </c>
      <c r="AD14" s="147"/>
      <c r="AE14" s="148" t="s">
        <v>148</v>
      </c>
      <c r="AF14" s="147"/>
      <c r="AG14" s="149" t="s">
        <v>149</v>
      </c>
      <c r="AH14" s="544" t="str">
        <f t="shared" si="0"/>
        <v/>
      </c>
      <c r="AI14" s="492"/>
      <c r="AJ14" s="492"/>
      <c r="AK14" s="492"/>
      <c r="AL14" s="492"/>
      <c r="AM14" s="545"/>
      <c r="AN14" s="544" t="str">
        <f t="shared" si="1"/>
        <v/>
      </c>
      <c r="AO14" s="492"/>
      <c r="AP14" s="492"/>
      <c r="AQ14" s="492"/>
      <c r="AR14" s="492"/>
      <c r="AS14" s="546"/>
    </row>
    <row r="15" spans="1:45" ht="24.95" customHeight="1">
      <c r="B15" s="497" t="s">
        <v>129</v>
      </c>
      <c r="C15" s="498"/>
      <c r="D15" s="535" t="s">
        <v>288</v>
      </c>
      <c r="E15" s="558"/>
      <c r="F15" s="558"/>
      <c r="G15" s="558"/>
      <c r="H15" s="558"/>
      <c r="I15" s="558"/>
      <c r="J15" s="558"/>
      <c r="K15" s="558"/>
      <c r="L15" s="535"/>
      <c r="M15" s="535"/>
      <c r="N15" s="558"/>
      <c r="O15" s="558"/>
      <c r="P15" s="558"/>
      <c r="Q15" s="558"/>
      <c r="R15" s="558"/>
      <c r="S15" s="558"/>
      <c r="T15" s="558"/>
      <c r="U15" s="558"/>
      <c r="V15" s="558"/>
      <c r="W15" s="558"/>
      <c r="X15" s="558"/>
      <c r="Y15" s="558"/>
      <c r="Z15" s="489"/>
      <c r="AA15" s="490"/>
      <c r="AB15" s="147"/>
      <c r="AC15" s="148" t="s">
        <v>147</v>
      </c>
      <c r="AD15" s="147"/>
      <c r="AE15" s="148" t="s">
        <v>148</v>
      </c>
      <c r="AF15" s="147"/>
      <c r="AG15" s="149" t="s">
        <v>149</v>
      </c>
      <c r="AH15" s="544" t="str">
        <f t="shared" si="0"/>
        <v/>
      </c>
      <c r="AI15" s="492"/>
      <c r="AJ15" s="492"/>
      <c r="AK15" s="492"/>
      <c r="AL15" s="492"/>
      <c r="AM15" s="545"/>
      <c r="AN15" s="544" t="str">
        <f t="shared" si="1"/>
        <v/>
      </c>
      <c r="AO15" s="492"/>
      <c r="AP15" s="492"/>
      <c r="AQ15" s="492"/>
      <c r="AR15" s="492"/>
      <c r="AS15" s="546"/>
    </row>
    <row r="16" spans="1:45" ht="24.95" customHeight="1">
      <c r="B16" s="497" t="s">
        <v>230</v>
      </c>
      <c r="C16" s="498"/>
      <c r="D16" s="535" t="s">
        <v>289</v>
      </c>
      <c r="E16" s="535"/>
      <c r="F16" s="535"/>
      <c r="G16" s="535"/>
      <c r="H16" s="535"/>
      <c r="I16" s="535"/>
      <c r="J16" s="535"/>
      <c r="K16" s="535"/>
      <c r="L16" s="535"/>
      <c r="M16" s="535"/>
      <c r="N16" s="535"/>
      <c r="O16" s="535"/>
      <c r="P16" s="535"/>
      <c r="Q16" s="535"/>
      <c r="R16" s="535"/>
      <c r="S16" s="535"/>
      <c r="T16" s="535"/>
      <c r="U16" s="535"/>
      <c r="V16" s="535"/>
      <c r="W16" s="535"/>
      <c r="X16" s="535"/>
      <c r="Y16" s="536"/>
      <c r="Z16" s="489"/>
      <c r="AA16" s="490"/>
      <c r="AB16" s="147"/>
      <c r="AC16" s="148" t="s">
        <v>147</v>
      </c>
      <c r="AD16" s="147"/>
      <c r="AE16" s="148" t="s">
        <v>148</v>
      </c>
      <c r="AF16" s="147"/>
      <c r="AG16" s="149" t="s">
        <v>149</v>
      </c>
      <c r="AH16" s="544" t="str">
        <f t="shared" si="0"/>
        <v/>
      </c>
      <c r="AI16" s="492"/>
      <c r="AJ16" s="492"/>
      <c r="AK16" s="492"/>
      <c r="AL16" s="492"/>
      <c r="AM16" s="545"/>
      <c r="AN16" s="544" t="str">
        <f t="shared" si="1"/>
        <v/>
      </c>
      <c r="AO16" s="492"/>
      <c r="AP16" s="492"/>
      <c r="AQ16" s="492"/>
      <c r="AR16" s="492"/>
      <c r="AS16" s="546"/>
    </row>
    <row r="17" spans="2:51" ht="24.95" customHeight="1">
      <c r="B17" s="424" t="s">
        <v>231</v>
      </c>
      <c r="C17" s="320"/>
      <c r="D17" s="550"/>
      <c r="E17" s="550"/>
      <c r="F17" s="550"/>
      <c r="G17" s="550"/>
      <c r="H17" s="550"/>
      <c r="I17" s="550"/>
      <c r="J17" s="550"/>
      <c r="K17" s="550"/>
      <c r="L17" s="550"/>
      <c r="M17" s="550"/>
      <c r="N17" s="550"/>
      <c r="O17" s="550"/>
      <c r="P17" s="550"/>
      <c r="Q17" s="550"/>
      <c r="R17" s="550"/>
      <c r="S17" s="550"/>
      <c r="T17" s="550"/>
      <c r="U17" s="550"/>
      <c r="V17" s="550"/>
      <c r="W17" s="550"/>
      <c r="X17" s="550"/>
      <c r="Y17" s="551"/>
      <c r="Z17" s="489"/>
      <c r="AA17" s="490"/>
      <c r="AB17" s="147"/>
      <c r="AC17" s="148" t="s">
        <v>147</v>
      </c>
      <c r="AD17" s="147"/>
      <c r="AE17" s="148" t="s">
        <v>148</v>
      </c>
      <c r="AF17" s="147"/>
      <c r="AG17" s="149" t="s">
        <v>149</v>
      </c>
      <c r="AH17" s="544" t="str">
        <f t="shared" si="0"/>
        <v/>
      </c>
      <c r="AI17" s="492"/>
      <c r="AJ17" s="492"/>
      <c r="AK17" s="492"/>
      <c r="AL17" s="492"/>
      <c r="AM17" s="545"/>
      <c r="AN17" s="544" t="str">
        <f t="shared" si="1"/>
        <v/>
      </c>
      <c r="AO17" s="492"/>
      <c r="AP17" s="492"/>
      <c r="AQ17" s="492"/>
      <c r="AR17" s="492"/>
      <c r="AS17" s="546"/>
    </row>
    <row r="18" spans="2:51" ht="24.95" customHeight="1" thickBot="1">
      <c r="B18" s="542" t="s">
        <v>290</v>
      </c>
      <c r="C18" s="543"/>
      <c r="D18" s="540"/>
      <c r="E18" s="540"/>
      <c r="F18" s="540"/>
      <c r="G18" s="540"/>
      <c r="H18" s="540"/>
      <c r="I18" s="540"/>
      <c r="J18" s="540"/>
      <c r="K18" s="540"/>
      <c r="L18" s="540"/>
      <c r="M18" s="540"/>
      <c r="N18" s="540"/>
      <c r="O18" s="540"/>
      <c r="P18" s="540"/>
      <c r="Q18" s="540"/>
      <c r="R18" s="540"/>
      <c r="S18" s="540"/>
      <c r="T18" s="540"/>
      <c r="U18" s="540"/>
      <c r="V18" s="540"/>
      <c r="W18" s="540"/>
      <c r="X18" s="540"/>
      <c r="Y18" s="541"/>
      <c r="Z18" s="489"/>
      <c r="AA18" s="490"/>
      <c r="AB18" s="147"/>
      <c r="AC18" s="148" t="s">
        <v>147</v>
      </c>
      <c r="AD18" s="147"/>
      <c r="AE18" s="148" t="s">
        <v>148</v>
      </c>
      <c r="AF18" s="147"/>
      <c r="AG18" s="149" t="s">
        <v>149</v>
      </c>
      <c r="AH18" s="544" t="str">
        <f>IFERROR(IF(AND($Z18&lt;&gt;"",$AB18&lt;&gt;"",$AD18&lt;&gt;"",$AF18&lt;&gt;""),IF(DBCS(TEXT(EDATE(TEXT(DATEVALUE($Z18&amp;$AB18&amp;"年"&amp;$AD18&amp;"月"&amp;$AF18&amp;"日"),"yyyy/mm/dd"),-3),"ggge")) &amp; "年度"=$AH$7,"○",""),""),"")</f>
        <v/>
      </c>
      <c r="AI18" s="492"/>
      <c r="AJ18" s="492"/>
      <c r="AK18" s="492"/>
      <c r="AL18" s="492"/>
      <c r="AM18" s="545"/>
      <c r="AN18" s="544" t="str">
        <f>IFERROR(IF(AND($Z18&lt;&gt;"",$AB18&lt;&gt;"",$AD18&lt;&gt;"",$AF18&lt;&gt;""),IF(DBCS(TEXT(EDATE(TEXT(DATEVALUE($Z18&amp;$AB18&amp;"年"&amp;$AD18&amp;"月"&amp;$AF18&amp;"日"),"yyyy/mm/dd"),-3),"ggge")) &amp; "年度"=$AN$7,"○",""),""),"")</f>
        <v/>
      </c>
      <c r="AO18" s="492"/>
      <c r="AP18" s="492"/>
      <c r="AQ18" s="492"/>
      <c r="AR18" s="492"/>
      <c r="AS18" s="546"/>
    </row>
    <row r="19" spans="2:51" ht="24.95" customHeight="1" thickTop="1" thickBot="1">
      <c r="B19" s="501" t="s">
        <v>131</v>
      </c>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66"/>
      <c r="AH19" s="552">
        <f>COUNTIF(AH8:AM18,"○")</f>
        <v>0</v>
      </c>
      <c r="AI19" s="504"/>
      <c r="AJ19" s="504"/>
      <c r="AK19" s="504"/>
      <c r="AL19" s="504"/>
      <c r="AM19" s="553"/>
      <c r="AN19" s="552">
        <f>COUNTIF(AN8:AS18,"○")</f>
        <v>0</v>
      </c>
      <c r="AO19" s="504"/>
      <c r="AP19" s="504"/>
      <c r="AQ19" s="504"/>
      <c r="AR19" s="504"/>
      <c r="AS19" s="554"/>
    </row>
    <row r="20" spans="2:51" ht="8.25" customHeight="1" thickTop="1">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1"/>
      <c r="AI20" s="151"/>
      <c r="AJ20" s="151"/>
      <c r="AK20" s="151"/>
      <c r="AL20" s="151"/>
      <c r="AM20" s="152"/>
      <c r="AN20" s="151"/>
      <c r="AO20" s="151"/>
      <c r="AP20" s="151"/>
      <c r="AQ20" s="151"/>
      <c r="AR20" s="151"/>
      <c r="AS20" s="151"/>
      <c r="AT20" s="153"/>
      <c r="AU20" s="153"/>
      <c r="AV20" s="153"/>
      <c r="AW20" s="153"/>
      <c r="AX20" s="153"/>
      <c r="AY20" s="153"/>
    </row>
    <row r="21" spans="2:51" ht="24.75" customHeight="1">
      <c r="B21" s="548" t="s">
        <v>768</v>
      </c>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227"/>
      <c r="AU21" s="227"/>
      <c r="AV21" s="227"/>
      <c r="AW21" s="227"/>
      <c r="AX21" s="227"/>
      <c r="AY21" s="227"/>
    </row>
    <row r="22" spans="2:51" ht="15" customHeight="1">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8" t="s">
        <v>754</v>
      </c>
    </row>
    <row r="23" spans="2:51" ht="15" customHeight="1">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row>
    <row r="24" spans="2:51" ht="15" customHeight="1" thickBot="1">
      <c r="B24" s="111" t="s">
        <v>301</v>
      </c>
    </row>
    <row r="25" spans="2:51" ht="18" customHeight="1" thickTop="1" thickBot="1">
      <c r="B25" s="523" t="s">
        <v>122</v>
      </c>
      <c r="C25" s="466"/>
      <c r="D25" s="466"/>
      <c r="E25" s="466"/>
      <c r="F25" s="466"/>
      <c r="G25" s="466"/>
      <c r="H25" s="466"/>
      <c r="I25" s="466"/>
      <c r="J25" s="466"/>
      <c r="K25" s="466"/>
      <c r="L25" s="466"/>
      <c r="M25" s="466"/>
      <c r="N25" s="466"/>
      <c r="O25" s="466"/>
      <c r="P25" s="466"/>
      <c r="Q25" s="466"/>
      <c r="R25" s="466"/>
      <c r="S25" s="466"/>
      <c r="T25" s="466"/>
      <c r="U25" s="466"/>
      <c r="V25" s="466"/>
      <c r="W25" s="465" t="s">
        <v>130</v>
      </c>
      <c r="X25" s="466"/>
      <c r="Y25" s="466"/>
      <c r="Z25" s="466"/>
      <c r="AA25" s="466"/>
      <c r="AB25" s="466"/>
      <c r="AC25" s="466"/>
      <c r="AD25" s="466"/>
      <c r="AE25" s="530" t="s">
        <v>382</v>
      </c>
      <c r="AF25" s="530"/>
      <c r="AG25" s="530"/>
      <c r="AH25" s="530"/>
      <c r="AI25" s="530"/>
      <c r="AJ25" s="530"/>
      <c r="AK25" s="530"/>
      <c r="AL25" s="530"/>
      <c r="AM25" s="530"/>
      <c r="AN25" s="530"/>
      <c r="AO25" s="530"/>
      <c r="AP25" s="530"/>
      <c r="AQ25" s="530"/>
      <c r="AR25" s="531"/>
    </row>
    <row r="26" spans="2:51" ht="15.75" customHeight="1" thickTop="1">
      <c r="B26" s="525"/>
      <c r="C26" s="526"/>
      <c r="D26" s="526"/>
      <c r="E26" s="526"/>
      <c r="F26" s="526"/>
      <c r="G26" s="526"/>
      <c r="H26" s="526"/>
      <c r="I26" s="526"/>
      <c r="J26" s="526"/>
      <c r="K26" s="526"/>
      <c r="L26" s="526"/>
      <c r="M26" s="526"/>
      <c r="N26" s="526"/>
      <c r="O26" s="526"/>
      <c r="P26" s="526"/>
      <c r="Q26" s="526"/>
      <c r="R26" s="526"/>
      <c r="S26" s="526"/>
      <c r="T26" s="526"/>
      <c r="U26" s="526"/>
      <c r="V26" s="526"/>
      <c r="W26" s="547"/>
      <c r="X26" s="526"/>
      <c r="Y26" s="526"/>
      <c r="Z26" s="526"/>
      <c r="AA26" s="526"/>
      <c r="AB26" s="526"/>
      <c r="AC26" s="526"/>
      <c r="AD26" s="526"/>
      <c r="AE26" s="514" t="str">
        <f>初期設定!$G$5</f>
        <v>令和３年度</v>
      </c>
      <c r="AF26" s="515"/>
      <c r="AG26" s="515"/>
      <c r="AH26" s="515"/>
      <c r="AI26" s="518" t="s">
        <v>302</v>
      </c>
      <c r="AJ26" s="519"/>
      <c r="AK26" s="520"/>
      <c r="AL26" s="514" t="str">
        <f>初期設定!$G$4</f>
        <v>令和４年度</v>
      </c>
      <c r="AM26" s="515"/>
      <c r="AN26" s="515"/>
      <c r="AO26" s="521"/>
      <c r="AP26" s="518" t="s">
        <v>302</v>
      </c>
      <c r="AQ26" s="519"/>
      <c r="AR26" s="520"/>
    </row>
    <row r="27" spans="2:51" ht="19.5" customHeight="1">
      <c r="B27" s="528"/>
      <c r="C27" s="469"/>
      <c r="D27" s="469"/>
      <c r="E27" s="469"/>
      <c r="F27" s="469"/>
      <c r="G27" s="469"/>
      <c r="H27" s="469"/>
      <c r="I27" s="469"/>
      <c r="J27" s="469"/>
      <c r="K27" s="469"/>
      <c r="L27" s="469"/>
      <c r="M27" s="469"/>
      <c r="N27" s="469"/>
      <c r="O27" s="469"/>
      <c r="P27" s="469"/>
      <c r="Q27" s="469"/>
      <c r="R27" s="469"/>
      <c r="S27" s="469"/>
      <c r="T27" s="469"/>
      <c r="U27" s="469"/>
      <c r="V27" s="469"/>
      <c r="W27" s="468"/>
      <c r="X27" s="469"/>
      <c r="Y27" s="469"/>
      <c r="Z27" s="469"/>
      <c r="AA27" s="469"/>
      <c r="AB27" s="469"/>
      <c r="AC27" s="469"/>
      <c r="AD27" s="469"/>
      <c r="AE27" s="516"/>
      <c r="AF27" s="517"/>
      <c r="AG27" s="517"/>
      <c r="AH27" s="517"/>
      <c r="AI27" s="511" t="s">
        <v>367</v>
      </c>
      <c r="AJ27" s="512"/>
      <c r="AK27" s="513"/>
      <c r="AL27" s="516"/>
      <c r="AM27" s="517"/>
      <c r="AN27" s="517"/>
      <c r="AO27" s="522"/>
      <c r="AP27" s="511" t="s">
        <v>367</v>
      </c>
      <c r="AQ27" s="512"/>
      <c r="AR27" s="513"/>
    </row>
    <row r="28" spans="2:51" ht="18.95" customHeight="1">
      <c r="B28" s="497" t="s">
        <v>123</v>
      </c>
      <c r="C28" s="498"/>
      <c r="D28" s="535" t="s">
        <v>291</v>
      </c>
      <c r="E28" s="535"/>
      <c r="F28" s="535"/>
      <c r="G28" s="535"/>
      <c r="H28" s="535"/>
      <c r="I28" s="535"/>
      <c r="J28" s="535"/>
      <c r="K28" s="535"/>
      <c r="L28" s="535"/>
      <c r="M28" s="535"/>
      <c r="N28" s="535"/>
      <c r="O28" s="535"/>
      <c r="P28" s="535"/>
      <c r="Q28" s="535"/>
      <c r="R28" s="535"/>
      <c r="S28" s="535"/>
      <c r="T28" s="535"/>
      <c r="U28" s="535"/>
      <c r="V28" s="536"/>
      <c r="W28" s="489"/>
      <c r="X28" s="490"/>
      <c r="Y28" s="147"/>
      <c r="Z28" s="148" t="s">
        <v>147</v>
      </c>
      <c r="AA28" s="147"/>
      <c r="AB28" s="148" t="s">
        <v>148</v>
      </c>
      <c r="AC28" s="147"/>
      <c r="AD28" s="149" t="s">
        <v>149</v>
      </c>
      <c r="AE28" s="491" t="str">
        <f>IFERROR(IF(AND($W28&lt;&gt;"",$Y28&lt;&gt;"",$AA28&lt;&gt;"",$AC28&lt;&gt;""),IF(DBCS(TEXT(EDATE(TEXT(DATEVALUE($W28&amp;$Y28&amp;"年"&amp;$AA28&amp;"月"&amp;$AC28&amp;"日"),"yyyy/mm/dd"),-3),"ggge")) &amp; "年度"=$AE$26,"○",""),""),"")</f>
        <v/>
      </c>
      <c r="AF28" s="492"/>
      <c r="AG28" s="492"/>
      <c r="AH28" s="493"/>
      <c r="AI28" s="494"/>
      <c r="AJ28" s="495"/>
      <c r="AK28" s="496"/>
      <c r="AL28" s="491" t="str">
        <f>IFERROR(IF(AND($W28&lt;&gt;"",$Y28&lt;&gt;"",$AA28&lt;&gt;"",$AC28&lt;&gt;""),IF(DBCS(TEXT(EDATE(TEXT(DATEVALUE($W28&amp;$Y28&amp;"年"&amp;$AA28&amp;"月"&amp;$AC28&amp;"日"),"yyyy/mm/dd"),-3),"ggge")) &amp; "年度"=$AL$26,"○",""),""),"")</f>
        <v/>
      </c>
      <c r="AM28" s="492"/>
      <c r="AN28" s="492"/>
      <c r="AO28" s="493"/>
      <c r="AP28" s="494"/>
      <c r="AQ28" s="495"/>
      <c r="AR28" s="496"/>
    </row>
    <row r="29" spans="2:51" ht="18.95" customHeight="1">
      <c r="B29" s="497" t="s">
        <v>124</v>
      </c>
      <c r="C29" s="498"/>
      <c r="D29" s="535" t="s">
        <v>292</v>
      </c>
      <c r="E29" s="535"/>
      <c r="F29" s="535"/>
      <c r="G29" s="535"/>
      <c r="H29" s="535"/>
      <c r="I29" s="535"/>
      <c r="J29" s="535"/>
      <c r="K29" s="535"/>
      <c r="L29" s="535"/>
      <c r="M29" s="535"/>
      <c r="N29" s="535"/>
      <c r="O29" s="535"/>
      <c r="P29" s="535"/>
      <c r="Q29" s="535"/>
      <c r="R29" s="535"/>
      <c r="S29" s="535"/>
      <c r="T29" s="535"/>
      <c r="U29" s="535"/>
      <c r="V29" s="536"/>
      <c r="W29" s="489"/>
      <c r="X29" s="490"/>
      <c r="Y29" s="147"/>
      <c r="Z29" s="148" t="s">
        <v>147</v>
      </c>
      <c r="AA29" s="147"/>
      <c r="AB29" s="148" t="s">
        <v>148</v>
      </c>
      <c r="AC29" s="147"/>
      <c r="AD29" s="149" t="s">
        <v>149</v>
      </c>
      <c r="AE29" s="491" t="str">
        <f t="shared" ref="AE29:AE38" si="2">IFERROR(IF(AND($W29&lt;&gt;"",$Y29&lt;&gt;"",$AA29&lt;&gt;"",$AC29&lt;&gt;""),IF(DBCS(TEXT(EDATE(TEXT(DATEVALUE($W29&amp;$Y29&amp;"年"&amp;$AA29&amp;"月"&amp;$AC29&amp;"日"),"yyyy/mm/dd"),-3),"ggge")) &amp; "年度"=$AE$26,"○",""),""),"")</f>
        <v/>
      </c>
      <c r="AF29" s="492"/>
      <c r="AG29" s="492"/>
      <c r="AH29" s="493"/>
      <c r="AI29" s="494"/>
      <c r="AJ29" s="495"/>
      <c r="AK29" s="496"/>
      <c r="AL29" s="491" t="str">
        <f t="shared" ref="AL29:AL38" si="3">IFERROR(IF(AND($W29&lt;&gt;"",$Y29&lt;&gt;"",$AA29&lt;&gt;"",$AC29&lt;&gt;""),IF(DBCS(TEXT(EDATE(TEXT(DATEVALUE($W29&amp;$Y29&amp;"年"&amp;$AA29&amp;"月"&amp;$AC29&amp;"日"),"yyyy/mm/dd"),-3),"ggge")) &amp; "年度"=$AL$26,"○",""),""),"")</f>
        <v/>
      </c>
      <c r="AM29" s="492"/>
      <c r="AN29" s="492"/>
      <c r="AO29" s="493"/>
      <c r="AP29" s="494"/>
      <c r="AQ29" s="495"/>
      <c r="AR29" s="496"/>
    </row>
    <row r="30" spans="2:51" ht="18.95" customHeight="1">
      <c r="B30" s="497" t="s">
        <v>125</v>
      </c>
      <c r="C30" s="498"/>
      <c r="D30" s="535" t="s">
        <v>293</v>
      </c>
      <c r="E30" s="535"/>
      <c r="F30" s="535"/>
      <c r="G30" s="535"/>
      <c r="H30" s="535"/>
      <c r="I30" s="535"/>
      <c r="J30" s="535"/>
      <c r="K30" s="535"/>
      <c r="L30" s="535"/>
      <c r="M30" s="535"/>
      <c r="N30" s="535"/>
      <c r="O30" s="535"/>
      <c r="P30" s="535"/>
      <c r="Q30" s="535"/>
      <c r="R30" s="535"/>
      <c r="S30" s="535"/>
      <c r="T30" s="535"/>
      <c r="U30" s="535"/>
      <c r="V30" s="536"/>
      <c r="W30" s="489"/>
      <c r="X30" s="490"/>
      <c r="Y30" s="147"/>
      <c r="Z30" s="148" t="s">
        <v>147</v>
      </c>
      <c r="AA30" s="147"/>
      <c r="AB30" s="148" t="s">
        <v>148</v>
      </c>
      <c r="AC30" s="147"/>
      <c r="AD30" s="149" t="s">
        <v>149</v>
      </c>
      <c r="AE30" s="491" t="str">
        <f t="shared" si="2"/>
        <v/>
      </c>
      <c r="AF30" s="492"/>
      <c r="AG30" s="492"/>
      <c r="AH30" s="493"/>
      <c r="AI30" s="494"/>
      <c r="AJ30" s="495"/>
      <c r="AK30" s="496"/>
      <c r="AL30" s="491" t="str">
        <f t="shared" si="3"/>
        <v/>
      </c>
      <c r="AM30" s="492"/>
      <c r="AN30" s="492"/>
      <c r="AO30" s="493"/>
      <c r="AP30" s="494"/>
      <c r="AQ30" s="495"/>
      <c r="AR30" s="496"/>
    </row>
    <row r="31" spans="2:51" ht="18.95" customHeight="1">
      <c r="B31" s="497" t="s">
        <v>126</v>
      </c>
      <c r="C31" s="498"/>
      <c r="D31" s="535" t="s">
        <v>294</v>
      </c>
      <c r="E31" s="535"/>
      <c r="F31" s="535"/>
      <c r="G31" s="535"/>
      <c r="H31" s="535"/>
      <c r="I31" s="535"/>
      <c r="J31" s="535"/>
      <c r="K31" s="535"/>
      <c r="L31" s="535"/>
      <c r="M31" s="535"/>
      <c r="N31" s="535"/>
      <c r="O31" s="535"/>
      <c r="P31" s="535"/>
      <c r="Q31" s="535"/>
      <c r="R31" s="535"/>
      <c r="S31" s="535"/>
      <c r="T31" s="535"/>
      <c r="U31" s="535"/>
      <c r="V31" s="536"/>
      <c r="W31" s="489"/>
      <c r="X31" s="490"/>
      <c r="Y31" s="147"/>
      <c r="Z31" s="148" t="s">
        <v>147</v>
      </c>
      <c r="AA31" s="147"/>
      <c r="AB31" s="148" t="s">
        <v>148</v>
      </c>
      <c r="AC31" s="147"/>
      <c r="AD31" s="149" t="s">
        <v>149</v>
      </c>
      <c r="AE31" s="491" t="str">
        <f t="shared" si="2"/>
        <v/>
      </c>
      <c r="AF31" s="492"/>
      <c r="AG31" s="492"/>
      <c r="AH31" s="493"/>
      <c r="AI31" s="494"/>
      <c r="AJ31" s="495"/>
      <c r="AK31" s="496"/>
      <c r="AL31" s="491" t="str">
        <f t="shared" si="3"/>
        <v/>
      </c>
      <c r="AM31" s="492"/>
      <c r="AN31" s="492"/>
      <c r="AO31" s="493"/>
      <c r="AP31" s="494"/>
      <c r="AQ31" s="495"/>
      <c r="AR31" s="496"/>
    </row>
    <row r="32" spans="2:51" ht="18.95" customHeight="1">
      <c r="B32" s="497" t="s">
        <v>232</v>
      </c>
      <c r="C32" s="498"/>
      <c r="D32" s="535" t="s">
        <v>295</v>
      </c>
      <c r="E32" s="535"/>
      <c r="F32" s="535"/>
      <c r="G32" s="535"/>
      <c r="H32" s="535"/>
      <c r="I32" s="535"/>
      <c r="J32" s="535"/>
      <c r="K32" s="535"/>
      <c r="L32" s="535"/>
      <c r="M32" s="535"/>
      <c r="N32" s="535"/>
      <c r="O32" s="535"/>
      <c r="P32" s="535"/>
      <c r="Q32" s="535"/>
      <c r="R32" s="535"/>
      <c r="S32" s="535"/>
      <c r="T32" s="535"/>
      <c r="U32" s="535"/>
      <c r="V32" s="536"/>
      <c r="W32" s="489"/>
      <c r="X32" s="490"/>
      <c r="Y32" s="147"/>
      <c r="Z32" s="148" t="s">
        <v>147</v>
      </c>
      <c r="AA32" s="147"/>
      <c r="AB32" s="148" t="s">
        <v>148</v>
      </c>
      <c r="AC32" s="147"/>
      <c r="AD32" s="149" t="s">
        <v>149</v>
      </c>
      <c r="AE32" s="491" t="str">
        <f t="shared" si="2"/>
        <v/>
      </c>
      <c r="AF32" s="492"/>
      <c r="AG32" s="492"/>
      <c r="AH32" s="493"/>
      <c r="AI32" s="494"/>
      <c r="AJ32" s="495"/>
      <c r="AK32" s="496"/>
      <c r="AL32" s="491" t="str">
        <f t="shared" si="3"/>
        <v/>
      </c>
      <c r="AM32" s="492"/>
      <c r="AN32" s="492"/>
      <c r="AO32" s="493"/>
      <c r="AP32" s="494"/>
      <c r="AQ32" s="495"/>
      <c r="AR32" s="496"/>
    </row>
    <row r="33" spans="2:51" ht="18.95" customHeight="1">
      <c r="B33" s="497" t="s">
        <v>127</v>
      </c>
      <c r="C33" s="498"/>
      <c r="D33" s="535" t="s">
        <v>296</v>
      </c>
      <c r="E33" s="535"/>
      <c r="F33" s="535"/>
      <c r="G33" s="535"/>
      <c r="H33" s="535"/>
      <c r="I33" s="535"/>
      <c r="J33" s="535"/>
      <c r="K33" s="535"/>
      <c r="L33" s="535"/>
      <c r="M33" s="535"/>
      <c r="N33" s="535"/>
      <c r="O33" s="535"/>
      <c r="P33" s="535"/>
      <c r="Q33" s="535"/>
      <c r="R33" s="535"/>
      <c r="S33" s="535"/>
      <c r="T33" s="535"/>
      <c r="U33" s="535"/>
      <c r="V33" s="536"/>
      <c r="W33" s="489"/>
      <c r="X33" s="490"/>
      <c r="Y33" s="147"/>
      <c r="Z33" s="148" t="s">
        <v>147</v>
      </c>
      <c r="AA33" s="147"/>
      <c r="AB33" s="148" t="s">
        <v>148</v>
      </c>
      <c r="AC33" s="147"/>
      <c r="AD33" s="149" t="s">
        <v>149</v>
      </c>
      <c r="AE33" s="491" t="str">
        <f t="shared" si="2"/>
        <v/>
      </c>
      <c r="AF33" s="492"/>
      <c r="AG33" s="492"/>
      <c r="AH33" s="493"/>
      <c r="AI33" s="494"/>
      <c r="AJ33" s="495"/>
      <c r="AK33" s="496"/>
      <c r="AL33" s="491" t="str">
        <f t="shared" si="3"/>
        <v/>
      </c>
      <c r="AM33" s="492"/>
      <c r="AN33" s="492"/>
      <c r="AO33" s="493"/>
      <c r="AP33" s="494"/>
      <c r="AQ33" s="495"/>
      <c r="AR33" s="496"/>
    </row>
    <row r="34" spans="2:51" ht="18.95" customHeight="1">
      <c r="B34" s="497" t="s">
        <v>128</v>
      </c>
      <c r="C34" s="498"/>
      <c r="D34" s="535" t="s">
        <v>297</v>
      </c>
      <c r="E34" s="535"/>
      <c r="F34" s="535"/>
      <c r="G34" s="535"/>
      <c r="H34" s="535"/>
      <c r="I34" s="535"/>
      <c r="J34" s="535"/>
      <c r="K34" s="535"/>
      <c r="L34" s="535"/>
      <c r="M34" s="535"/>
      <c r="N34" s="535"/>
      <c r="O34" s="535"/>
      <c r="P34" s="535"/>
      <c r="Q34" s="535"/>
      <c r="R34" s="535"/>
      <c r="S34" s="535"/>
      <c r="T34" s="535"/>
      <c r="U34" s="535"/>
      <c r="V34" s="536"/>
      <c r="W34" s="489"/>
      <c r="X34" s="490"/>
      <c r="Y34" s="147"/>
      <c r="Z34" s="148" t="s">
        <v>147</v>
      </c>
      <c r="AA34" s="147"/>
      <c r="AB34" s="148" t="s">
        <v>148</v>
      </c>
      <c r="AC34" s="147"/>
      <c r="AD34" s="149" t="s">
        <v>149</v>
      </c>
      <c r="AE34" s="491" t="str">
        <f t="shared" si="2"/>
        <v/>
      </c>
      <c r="AF34" s="492"/>
      <c r="AG34" s="492"/>
      <c r="AH34" s="493"/>
      <c r="AI34" s="494"/>
      <c r="AJ34" s="495"/>
      <c r="AK34" s="496"/>
      <c r="AL34" s="491" t="str">
        <f t="shared" si="3"/>
        <v/>
      </c>
      <c r="AM34" s="492"/>
      <c r="AN34" s="492"/>
      <c r="AO34" s="493"/>
      <c r="AP34" s="494"/>
      <c r="AQ34" s="495"/>
      <c r="AR34" s="496"/>
    </row>
    <row r="35" spans="2:51" ht="18.95" customHeight="1">
      <c r="B35" s="497" t="s">
        <v>129</v>
      </c>
      <c r="C35" s="498"/>
      <c r="D35" s="535" t="s">
        <v>298</v>
      </c>
      <c r="E35" s="535"/>
      <c r="F35" s="535"/>
      <c r="G35" s="535"/>
      <c r="H35" s="535"/>
      <c r="I35" s="535"/>
      <c r="J35" s="535"/>
      <c r="K35" s="535"/>
      <c r="L35" s="535"/>
      <c r="M35" s="535"/>
      <c r="N35" s="535"/>
      <c r="O35" s="535"/>
      <c r="P35" s="535"/>
      <c r="Q35" s="535"/>
      <c r="R35" s="535"/>
      <c r="S35" s="535"/>
      <c r="T35" s="535"/>
      <c r="U35" s="535"/>
      <c r="V35" s="536"/>
      <c r="W35" s="489"/>
      <c r="X35" s="490"/>
      <c r="Y35" s="147"/>
      <c r="Z35" s="148" t="s">
        <v>147</v>
      </c>
      <c r="AA35" s="147"/>
      <c r="AB35" s="148" t="s">
        <v>148</v>
      </c>
      <c r="AC35" s="147"/>
      <c r="AD35" s="149" t="s">
        <v>149</v>
      </c>
      <c r="AE35" s="491" t="str">
        <f t="shared" si="2"/>
        <v/>
      </c>
      <c r="AF35" s="492"/>
      <c r="AG35" s="492"/>
      <c r="AH35" s="493"/>
      <c r="AI35" s="494"/>
      <c r="AJ35" s="495"/>
      <c r="AK35" s="496"/>
      <c r="AL35" s="491" t="str">
        <f t="shared" si="3"/>
        <v/>
      </c>
      <c r="AM35" s="492"/>
      <c r="AN35" s="492"/>
      <c r="AO35" s="493"/>
      <c r="AP35" s="494"/>
      <c r="AQ35" s="495"/>
      <c r="AR35" s="496"/>
    </row>
    <row r="36" spans="2:51" ht="18.95" customHeight="1">
      <c r="B36" s="497" t="s">
        <v>230</v>
      </c>
      <c r="C36" s="498"/>
      <c r="D36" s="535" t="s">
        <v>299</v>
      </c>
      <c r="E36" s="535"/>
      <c r="F36" s="535"/>
      <c r="G36" s="535"/>
      <c r="H36" s="535"/>
      <c r="I36" s="535"/>
      <c r="J36" s="535"/>
      <c r="K36" s="535"/>
      <c r="L36" s="535"/>
      <c r="M36" s="535"/>
      <c r="N36" s="535"/>
      <c r="O36" s="535"/>
      <c r="P36" s="535"/>
      <c r="Q36" s="535"/>
      <c r="R36" s="535"/>
      <c r="S36" s="535"/>
      <c r="T36" s="535"/>
      <c r="U36" s="535"/>
      <c r="V36" s="536"/>
      <c r="W36" s="489"/>
      <c r="X36" s="490"/>
      <c r="Y36" s="147"/>
      <c r="Z36" s="148" t="s">
        <v>147</v>
      </c>
      <c r="AA36" s="147"/>
      <c r="AB36" s="148" t="s">
        <v>148</v>
      </c>
      <c r="AC36" s="147"/>
      <c r="AD36" s="149" t="s">
        <v>149</v>
      </c>
      <c r="AE36" s="491" t="str">
        <f t="shared" si="2"/>
        <v/>
      </c>
      <c r="AF36" s="492"/>
      <c r="AG36" s="492"/>
      <c r="AH36" s="493"/>
      <c r="AI36" s="494"/>
      <c r="AJ36" s="495"/>
      <c r="AK36" s="496"/>
      <c r="AL36" s="491" t="str">
        <f t="shared" si="3"/>
        <v/>
      </c>
      <c r="AM36" s="492"/>
      <c r="AN36" s="492"/>
      <c r="AO36" s="493"/>
      <c r="AP36" s="494"/>
      <c r="AQ36" s="495"/>
      <c r="AR36" s="496"/>
    </row>
    <row r="37" spans="2:51" ht="18.95" customHeight="1">
      <c r="B37" s="424" t="s">
        <v>231</v>
      </c>
      <c r="C37" s="320"/>
      <c r="D37" s="509"/>
      <c r="E37" s="509"/>
      <c r="F37" s="509"/>
      <c r="G37" s="509"/>
      <c r="H37" s="509"/>
      <c r="I37" s="509"/>
      <c r="J37" s="509"/>
      <c r="K37" s="509"/>
      <c r="L37" s="509"/>
      <c r="M37" s="509"/>
      <c r="N37" s="509"/>
      <c r="O37" s="509"/>
      <c r="P37" s="509"/>
      <c r="Q37" s="509"/>
      <c r="R37" s="509"/>
      <c r="S37" s="509"/>
      <c r="T37" s="509"/>
      <c r="U37" s="509"/>
      <c r="V37" s="510"/>
      <c r="W37" s="489"/>
      <c r="X37" s="490"/>
      <c r="Y37" s="147"/>
      <c r="Z37" s="148" t="s">
        <v>147</v>
      </c>
      <c r="AA37" s="147"/>
      <c r="AB37" s="148" t="s">
        <v>148</v>
      </c>
      <c r="AC37" s="147"/>
      <c r="AD37" s="149" t="s">
        <v>149</v>
      </c>
      <c r="AE37" s="491" t="str">
        <f t="shared" si="2"/>
        <v/>
      </c>
      <c r="AF37" s="492"/>
      <c r="AG37" s="492"/>
      <c r="AH37" s="493"/>
      <c r="AI37" s="494"/>
      <c r="AJ37" s="495"/>
      <c r="AK37" s="496"/>
      <c r="AL37" s="491" t="str">
        <f t="shared" si="3"/>
        <v/>
      </c>
      <c r="AM37" s="492"/>
      <c r="AN37" s="492"/>
      <c r="AO37" s="493"/>
      <c r="AP37" s="494"/>
      <c r="AQ37" s="495"/>
      <c r="AR37" s="496"/>
    </row>
    <row r="38" spans="2:51" ht="18.95" customHeight="1" thickBot="1">
      <c r="B38" s="542" t="s">
        <v>290</v>
      </c>
      <c r="C38" s="543"/>
      <c r="D38" s="540"/>
      <c r="E38" s="540"/>
      <c r="F38" s="540"/>
      <c r="G38" s="540"/>
      <c r="H38" s="540"/>
      <c r="I38" s="540"/>
      <c r="J38" s="540"/>
      <c r="K38" s="540"/>
      <c r="L38" s="540"/>
      <c r="M38" s="540"/>
      <c r="N38" s="540"/>
      <c r="O38" s="540"/>
      <c r="P38" s="540"/>
      <c r="Q38" s="540"/>
      <c r="R38" s="540"/>
      <c r="S38" s="540"/>
      <c r="T38" s="540"/>
      <c r="U38" s="540"/>
      <c r="V38" s="541"/>
      <c r="W38" s="489"/>
      <c r="X38" s="490"/>
      <c r="Y38" s="147"/>
      <c r="Z38" s="148" t="s">
        <v>147</v>
      </c>
      <c r="AA38" s="147"/>
      <c r="AB38" s="148" t="s">
        <v>148</v>
      </c>
      <c r="AC38" s="147"/>
      <c r="AD38" s="149" t="s">
        <v>149</v>
      </c>
      <c r="AE38" s="532" t="str">
        <f t="shared" si="2"/>
        <v/>
      </c>
      <c r="AF38" s="533"/>
      <c r="AG38" s="533"/>
      <c r="AH38" s="534"/>
      <c r="AI38" s="494"/>
      <c r="AJ38" s="495"/>
      <c r="AK38" s="496"/>
      <c r="AL38" s="532" t="str">
        <f t="shared" si="3"/>
        <v/>
      </c>
      <c r="AM38" s="533"/>
      <c r="AN38" s="533"/>
      <c r="AO38" s="534"/>
      <c r="AP38" s="494"/>
      <c r="AQ38" s="495"/>
      <c r="AR38" s="496"/>
    </row>
    <row r="39" spans="2:51" ht="18.95" customHeight="1" thickTop="1" thickBot="1">
      <c r="B39" s="501" t="s">
        <v>131</v>
      </c>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3">
        <f>COUNTIF(AE28:AH38,"○")</f>
        <v>0</v>
      </c>
      <c r="AF39" s="504"/>
      <c r="AG39" s="504"/>
      <c r="AH39" s="505"/>
      <c r="AI39" s="506"/>
      <c r="AJ39" s="507"/>
      <c r="AK39" s="508"/>
      <c r="AL39" s="503">
        <f>COUNTIF(AL28:AO38,"○")</f>
        <v>0</v>
      </c>
      <c r="AM39" s="504"/>
      <c r="AN39" s="504"/>
      <c r="AO39" s="505"/>
      <c r="AP39" s="506"/>
      <c r="AQ39" s="507"/>
      <c r="AR39" s="508"/>
    </row>
    <row r="40" spans="2:51" ht="15" customHeight="1" thickTop="1" thickBot="1">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3"/>
      <c r="AI40" s="153"/>
      <c r="AJ40" s="153"/>
      <c r="AK40" s="153"/>
      <c r="AL40" s="153"/>
      <c r="AM40" s="156"/>
      <c r="AN40" s="153"/>
      <c r="AO40" s="153"/>
      <c r="AP40" s="153"/>
      <c r="AQ40" s="153"/>
      <c r="AR40" s="153"/>
      <c r="AS40" s="153"/>
      <c r="AT40" s="153"/>
      <c r="AU40" s="153"/>
      <c r="AV40" s="153"/>
      <c r="AW40" s="153"/>
      <c r="AX40" s="153"/>
      <c r="AY40" s="153"/>
    </row>
    <row r="41" spans="2:51" ht="15" customHeight="1" thickTop="1" thickBot="1">
      <c r="B41" s="537" t="s">
        <v>303</v>
      </c>
      <c r="C41" s="538"/>
      <c r="D41" s="538"/>
      <c r="E41" s="538"/>
      <c r="F41" s="538"/>
      <c r="G41" s="539"/>
    </row>
    <row r="42" spans="2:51" ht="6.75" customHeight="1" thickTop="1" thickBot="1">
      <c r="B42" s="157"/>
      <c r="C42" s="157"/>
      <c r="D42" s="157"/>
      <c r="E42" s="157"/>
      <c r="F42" s="157"/>
      <c r="G42" s="157"/>
    </row>
    <row r="43" spans="2:51" ht="9.75" customHeight="1" thickTop="1" thickBot="1">
      <c r="B43" s="523" t="s">
        <v>122</v>
      </c>
      <c r="C43" s="466"/>
      <c r="D43" s="466"/>
      <c r="E43" s="466"/>
      <c r="F43" s="466"/>
      <c r="G43" s="466"/>
      <c r="H43" s="466"/>
      <c r="I43" s="466"/>
      <c r="J43" s="466"/>
      <c r="K43" s="466"/>
      <c r="L43" s="466"/>
      <c r="M43" s="466"/>
      <c r="N43" s="466"/>
      <c r="O43" s="466"/>
      <c r="P43" s="466"/>
      <c r="Q43" s="466"/>
      <c r="R43" s="466"/>
      <c r="S43" s="466"/>
      <c r="T43" s="466"/>
      <c r="U43" s="466"/>
      <c r="V43" s="524"/>
      <c r="W43" s="466" t="s">
        <v>130</v>
      </c>
      <c r="X43" s="466"/>
      <c r="Y43" s="466"/>
      <c r="Z43" s="466"/>
      <c r="AA43" s="466"/>
      <c r="AB43" s="466"/>
      <c r="AC43" s="466"/>
      <c r="AD43" s="466"/>
      <c r="AE43" s="530"/>
      <c r="AF43" s="530"/>
      <c r="AG43" s="530"/>
      <c r="AH43" s="530"/>
      <c r="AI43" s="530"/>
      <c r="AJ43" s="530"/>
      <c r="AK43" s="530"/>
      <c r="AL43" s="530"/>
      <c r="AM43" s="530"/>
      <c r="AN43" s="530"/>
      <c r="AO43" s="530"/>
      <c r="AP43" s="530"/>
      <c r="AQ43" s="530"/>
      <c r="AR43" s="531"/>
    </row>
    <row r="44" spans="2:51" ht="15.75" customHeight="1" thickTop="1">
      <c r="B44" s="525"/>
      <c r="C44" s="526"/>
      <c r="D44" s="526"/>
      <c r="E44" s="526"/>
      <c r="F44" s="526"/>
      <c r="G44" s="526"/>
      <c r="H44" s="526"/>
      <c r="I44" s="526"/>
      <c r="J44" s="526"/>
      <c r="K44" s="526"/>
      <c r="L44" s="526"/>
      <c r="M44" s="526"/>
      <c r="N44" s="526"/>
      <c r="O44" s="526"/>
      <c r="P44" s="526"/>
      <c r="Q44" s="526"/>
      <c r="R44" s="526"/>
      <c r="S44" s="526"/>
      <c r="T44" s="526"/>
      <c r="U44" s="526"/>
      <c r="V44" s="527"/>
      <c r="W44" s="526"/>
      <c r="X44" s="526"/>
      <c r="Y44" s="526"/>
      <c r="Z44" s="526"/>
      <c r="AA44" s="526"/>
      <c r="AB44" s="526"/>
      <c r="AC44" s="526"/>
      <c r="AD44" s="526"/>
      <c r="AE44" s="514" t="str">
        <f>初期設定!$G$5</f>
        <v>令和３年度</v>
      </c>
      <c r="AF44" s="515"/>
      <c r="AG44" s="515"/>
      <c r="AH44" s="515"/>
      <c r="AI44" s="518" t="s">
        <v>302</v>
      </c>
      <c r="AJ44" s="519"/>
      <c r="AK44" s="520"/>
      <c r="AL44" s="514" t="str">
        <f>初期設定!$G$4</f>
        <v>令和４年度</v>
      </c>
      <c r="AM44" s="515"/>
      <c r="AN44" s="515"/>
      <c r="AO44" s="521"/>
      <c r="AP44" s="518" t="s">
        <v>302</v>
      </c>
      <c r="AQ44" s="519"/>
      <c r="AR44" s="520"/>
    </row>
    <row r="45" spans="2:51" ht="19.5" customHeight="1">
      <c r="B45" s="528"/>
      <c r="C45" s="469"/>
      <c r="D45" s="469"/>
      <c r="E45" s="469"/>
      <c r="F45" s="469"/>
      <c r="G45" s="469"/>
      <c r="H45" s="469"/>
      <c r="I45" s="469"/>
      <c r="J45" s="469"/>
      <c r="K45" s="469"/>
      <c r="L45" s="469"/>
      <c r="M45" s="469"/>
      <c r="N45" s="469"/>
      <c r="O45" s="469"/>
      <c r="P45" s="469"/>
      <c r="Q45" s="469"/>
      <c r="R45" s="469"/>
      <c r="S45" s="469"/>
      <c r="T45" s="469"/>
      <c r="U45" s="469"/>
      <c r="V45" s="529"/>
      <c r="W45" s="469"/>
      <c r="X45" s="469"/>
      <c r="Y45" s="469"/>
      <c r="Z45" s="469"/>
      <c r="AA45" s="469"/>
      <c r="AB45" s="469"/>
      <c r="AC45" s="469"/>
      <c r="AD45" s="469"/>
      <c r="AE45" s="516"/>
      <c r="AF45" s="517"/>
      <c r="AG45" s="517"/>
      <c r="AH45" s="517"/>
      <c r="AI45" s="511" t="s">
        <v>367</v>
      </c>
      <c r="AJ45" s="512"/>
      <c r="AK45" s="513"/>
      <c r="AL45" s="516"/>
      <c r="AM45" s="517"/>
      <c r="AN45" s="517"/>
      <c r="AO45" s="522"/>
      <c r="AP45" s="511" t="s">
        <v>367</v>
      </c>
      <c r="AQ45" s="512"/>
      <c r="AR45" s="513"/>
    </row>
    <row r="46" spans="2:51" ht="18.95" customHeight="1">
      <c r="B46" s="497" t="s">
        <v>123</v>
      </c>
      <c r="C46" s="498"/>
      <c r="D46" s="499" t="s">
        <v>307</v>
      </c>
      <c r="E46" s="499"/>
      <c r="F46" s="499"/>
      <c r="G46" s="499"/>
      <c r="H46" s="499"/>
      <c r="I46" s="499"/>
      <c r="J46" s="499"/>
      <c r="K46" s="499"/>
      <c r="L46" s="499"/>
      <c r="M46" s="499"/>
      <c r="N46" s="499"/>
      <c r="O46" s="499"/>
      <c r="P46" s="499"/>
      <c r="Q46" s="499"/>
      <c r="R46" s="499"/>
      <c r="S46" s="499"/>
      <c r="T46" s="499"/>
      <c r="U46" s="499"/>
      <c r="V46" s="500"/>
      <c r="W46" s="489"/>
      <c r="X46" s="490"/>
      <c r="Y46" s="147"/>
      <c r="Z46" s="148" t="s">
        <v>147</v>
      </c>
      <c r="AA46" s="147"/>
      <c r="AB46" s="148" t="s">
        <v>148</v>
      </c>
      <c r="AC46" s="147"/>
      <c r="AD46" s="149" t="s">
        <v>149</v>
      </c>
      <c r="AE46" s="491" t="str">
        <f>IFERROR(IF(AND($W46&lt;&gt;"",$Y46&lt;&gt;"",$AA46&lt;&gt;"",$AC46&lt;&gt;""),IF(DBCS(TEXT(EDATE(TEXT(DATEVALUE($W46&amp;$Y46&amp;"年"&amp;$AA46&amp;"月"&amp;$AC46&amp;"日"),"yyyy/mm/dd"),-3),"ggge")) &amp; "年度"=$AE$44,"○",""),""),"")</f>
        <v/>
      </c>
      <c r="AF46" s="492"/>
      <c r="AG46" s="492"/>
      <c r="AH46" s="493"/>
      <c r="AI46" s="494"/>
      <c r="AJ46" s="495"/>
      <c r="AK46" s="496"/>
      <c r="AL46" s="491" t="str">
        <f>IFERROR(IF(AND($W46&lt;&gt;"",$Y46&lt;&gt;"",$AA46&lt;&gt;"",$AC46&lt;&gt;""),IF(DBCS(TEXT(EDATE(TEXT(DATEVALUE($W46&amp;$Y46&amp;"年"&amp;$AA46&amp;"月"&amp;$AC46&amp;"日"),"yyyy/mm/dd"),-3),"ggge")) &amp; "年度"=$AL$44,"○",""),""),"")</f>
        <v/>
      </c>
      <c r="AM46" s="492"/>
      <c r="AN46" s="492"/>
      <c r="AO46" s="493"/>
      <c r="AP46" s="494"/>
      <c r="AQ46" s="495"/>
      <c r="AR46" s="496"/>
    </row>
    <row r="47" spans="2:51" ht="18.95" customHeight="1">
      <c r="B47" s="497" t="s">
        <v>124</v>
      </c>
      <c r="C47" s="498"/>
      <c r="D47" s="499" t="s">
        <v>308</v>
      </c>
      <c r="E47" s="499"/>
      <c r="F47" s="499"/>
      <c r="G47" s="499"/>
      <c r="H47" s="499"/>
      <c r="I47" s="499"/>
      <c r="J47" s="499"/>
      <c r="K47" s="499"/>
      <c r="L47" s="499"/>
      <c r="M47" s="499"/>
      <c r="N47" s="499"/>
      <c r="O47" s="499"/>
      <c r="P47" s="499"/>
      <c r="Q47" s="499"/>
      <c r="R47" s="499"/>
      <c r="S47" s="499"/>
      <c r="T47" s="499"/>
      <c r="U47" s="499"/>
      <c r="V47" s="500"/>
      <c r="W47" s="489"/>
      <c r="X47" s="490"/>
      <c r="Y47" s="147"/>
      <c r="Z47" s="148" t="s">
        <v>147</v>
      </c>
      <c r="AA47" s="147"/>
      <c r="AB47" s="148" t="s">
        <v>148</v>
      </c>
      <c r="AC47" s="147"/>
      <c r="AD47" s="149" t="s">
        <v>149</v>
      </c>
      <c r="AE47" s="491" t="str">
        <f t="shared" ref="AE47:AE55" si="4">IFERROR(IF(AND($W47&lt;&gt;"",$Y47&lt;&gt;"",$AA47&lt;&gt;"",$AC47&lt;&gt;""),IF(DBCS(TEXT(EDATE(TEXT(DATEVALUE($W47&amp;$Y47&amp;"年"&amp;$AA47&amp;"月"&amp;$AC47&amp;"日"),"yyyy/mm/dd"),-3),"ggge")) &amp; "年度"=$AE$44,"○",""),""),"")</f>
        <v/>
      </c>
      <c r="AF47" s="492"/>
      <c r="AG47" s="492"/>
      <c r="AH47" s="493"/>
      <c r="AI47" s="494"/>
      <c r="AJ47" s="495"/>
      <c r="AK47" s="496"/>
      <c r="AL47" s="491" t="str">
        <f t="shared" ref="AL47:AL55" si="5">IFERROR(IF(AND($W47&lt;&gt;"",$Y47&lt;&gt;"",$AA47&lt;&gt;"",$AC47&lt;&gt;""),IF(DBCS(TEXT(EDATE(TEXT(DATEVALUE($W47&amp;$Y47&amp;"年"&amp;$AA47&amp;"月"&amp;$AC47&amp;"日"),"yyyy/mm/dd"),-3),"ggge")) &amp; "年度"=$AL$44,"○",""),""),"")</f>
        <v/>
      </c>
      <c r="AM47" s="492"/>
      <c r="AN47" s="492"/>
      <c r="AO47" s="493"/>
      <c r="AP47" s="494"/>
      <c r="AQ47" s="495"/>
      <c r="AR47" s="496"/>
    </row>
    <row r="48" spans="2:51" ht="18.95" customHeight="1">
      <c r="B48" s="497" t="s">
        <v>125</v>
      </c>
      <c r="C48" s="498"/>
      <c r="D48" s="499" t="s">
        <v>305</v>
      </c>
      <c r="E48" s="499"/>
      <c r="F48" s="499"/>
      <c r="G48" s="499"/>
      <c r="H48" s="499"/>
      <c r="I48" s="499"/>
      <c r="J48" s="499"/>
      <c r="K48" s="499"/>
      <c r="L48" s="499"/>
      <c r="M48" s="499"/>
      <c r="N48" s="499"/>
      <c r="O48" s="499"/>
      <c r="P48" s="499"/>
      <c r="Q48" s="499"/>
      <c r="R48" s="499"/>
      <c r="S48" s="499"/>
      <c r="T48" s="499"/>
      <c r="U48" s="499"/>
      <c r="V48" s="500"/>
      <c r="W48" s="489"/>
      <c r="X48" s="490"/>
      <c r="Y48" s="147"/>
      <c r="Z48" s="148" t="s">
        <v>147</v>
      </c>
      <c r="AA48" s="147"/>
      <c r="AB48" s="148" t="s">
        <v>148</v>
      </c>
      <c r="AC48" s="147"/>
      <c r="AD48" s="149" t="s">
        <v>149</v>
      </c>
      <c r="AE48" s="491" t="str">
        <f t="shared" si="4"/>
        <v/>
      </c>
      <c r="AF48" s="492"/>
      <c r="AG48" s="492"/>
      <c r="AH48" s="493"/>
      <c r="AI48" s="494"/>
      <c r="AJ48" s="495"/>
      <c r="AK48" s="496"/>
      <c r="AL48" s="491" t="str">
        <f t="shared" si="5"/>
        <v/>
      </c>
      <c r="AM48" s="492"/>
      <c r="AN48" s="492"/>
      <c r="AO48" s="493"/>
      <c r="AP48" s="494"/>
      <c r="AQ48" s="495"/>
      <c r="AR48" s="496"/>
    </row>
    <row r="49" spans="2:54" ht="18.95" customHeight="1">
      <c r="B49" s="497" t="s">
        <v>126</v>
      </c>
      <c r="C49" s="498"/>
      <c r="D49" s="499" t="s">
        <v>304</v>
      </c>
      <c r="E49" s="499"/>
      <c r="F49" s="499"/>
      <c r="G49" s="499"/>
      <c r="H49" s="499"/>
      <c r="I49" s="499"/>
      <c r="J49" s="499"/>
      <c r="K49" s="499"/>
      <c r="L49" s="499"/>
      <c r="M49" s="499"/>
      <c r="N49" s="499"/>
      <c r="O49" s="499"/>
      <c r="P49" s="499"/>
      <c r="Q49" s="499"/>
      <c r="R49" s="499"/>
      <c r="S49" s="499"/>
      <c r="T49" s="499"/>
      <c r="U49" s="499"/>
      <c r="V49" s="500"/>
      <c r="W49" s="489"/>
      <c r="X49" s="490"/>
      <c r="Y49" s="147"/>
      <c r="Z49" s="148" t="s">
        <v>147</v>
      </c>
      <c r="AA49" s="147"/>
      <c r="AB49" s="148" t="s">
        <v>148</v>
      </c>
      <c r="AC49" s="147"/>
      <c r="AD49" s="149" t="s">
        <v>149</v>
      </c>
      <c r="AE49" s="491" t="str">
        <f t="shared" si="4"/>
        <v/>
      </c>
      <c r="AF49" s="492"/>
      <c r="AG49" s="492"/>
      <c r="AH49" s="493"/>
      <c r="AI49" s="494"/>
      <c r="AJ49" s="495"/>
      <c r="AK49" s="496"/>
      <c r="AL49" s="491" t="str">
        <f t="shared" si="5"/>
        <v/>
      </c>
      <c r="AM49" s="492"/>
      <c r="AN49" s="492"/>
      <c r="AO49" s="493"/>
      <c r="AP49" s="494"/>
      <c r="AQ49" s="495"/>
      <c r="AR49" s="496"/>
    </row>
    <row r="50" spans="2:54" ht="18.95" customHeight="1">
      <c r="B50" s="497" t="s">
        <v>232</v>
      </c>
      <c r="C50" s="498"/>
      <c r="D50" s="499" t="s">
        <v>306</v>
      </c>
      <c r="E50" s="499"/>
      <c r="F50" s="499"/>
      <c r="G50" s="499"/>
      <c r="H50" s="499"/>
      <c r="I50" s="499"/>
      <c r="J50" s="499"/>
      <c r="K50" s="499"/>
      <c r="L50" s="499"/>
      <c r="M50" s="499"/>
      <c r="N50" s="499"/>
      <c r="O50" s="499"/>
      <c r="P50" s="499"/>
      <c r="Q50" s="499"/>
      <c r="R50" s="499"/>
      <c r="S50" s="499"/>
      <c r="T50" s="499"/>
      <c r="U50" s="499"/>
      <c r="V50" s="500"/>
      <c r="W50" s="489"/>
      <c r="X50" s="490"/>
      <c r="Y50" s="147"/>
      <c r="Z50" s="148" t="s">
        <v>147</v>
      </c>
      <c r="AA50" s="147"/>
      <c r="AB50" s="148" t="s">
        <v>148</v>
      </c>
      <c r="AC50" s="147"/>
      <c r="AD50" s="149" t="s">
        <v>149</v>
      </c>
      <c r="AE50" s="491" t="str">
        <f t="shared" si="4"/>
        <v/>
      </c>
      <c r="AF50" s="492"/>
      <c r="AG50" s="492"/>
      <c r="AH50" s="493"/>
      <c r="AI50" s="494"/>
      <c r="AJ50" s="495"/>
      <c r="AK50" s="496"/>
      <c r="AL50" s="491" t="str">
        <f t="shared" si="5"/>
        <v/>
      </c>
      <c r="AM50" s="492"/>
      <c r="AN50" s="492"/>
      <c r="AO50" s="493"/>
      <c r="AP50" s="494"/>
      <c r="AQ50" s="495"/>
      <c r="AR50" s="496"/>
    </row>
    <row r="51" spans="2:54" ht="18.95" customHeight="1">
      <c r="B51" s="497" t="s">
        <v>627</v>
      </c>
      <c r="C51" s="498"/>
      <c r="D51" s="509"/>
      <c r="E51" s="509"/>
      <c r="F51" s="509"/>
      <c r="G51" s="509"/>
      <c r="H51" s="509"/>
      <c r="I51" s="509"/>
      <c r="J51" s="509"/>
      <c r="K51" s="509"/>
      <c r="L51" s="509"/>
      <c r="M51" s="509"/>
      <c r="N51" s="509"/>
      <c r="O51" s="509"/>
      <c r="P51" s="509"/>
      <c r="Q51" s="509"/>
      <c r="R51" s="509"/>
      <c r="S51" s="509"/>
      <c r="T51" s="509"/>
      <c r="U51" s="509"/>
      <c r="V51" s="510"/>
      <c r="W51" s="489"/>
      <c r="X51" s="490"/>
      <c r="Y51" s="147"/>
      <c r="Z51" s="148" t="s">
        <v>147</v>
      </c>
      <c r="AA51" s="147"/>
      <c r="AB51" s="148" t="s">
        <v>148</v>
      </c>
      <c r="AC51" s="147"/>
      <c r="AD51" s="149" t="s">
        <v>149</v>
      </c>
      <c r="AE51" s="491" t="str">
        <f t="shared" si="4"/>
        <v/>
      </c>
      <c r="AF51" s="492"/>
      <c r="AG51" s="492"/>
      <c r="AH51" s="493"/>
      <c r="AI51" s="494"/>
      <c r="AJ51" s="495"/>
      <c r="AK51" s="496"/>
      <c r="AL51" s="491" t="str">
        <f t="shared" si="5"/>
        <v/>
      </c>
      <c r="AM51" s="492"/>
      <c r="AN51" s="492"/>
      <c r="AO51" s="493"/>
      <c r="AP51" s="494"/>
      <c r="AQ51" s="495"/>
      <c r="AR51" s="496"/>
    </row>
    <row r="52" spans="2:54" ht="18.95" customHeight="1">
      <c r="B52" s="497" t="s">
        <v>628</v>
      </c>
      <c r="C52" s="498"/>
      <c r="D52" s="509"/>
      <c r="E52" s="509"/>
      <c r="F52" s="509"/>
      <c r="G52" s="509"/>
      <c r="H52" s="509"/>
      <c r="I52" s="509"/>
      <c r="J52" s="509"/>
      <c r="K52" s="509"/>
      <c r="L52" s="509"/>
      <c r="M52" s="509"/>
      <c r="N52" s="509"/>
      <c r="O52" s="509"/>
      <c r="P52" s="509"/>
      <c r="Q52" s="509"/>
      <c r="R52" s="509"/>
      <c r="S52" s="509"/>
      <c r="T52" s="509"/>
      <c r="U52" s="509"/>
      <c r="V52" s="510"/>
      <c r="W52" s="489"/>
      <c r="X52" s="490"/>
      <c r="Y52" s="147"/>
      <c r="Z52" s="148" t="s">
        <v>147</v>
      </c>
      <c r="AA52" s="147"/>
      <c r="AB52" s="148" t="s">
        <v>148</v>
      </c>
      <c r="AC52" s="147"/>
      <c r="AD52" s="149" t="s">
        <v>149</v>
      </c>
      <c r="AE52" s="491" t="str">
        <f t="shared" si="4"/>
        <v/>
      </c>
      <c r="AF52" s="492"/>
      <c r="AG52" s="492"/>
      <c r="AH52" s="493"/>
      <c r="AI52" s="494"/>
      <c r="AJ52" s="495"/>
      <c r="AK52" s="496"/>
      <c r="AL52" s="491" t="str">
        <f t="shared" si="5"/>
        <v/>
      </c>
      <c r="AM52" s="492"/>
      <c r="AN52" s="492"/>
      <c r="AO52" s="493"/>
      <c r="AP52" s="494"/>
      <c r="AQ52" s="495"/>
      <c r="AR52" s="496"/>
    </row>
    <row r="53" spans="2:54" ht="18.95" customHeight="1" thickBot="1">
      <c r="B53" s="497" t="s">
        <v>629</v>
      </c>
      <c r="C53" s="498"/>
      <c r="D53" s="509"/>
      <c r="E53" s="509"/>
      <c r="F53" s="509"/>
      <c r="G53" s="509"/>
      <c r="H53" s="509"/>
      <c r="I53" s="509"/>
      <c r="J53" s="509"/>
      <c r="K53" s="509"/>
      <c r="L53" s="509"/>
      <c r="M53" s="509"/>
      <c r="N53" s="509"/>
      <c r="O53" s="509"/>
      <c r="P53" s="509"/>
      <c r="Q53" s="509"/>
      <c r="R53" s="509"/>
      <c r="S53" s="509"/>
      <c r="T53" s="509"/>
      <c r="U53" s="509"/>
      <c r="V53" s="510"/>
      <c r="W53" s="489"/>
      <c r="X53" s="490"/>
      <c r="Y53" s="147"/>
      <c r="Z53" s="148" t="s">
        <v>147</v>
      </c>
      <c r="AA53" s="147"/>
      <c r="AB53" s="148" t="s">
        <v>148</v>
      </c>
      <c r="AC53" s="147"/>
      <c r="AD53" s="149" t="s">
        <v>149</v>
      </c>
      <c r="AE53" s="491" t="str">
        <f t="shared" si="4"/>
        <v/>
      </c>
      <c r="AF53" s="492"/>
      <c r="AG53" s="492"/>
      <c r="AH53" s="493"/>
      <c r="AI53" s="494"/>
      <c r="AJ53" s="495"/>
      <c r="AK53" s="496"/>
      <c r="AL53" s="491" t="str">
        <f t="shared" si="5"/>
        <v/>
      </c>
      <c r="AM53" s="492"/>
      <c r="AN53" s="492"/>
      <c r="AO53" s="493"/>
      <c r="AP53" s="494"/>
      <c r="AQ53" s="495"/>
      <c r="AR53" s="496"/>
    </row>
    <row r="54" spans="2:54" ht="18.95" hidden="1" customHeight="1">
      <c r="B54" s="497" t="s">
        <v>630</v>
      </c>
      <c r="C54" s="498"/>
      <c r="D54" s="509"/>
      <c r="E54" s="509"/>
      <c r="F54" s="509"/>
      <c r="G54" s="509"/>
      <c r="H54" s="509"/>
      <c r="I54" s="509"/>
      <c r="J54" s="509"/>
      <c r="K54" s="509"/>
      <c r="L54" s="509"/>
      <c r="M54" s="509"/>
      <c r="N54" s="509"/>
      <c r="O54" s="509"/>
      <c r="P54" s="509"/>
      <c r="Q54" s="509"/>
      <c r="R54" s="509"/>
      <c r="S54" s="509"/>
      <c r="T54" s="509"/>
      <c r="U54" s="509"/>
      <c r="V54" s="510"/>
      <c r="W54" s="489"/>
      <c r="X54" s="490"/>
      <c r="Y54" s="147"/>
      <c r="Z54" s="148" t="s">
        <v>147</v>
      </c>
      <c r="AA54" s="147"/>
      <c r="AB54" s="148" t="s">
        <v>148</v>
      </c>
      <c r="AC54" s="147"/>
      <c r="AD54" s="149" t="s">
        <v>149</v>
      </c>
      <c r="AE54" s="491" t="str">
        <f t="shared" si="4"/>
        <v/>
      </c>
      <c r="AF54" s="492"/>
      <c r="AG54" s="492"/>
      <c r="AH54" s="493"/>
      <c r="AI54" s="494"/>
      <c r="AJ54" s="495"/>
      <c r="AK54" s="496"/>
      <c r="AL54" s="491" t="str">
        <f t="shared" si="5"/>
        <v/>
      </c>
      <c r="AM54" s="492"/>
      <c r="AN54" s="492"/>
      <c r="AO54" s="493"/>
      <c r="AP54" s="494"/>
      <c r="AQ54" s="495"/>
      <c r="AR54" s="496"/>
    </row>
    <row r="55" spans="2:54" ht="18.95" hidden="1" customHeight="1" thickBot="1">
      <c r="B55" s="497" t="s">
        <v>631</v>
      </c>
      <c r="C55" s="498"/>
      <c r="D55" s="509"/>
      <c r="E55" s="509"/>
      <c r="F55" s="509"/>
      <c r="G55" s="509"/>
      <c r="H55" s="509"/>
      <c r="I55" s="509"/>
      <c r="J55" s="509"/>
      <c r="K55" s="509"/>
      <c r="L55" s="509"/>
      <c r="M55" s="509"/>
      <c r="N55" s="509"/>
      <c r="O55" s="509"/>
      <c r="P55" s="509"/>
      <c r="Q55" s="509"/>
      <c r="R55" s="509"/>
      <c r="S55" s="509"/>
      <c r="T55" s="509"/>
      <c r="U55" s="509"/>
      <c r="V55" s="510"/>
      <c r="W55" s="489"/>
      <c r="X55" s="490"/>
      <c r="Y55" s="147"/>
      <c r="Z55" s="148" t="s">
        <v>147</v>
      </c>
      <c r="AA55" s="147"/>
      <c r="AB55" s="148" t="s">
        <v>148</v>
      </c>
      <c r="AC55" s="147"/>
      <c r="AD55" s="149" t="s">
        <v>149</v>
      </c>
      <c r="AE55" s="491" t="str">
        <f t="shared" si="4"/>
        <v/>
      </c>
      <c r="AF55" s="492"/>
      <c r="AG55" s="492"/>
      <c r="AH55" s="493"/>
      <c r="AI55" s="494"/>
      <c r="AJ55" s="495"/>
      <c r="AK55" s="496"/>
      <c r="AL55" s="491" t="str">
        <f t="shared" si="5"/>
        <v/>
      </c>
      <c r="AM55" s="492"/>
      <c r="AN55" s="492"/>
      <c r="AO55" s="493"/>
      <c r="AP55" s="494"/>
      <c r="AQ55" s="495"/>
      <c r="AR55" s="496"/>
    </row>
    <row r="56" spans="2:54" ht="18.95" customHeight="1" thickTop="1" thickBot="1">
      <c r="B56" s="501" t="s">
        <v>131</v>
      </c>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3">
        <f>COUNTIF(AE46:AH55,"○")</f>
        <v>0</v>
      </c>
      <c r="AF56" s="504"/>
      <c r="AG56" s="504"/>
      <c r="AH56" s="505"/>
      <c r="AI56" s="506"/>
      <c r="AJ56" s="507"/>
      <c r="AK56" s="508"/>
      <c r="AL56" s="503">
        <f>COUNTIF(AL46:AO55,"○")</f>
        <v>0</v>
      </c>
      <c r="AM56" s="504"/>
      <c r="AN56" s="504"/>
      <c r="AO56" s="505"/>
      <c r="AP56" s="506"/>
      <c r="AQ56" s="507"/>
      <c r="AR56" s="508"/>
    </row>
    <row r="57" spans="2:54" ht="3" customHeight="1" thickTop="1"/>
    <row r="58" spans="2:54" ht="15" customHeight="1">
      <c r="B58" s="548" t="s">
        <v>755</v>
      </c>
      <c r="C58" s="548"/>
      <c r="D58" s="548"/>
      <c r="E58" s="548"/>
      <c r="F58" s="548"/>
      <c r="G58" s="548"/>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M58" s="548"/>
      <c r="AN58" s="548"/>
      <c r="AO58" s="548"/>
      <c r="AP58" s="548"/>
      <c r="AQ58" s="548"/>
      <c r="AR58" s="548"/>
      <c r="AS58" s="548"/>
      <c r="AT58" s="548"/>
      <c r="AU58" s="548"/>
      <c r="AV58" s="548"/>
      <c r="AW58" s="548"/>
      <c r="AX58" s="548"/>
      <c r="AY58" s="548"/>
      <c r="AZ58" s="548"/>
      <c r="BA58" s="548"/>
      <c r="BB58" s="548"/>
    </row>
    <row r="59" spans="2:54" ht="12" customHeight="1">
      <c r="B59" s="548"/>
      <c r="C59" s="548"/>
      <c r="D59" s="548"/>
      <c r="E59" s="548"/>
      <c r="F59" s="548"/>
      <c r="G59" s="548"/>
      <c r="H59" s="548"/>
      <c r="I59" s="548"/>
      <c r="J59" s="548"/>
      <c r="K59" s="548"/>
      <c r="L59" s="548"/>
      <c r="M59" s="548"/>
      <c r="N59" s="548"/>
      <c r="O59" s="548"/>
      <c r="P59" s="548"/>
      <c r="Q59" s="548"/>
      <c r="R59" s="548"/>
      <c r="S59" s="548"/>
      <c r="T59" s="548"/>
      <c r="U59" s="548"/>
      <c r="V59" s="548"/>
      <c r="W59" s="548"/>
      <c r="X59" s="548"/>
      <c r="Y59" s="548"/>
      <c r="Z59" s="548"/>
      <c r="AA59" s="548"/>
      <c r="AB59" s="548"/>
      <c r="AC59" s="548"/>
      <c r="AD59" s="548"/>
      <c r="AE59" s="548"/>
      <c r="AF59" s="548"/>
      <c r="AG59" s="548"/>
      <c r="AH59" s="548"/>
      <c r="AI59" s="548"/>
      <c r="AJ59" s="548"/>
      <c r="AK59" s="548"/>
      <c r="AL59" s="548"/>
      <c r="AM59" s="548"/>
      <c r="AN59" s="548"/>
      <c r="AO59" s="548"/>
      <c r="AP59" s="548"/>
      <c r="AQ59" s="548"/>
      <c r="AR59" s="548"/>
      <c r="AS59" s="548"/>
      <c r="AT59" s="548"/>
      <c r="AU59" s="548"/>
      <c r="AV59" s="548"/>
      <c r="AW59" s="548"/>
      <c r="AX59" s="548"/>
      <c r="AY59" s="548"/>
      <c r="AZ59" s="548"/>
      <c r="BA59" s="548"/>
      <c r="BB59" s="548"/>
    </row>
    <row r="60" spans="2:54" ht="11.25" customHeight="1">
      <c r="B60" s="548"/>
      <c r="C60" s="548"/>
      <c r="D60" s="548"/>
      <c r="E60" s="548"/>
      <c r="F60" s="548"/>
      <c r="G60" s="548"/>
      <c r="H60" s="548"/>
      <c r="I60" s="548"/>
      <c r="J60" s="548"/>
      <c r="K60" s="548"/>
      <c r="L60" s="548"/>
      <c r="M60" s="548"/>
      <c r="N60" s="548"/>
      <c r="O60" s="548"/>
      <c r="P60" s="548"/>
      <c r="Q60" s="548"/>
      <c r="R60" s="548"/>
      <c r="S60" s="548"/>
      <c r="T60" s="548"/>
      <c r="U60" s="548"/>
      <c r="V60" s="548"/>
      <c r="W60" s="548"/>
      <c r="X60" s="548"/>
      <c r="Y60" s="548"/>
      <c r="Z60" s="548"/>
      <c r="AA60" s="548"/>
      <c r="AB60" s="548"/>
      <c r="AC60" s="548"/>
      <c r="AD60" s="548"/>
      <c r="AE60" s="548"/>
      <c r="AF60" s="548"/>
      <c r="AG60" s="548"/>
      <c r="AH60" s="548"/>
      <c r="AI60" s="548"/>
      <c r="AJ60" s="548"/>
      <c r="AK60" s="548"/>
      <c r="AL60" s="548"/>
      <c r="AM60" s="548"/>
      <c r="AN60" s="548"/>
      <c r="AO60" s="548"/>
      <c r="AP60" s="548"/>
      <c r="AQ60" s="548"/>
      <c r="AR60" s="548"/>
      <c r="AS60" s="548"/>
      <c r="AT60" s="548"/>
      <c r="AU60" s="548"/>
      <c r="AV60" s="548"/>
      <c r="AW60" s="548"/>
      <c r="AX60" s="548"/>
      <c r="AY60" s="548"/>
      <c r="AZ60" s="548"/>
      <c r="BA60" s="548"/>
      <c r="BB60" s="548"/>
    </row>
    <row r="61" spans="2:54" ht="15" customHeight="1">
      <c r="AZ61" s="127"/>
      <c r="BA61" s="127"/>
    </row>
    <row r="64" spans="2:54" ht="15" customHeight="1">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row>
    <row r="72" spans="38:46" ht="15" customHeight="1">
      <c r="AL72" s="159"/>
      <c r="AM72" s="159"/>
      <c r="AN72" s="159"/>
      <c r="AO72" s="159"/>
      <c r="AP72" s="159"/>
      <c r="AQ72" s="159"/>
      <c r="AR72" s="159"/>
      <c r="AS72" s="159"/>
      <c r="AT72" s="159"/>
    </row>
  </sheetData>
  <sheetProtection password="CC81" sheet="1" objects="1" scenarios="1"/>
  <mergeCells count="242">
    <mergeCell ref="W48:X48"/>
    <mergeCell ref="AE48:AH48"/>
    <mergeCell ref="D51:V51"/>
    <mergeCell ref="W51:X51"/>
    <mergeCell ref="AE51:AH51"/>
    <mergeCell ref="AI51:AK51"/>
    <mergeCell ref="AL51:AO51"/>
    <mergeCell ref="AP51:AR51"/>
    <mergeCell ref="AI48:AK48"/>
    <mergeCell ref="AL48:AO48"/>
    <mergeCell ref="AP48:AR48"/>
    <mergeCell ref="D48:V48"/>
    <mergeCell ref="W49:X49"/>
    <mergeCell ref="AE49:AH49"/>
    <mergeCell ref="AI49:AK49"/>
    <mergeCell ref="B58:BB60"/>
    <mergeCell ref="AH17:AM17"/>
    <mergeCell ref="AE33:AH33"/>
    <mergeCell ref="AE34:AH34"/>
    <mergeCell ref="AE28:AH28"/>
    <mergeCell ref="AE29:AH29"/>
    <mergeCell ref="AE30:AH30"/>
    <mergeCell ref="AE31:AH31"/>
    <mergeCell ref="AI28:AK28"/>
    <mergeCell ref="AI29:AK29"/>
    <mergeCell ref="AI30:AK30"/>
    <mergeCell ref="AI31:AK31"/>
    <mergeCell ref="AI32:AK32"/>
    <mergeCell ref="AI33:AK33"/>
    <mergeCell ref="AL28:AO28"/>
    <mergeCell ref="AL29:AO29"/>
    <mergeCell ref="B52:C52"/>
    <mergeCell ref="D52:V52"/>
    <mergeCell ref="W52:X52"/>
    <mergeCell ref="AE52:AH52"/>
    <mergeCell ref="AI52:AK52"/>
    <mergeCell ref="AL52:AO52"/>
    <mergeCell ref="AP52:AR52"/>
    <mergeCell ref="B48:C48"/>
    <mergeCell ref="B15:C15"/>
    <mergeCell ref="B16:C16"/>
    <mergeCell ref="B17:C17"/>
    <mergeCell ref="B19:AG19"/>
    <mergeCell ref="D8:Y8"/>
    <mergeCell ref="D9:Y9"/>
    <mergeCell ref="B10:C10"/>
    <mergeCell ref="D15:Y15"/>
    <mergeCell ref="D16:Y16"/>
    <mergeCell ref="B18:C18"/>
    <mergeCell ref="Z8:AA8"/>
    <mergeCell ref="Z9:AA9"/>
    <mergeCell ref="Z10:AA10"/>
    <mergeCell ref="Z11:AA11"/>
    <mergeCell ref="B8:C8"/>
    <mergeCell ref="B9:C9"/>
    <mergeCell ref="B11:C11"/>
    <mergeCell ref="B12:C12"/>
    <mergeCell ref="B13:C13"/>
    <mergeCell ref="AH13:AM13"/>
    <mergeCell ref="AN13:AS13"/>
    <mergeCell ref="B51:C51"/>
    <mergeCell ref="B4:G4"/>
    <mergeCell ref="AH14:AM14"/>
    <mergeCell ref="B14:C14"/>
    <mergeCell ref="D14:Y14"/>
    <mergeCell ref="Z14:AA14"/>
    <mergeCell ref="AH12:AM12"/>
    <mergeCell ref="AH7:AM7"/>
    <mergeCell ref="D10:Y10"/>
    <mergeCell ref="D11:Y11"/>
    <mergeCell ref="AH11:AM11"/>
    <mergeCell ref="Z6:AG7"/>
    <mergeCell ref="D12:Y12"/>
    <mergeCell ref="D13:Y13"/>
    <mergeCell ref="Z12:AA12"/>
    <mergeCell ref="Z13:AA13"/>
    <mergeCell ref="AH6:AS6"/>
    <mergeCell ref="B6:Y7"/>
    <mergeCell ref="AN7:AS7"/>
    <mergeCell ref="AH8:AM8"/>
    <mergeCell ref="AN8:AS8"/>
    <mergeCell ref="AH9:AM9"/>
    <mergeCell ref="AN14:AS14"/>
    <mergeCell ref="AN9:AS9"/>
    <mergeCell ref="AH10:AM10"/>
    <mergeCell ref="AN10:AS10"/>
    <mergeCell ref="AN11:AS11"/>
    <mergeCell ref="AP27:AR27"/>
    <mergeCell ref="D18:Y18"/>
    <mergeCell ref="Z15:AA15"/>
    <mergeCell ref="D17:Y17"/>
    <mergeCell ref="Z16:AA16"/>
    <mergeCell ref="Z17:AA17"/>
    <mergeCell ref="AH19:AM19"/>
    <mergeCell ref="AN19:AS19"/>
    <mergeCell ref="AN17:AS17"/>
    <mergeCell ref="AH15:AM15"/>
    <mergeCell ref="AN15:AS15"/>
    <mergeCell ref="AH16:AM16"/>
    <mergeCell ref="AN12:AS12"/>
    <mergeCell ref="AE25:AR25"/>
    <mergeCell ref="AI26:AK26"/>
    <mergeCell ref="AI27:AK27"/>
    <mergeCell ref="AL26:AO27"/>
    <mergeCell ref="AP26:AR26"/>
    <mergeCell ref="AN16:AS16"/>
    <mergeCell ref="D33:V33"/>
    <mergeCell ref="Z18:AA18"/>
    <mergeCell ref="AH18:AM18"/>
    <mergeCell ref="AN18:AS18"/>
    <mergeCell ref="B25:V27"/>
    <mergeCell ref="W25:AD27"/>
    <mergeCell ref="W28:X28"/>
    <mergeCell ref="D28:V28"/>
    <mergeCell ref="B28:C28"/>
    <mergeCell ref="AE26:AH27"/>
    <mergeCell ref="W33:X33"/>
    <mergeCell ref="AP28:AR28"/>
    <mergeCell ref="AP29:AR29"/>
    <mergeCell ref="AP30:AR30"/>
    <mergeCell ref="AP31:AR31"/>
    <mergeCell ref="AP32:AR32"/>
    <mergeCell ref="AP33:AR33"/>
    <mergeCell ref="D32:V32"/>
    <mergeCell ref="AL30:AO30"/>
    <mergeCell ref="AL31:AO31"/>
    <mergeCell ref="AL32:AO32"/>
    <mergeCell ref="AL33:AO33"/>
    <mergeCell ref="B21:AS21"/>
    <mergeCell ref="AL39:AO39"/>
    <mergeCell ref="AL36:AO36"/>
    <mergeCell ref="AE36:AH36"/>
    <mergeCell ref="W37:X37"/>
    <mergeCell ref="AE37:AH37"/>
    <mergeCell ref="AP39:AR39"/>
    <mergeCell ref="B38:C38"/>
    <mergeCell ref="W29:X29"/>
    <mergeCell ref="W30:X30"/>
    <mergeCell ref="W31:X31"/>
    <mergeCell ref="D31:V31"/>
    <mergeCell ref="D30:V30"/>
    <mergeCell ref="D29:V29"/>
    <mergeCell ref="B29:C29"/>
    <mergeCell ref="B37:C37"/>
    <mergeCell ref="W38:X38"/>
    <mergeCell ref="AE32:AH32"/>
    <mergeCell ref="B32:C32"/>
    <mergeCell ref="W32:X32"/>
    <mergeCell ref="B31:C31"/>
    <mergeCell ref="B30:C30"/>
    <mergeCell ref="B34:C34"/>
    <mergeCell ref="W34:X34"/>
    <mergeCell ref="B33:C33"/>
    <mergeCell ref="B41:G41"/>
    <mergeCell ref="D34:V34"/>
    <mergeCell ref="AE38:AH38"/>
    <mergeCell ref="AI34:AK34"/>
    <mergeCell ref="AI35:AK35"/>
    <mergeCell ref="AI36:AK36"/>
    <mergeCell ref="D38:V38"/>
    <mergeCell ref="B39:AD39"/>
    <mergeCell ref="AE35:AH35"/>
    <mergeCell ref="AE39:AH39"/>
    <mergeCell ref="AI39:AK39"/>
    <mergeCell ref="B36:C36"/>
    <mergeCell ref="W36:X36"/>
    <mergeCell ref="D36:V36"/>
    <mergeCell ref="B35:C35"/>
    <mergeCell ref="W35:X35"/>
    <mergeCell ref="AL37:AO37"/>
    <mergeCell ref="AL38:AO38"/>
    <mergeCell ref="AP34:AR34"/>
    <mergeCell ref="AP35:AR35"/>
    <mergeCell ref="D37:V37"/>
    <mergeCell ref="AI38:AK38"/>
    <mergeCell ref="AL34:AO34"/>
    <mergeCell ref="AL35:AO35"/>
    <mergeCell ref="D35:V35"/>
    <mergeCell ref="AP38:AR38"/>
    <mergeCell ref="AI37:AK37"/>
    <mergeCell ref="AP37:AR37"/>
    <mergeCell ref="AP36:AR36"/>
    <mergeCell ref="AI45:AK45"/>
    <mergeCell ref="AP45:AR45"/>
    <mergeCell ref="B46:C46"/>
    <mergeCell ref="W46:X46"/>
    <mergeCell ref="AE46:AH46"/>
    <mergeCell ref="AI46:AK46"/>
    <mergeCell ref="AL46:AO46"/>
    <mergeCell ref="AP47:AR47"/>
    <mergeCell ref="D46:V46"/>
    <mergeCell ref="AE44:AH45"/>
    <mergeCell ref="AI44:AK44"/>
    <mergeCell ref="AL44:AO45"/>
    <mergeCell ref="AP44:AR44"/>
    <mergeCell ref="AP46:AR46"/>
    <mergeCell ref="B43:V45"/>
    <mergeCell ref="W43:AD45"/>
    <mergeCell ref="AE43:AR43"/>
    <mergeCell ref="B47:C47"/>
    <mergeCell ref="W47:X47"/>
    <mergeCell ref="AE47:AH47"/>
    <mergeCell ref="AI47:AK47"/>
    <mergeCell ref="AL47:AO47"/>
    <mergeCell ref="D47:V47"/>
    <mergeCell ref="B56:AD56"/>
    <mergeCell ref="AE56:AH56"/>
    <mergeCell ref="AI56:AK56"/>
    <mergeCell ref="AL56:AO56"/>
    <mergeCell ref="AP56:AR56"/>
    <mergeCell ref="AI50:AK50"/>
    <mergeCell ref="W50:X50"/>
    <mergeCell ref="AL50:AO50"/>
    <mergeCell ref="AP50:AR50"/>
    <mergeCell ref="B55:C55"/>
    <mergeCell ref="D55:V55"/>
    <mergeCell ref="W55:X55"/>
    <mergeCell ref="AE55:AH55"/>
    <mergeCell ref="AI55:AK55"/>
    <mergeCell ref="AL55:AO55"/>
    <mergeCell ref="AP55:AR55"/>
    <mergeCell ref="B54:C54"/>
    <mergeCell ref="D54:V54"/>
    <mergeCell ref="D53:V53"/>
    <mergeCell ref="W53:X53"/>
    <mergeCell ref="AE53:AH53"/>
    <mergeCell ref="AI53:AK53"/>
    <mergeCell ref="AL53:AO53"/>
    <mergeCell ref="AP53:AR53"/>
    <mergeCell ref="W54:X54"/>
    <mergeCell ref="AE54:AH54"/>
    <mergeCell ref="AI54:AK54"/>
    <mergeCell ref="AL54:AO54"/>
    <mergeCell ref="AP54:AR54"/>
    <mergeCell ref="B53:C53"/>
    <mergeCell ref="D50:V50"/>
    <mergeCell ref="AL49:AO49"/>
    <mergeCell ref="AP49:AR49"/>
    <mergeCell ref="B50:C50"/>
    <mergeCell ref="AE50:AH50"/>
    <mergeCell ref="D49:V49"/>
    <mergeCell ref="B49:C49"/>
  </mergeCells>
  <phoneticPr fontId="9"/>
  <conditionalFormatting sqref="W28:W38">
    <cfRule type="expression" dxfId="233" priority="124" stopIfTrue="1">
      <formula>OR($W28="",$Y28="",$AA28="",$AC28="")</formula>
    </cfRule>
    <cfRule type="expression" dxfId="232" priority="128">
      <formula>IF(ISERROR(VALUE(TEXT(DATEVALUE($W28&amp;$Y28&amp;"年"&amp;$AA28&amp;"月"&amp;$AC28&amp;"日"),"yyyy/mm/dd"))),FALSE,TRUE)=FALSE</formula>
    </cfRule>
  </conditionalFormatting>
  <conditionalFormatting sqref="W46:W55">
    <cfRule type="expression" dxfId="231" priority="4" stopIfTrue="1">
      <formula>OR($W46="",$Y46="",$AA46="",$AC46="")</formula>
    </cfRule>
    <cfRule type="expression" dxfId="230" priority="8">
      <formula>IF(ISERROR(VALUE(TEXT(DATEVALUE($W46&amp;$Y46&amp;"年"&amp;$AA46&amp;"月"&amp;$AC46&amp;"日"),"yyyy/mm/dd"))),FALSE,TRUE)=FALSE</formula>
    </cfRule>
  </conditionalFormatting>
  <conditionalFormatting sqref="Y28:Y38">
    <cfRule type="expression" dxfId="229" priority="123" stopIfTrue="1">
      <formula>OR($W28="",$Y28="",$AA28="",$AC28="")</formula>
    </cfRule>
    <cfRule type="expression" dxfId="228" priority="127">
      <formula>IF(ISERROR(VALUE(TEXT(DATEVALUE($W28&amp;$Y28&amp;"年"&amp;$AA28&amp;"月"&amp;$AC28&amp;"日"),"yyyy/mm/dd"))),FALSE,TRUE)=FALSE</formula>
    </cfRule>
  </conditionalFormatting>
  <conditionalFormatting sqref="Y46:Y55">
    <cfRule type="expression" dxfId="227" priority="3" stopIfTrue="1">
      <formula>OR($W46="",$Y46="",$AA46="",$AC46="")</formula>
    </cfRule>
    <cfRule type="expression" dxfId="226" priority="7">
      <formula>IF(ISERROR(VALUE(TEXT(DATEVALUE($W46&amp;$Y46&amp;"年"&amp;$AA46&amp;"月"&amp;$AC46&amp;"日"),"yyyy/mm/dd"))),FALSE,TRUE)=FALSE</formula>
    </cfRule>
  </conditionalFormatting>
  <conditionalFormatting sqref="Z8:Z18">
    <cfRule type="expression" dxfId="225" priority="244" stopIfTrue="1">
      <formula>OR($Z8="",$AB8="",$AD8="",$AF8="")</formula>
    </cfRule>
    <cfRule type="expression" dxfId="224" priority="248">
      <formula>IF(ISERROR(VALUE(TEXT(DATEVALUE($Z8&amp;$AB8&amp;"年"&amp;$AD8&amp;"月"&amp;$AF8&amp;"日"),"yyyy/mm/dd"))),FALSE,TRUE)=FALSE</formula>
    </cfRule>
  </conditionalFormatting>
  <conditionalFormatting sqref="AA28:AA38">
    <cfRule type="expression" dxfId="223" priority="122" stopIfTrue="1">
      <formula>OR($W28="",$Y28="",$AA28="",$AC28="")</formula>
    </cfRule>
    <cfRule type="expression" dxfId="222" priority="126">
      <formula>IF(ISERROR(VALUE(TEXT(DATEVALUE($W28&amp;$Y28&amp;"年"&amp;$AA28&amp;"月"&amp;$AC28&amp;"日"),"yyyy/mm/dd"))),FALSE,TRUE)=FALSE</formula>
    </cfRule>
  </conditionalFormatting>
  <conditionalFormatting sqref="AA46:AA55">
    <cfRule type="expression" dxfId="221" priority="2" stopIfTrue="1">
      <formula>OR($W46="",$Y46="",$AA46="",$AC46="")</formula>
    </cfRule>
    <cfRule type="expression" dxfId="220" priority="6">
      <formula>IF(ISERROR(VALUE(TEXT(DATEVALUE($W46&amp;$Y46&amp;"年"&amp;$AA46&amp;"月"&amp;$AC46&amp;"日"),"yyyy/mm/dd"))),FALSE,TRUE)=FALSE</formula>
    </cfRule>
  </conditionalFormatting>
  <conditionalFormatting sqref="AB8:AB18">
    <cfRule type="expression" dxfId="219" priority="243" stopIfTrue="1">
      <formula>OR($Z8="",$AB8="",$AD8="",$AF8="")</formula>
    </cfRule>
    <cfRule type="expression" dxfId="218" priority="247">
      <formula>IF(ISERROR(VALUE(TEXT(DATEVALUE($Z8&amp;$AB8&amp;"年"&amp;$AD8&amp;"月"&amp;$AF8&amp;"日"),"yyyy/mm/dd"))),FALSE,TRUE)=FALSE</formula>
    </cfRule>
  </conditionalFormatting>
  <conditionalFormatting sqref="AC28:AC38">
    <cfRule type="expression" dxfId="217" priority="121" stopIfTrue="1">
      <formula>OR($W28="",$Y28="",$AA28="",$AC28="")</formula>
    </cfRule>
    <cfRule type="expression" dxfId="216" priority="125">
      <formula>IF(ISERROR(VALUE(TEXT(DATEVALUE($W28&amp;$Y28&amp;"年"&amp;$AA28&amp;"月"&amp;$AC28&amp;"日"),"yyyy/mm/dd"))),FALSE,TRUE)=FALSE</formula>
    </cfRule>
  </conditionalFormatting>
  <conditionalFormatting sqref="AC46:AC55">
    <cfRule type="expression" dxfId="215" priority="1" stopIfTrue="1">
      <formula>OR($W46="",$Y46="",$AA46="",$AC46="")</formula>
    </cfRule>
    <cfRule type="expression" dxfId="214" priority="5">
      <formula>IF(ISERROR(VALUE(TEXT(DATEVALUE($W46&amp;$Y46&amp;"年"&amp;$AA46&amp;"月"&amp;$AC46&amp;"日"),"yyyy/mm/dd"))),FALSE,TRUE)=FALSE</formula>
    </cfRule>
  </conditionalFormatting>
  <conditionalFormatting sqref="AD8:AD18">
    <cfRule type="expression" dxfId="213" priority="242" stopIfTrue="1">
      <formula>OR($Z8="",$AB8="",$AD8="",$AF8="")</formula>
    </cfRule>
    <cfRule type="expression" dxfId="212" priority="246">
      <formula>IF(ISERROR(VALUE(TEXT(DATEVALUE($Z8&amp;$AB8&amp;"年"&amp;$AD8&amp;"月"&amp;$AF8&amp;"日"),"yyyy/mm/dd"))),FALSE,TRUE)=FALSE</formula>
    </cfRule>
  </conditionalFormatting>
  <conditionalFormatting sqref="AF8:AF18">
    <cfRule type="expression" dxfId="211" priority="241" stopIfTrue="1">
      <formula>OR($Z8="",$AB8="",$AD8="",$AF8="")</formula>
    </cfRule>
    <cfRule type="expression" dxfId="210" priority="245">
      <formula>IF(ISERROR(VALUE(TEXT(DATEVALUE($Z8&amp;$AB8&amp;"年"&amp;$AD8&amp;"月"&amp;$AF8&amp;"日"),"yyyy/mm/dd"))),FALSE,TRUE)=FALSE</formula>
    </cfRule>
  </conditionalFormatting>
  <dataValidations count="3">
    <dataValidation imeMode="on" allowBlank="1" showInputMessage="1" showErrorMessage="1" sqref="D17:Y18 D37:V38 D51:V55" xr:uid="{00000000-0002-0000-0300-000000000000}"/>
    <dataValidation type="whole" imeMode="disabled" allowBlank="1" showInputMessage="1" showErrorMessage="1" errorTitle="入力エラー" error="日付（和暦）を入力してください。" sqref="AF8:AF18 AC28:AC38 AC46:AC55" xr:uid="{00000000-0002-0000-0300-000001000000}">
      <formula1>1</formula1>
      <formula2>31</formula2>
    </dataValidation>
    <dataValidation type="whole" imeMode="disabled" allowBlank="1" showInputMessage="1" showErrorMessage="1" errorTitle="入力エラー" error="日付（和暦）を入力してください。" sqref="AD8:AD18 AA28:AA38 AA46:AA55" xr:uid="{00000000-0002-0000-0300-000002000000}">
      <formula1>1</formula1>
      <formula2>12</formula2>
    </dataValidation>
  </dataValidations>
  <printOptions horizontalCentered="1"/>
  <pageMargins left="0.39370078740157483" right="0.39370078740157483" top="0.59055118110236227" bottom="0.31" header="0.59055118110236227" footer="0.27"/>
  <pageSetup paperSize="9" scale="95" firstPageNumber="4" orientation="landscape" useFirstPageNumber="1" horizontalDpi="300" verticalDpi="300" r:id="rId1"/>
  <headerFooter alignWithMargins="0">
    <oddHeader>&amp;R&amp;"ＭＳ 明朝,標準"&amp;10-&amp;P+-</oddHeader>
  </headerFooter>
  <rowBreaks count="1" manualBreakCount="1">
    <brk id="22" max="53" man="1"/>
  </rowBreaks>
  <extLst>
    <ext xmlns:x14="http://schemas.microsoft.com/office/spreadsheetml/2009/9/main" uri="{78C0D931-6437-407d-A8EE-F0AAD7539E65}">
      <x14:conditionalFormattings>
        <x14:conditionalFormatting xmlns:xm="http://schemas.microsoft.com/office/excel/2006/main">
          <x14:cfRule type="expression" priority="132" id="{3FDDE0DA-F500-4902-AC66-81992D668A1C}">
            <xm:f>OR(DATEVALUE($W28&amp;$Y28&amp;"年"&amp;$AA28&amp;"月"&amp;$AC28&amp;"日")&lt;DATEVALUE(初期設定!$K$7),DATEVALUE($W28&amp;$Y28&amp;"年"&amp;$AA28&amp;"月"&amp;$AC28&amp;"日")&gt;DATEVALUE(初期設定!$K$8))</xm:f>
            <x14:dxf>
              <fill>
                <patternFill>
                  <bgColor rgb="FFFFCCCC"/>
                </patternFill>
              </fill>
            </x14:dxf>
          </x14:cfRule>
          <xm:sqref>W28:W38</xm:sqref>
        </x14:conditionalFormatting>
        <x14:conditionalFormatting xmlns:xm="http://schemas.microsoft.com/office/excel/2006/main">
          <x14:cfRule type="expression" priority="12" id="{27DE82BE-7083-4818-A8AF-9DEB5680BD76}">
            <xm:f>OR(DATEVALUE($W46&amp;$Y46&amp;"年"&amp;$AA46&amp;"月"&amp;$AC46&amp;"日")&lt;DATEVALUE(初期設定!$K$7),DATEVALUE($W46&amp;$Y46&amp;"年"&amp;$AA46&amp;"月"&amp;$AC46&amp;"日")&gt;DATEVALUE(初期設定!$K$8))</xm:f>
            <x14:dxf>
              <fill>
                <patternFill>
                  <bgColor rgb="FFFFCCCC"/>
                </patternFill>
              </fill>
            </x14:dxf>
          </x14:cfRule>
          <xm:sqref>W46:W55</xm:sqref>
        </x14:conditionalFormatting>
        <x14:conditionalFormatting xmlns:xm="http://schemas.microsoft.com/office/excel/2006/main">
          <x14:cfRule type="expression" priority="131" id="{FBF39255-7BC7-48B4-B47E-40F9A5E0383B}">
            <xm:f>OR(DATEVALUE($W28&amp;$Y28&amp;"年"&amp;$AA28&amp;"月"&amp;$AC28&amp;"日")&lt;DATEVALUE(初期設定!$K$7),DATEVALUE($W28&amp;$Y28&amp;"年"&amp;$AA28&amp;"月"&amp;$AC28&amp;"日")&gt;DATEVALUE(初期設定!$K$8))</xm:f>
            <x14:dxf>
              <fill>
                <patternFill>
                  <bgColor rgb="FFFFCCCC"/>
                </patternFill>
              </fill>
            </x14:dxf>
          </x14:cfRule>
          <xm:sqref>Y28:Y38</xm:sqref>
        </x14:conditionalFormatting>
        <x14:conditionalFormatting xmlns:xm="http://schemas.microsoft.com/office/excel/2006/main">
          <x14:cfRule type="expression" priority="11" id="{0F6474FB-0774-4D04-BF0C-0A7657B56533}">
            <xm:f>OR(DATEVALUE($W46&amp;$Y46&amp;"年"&amp;$AA46&amp;"月"&amp;$AC46&amp;"日")&lt;DATEVALUE(初期設定!$K$7),DATEVALUE($W46&amp;$Y46&amp;"年"&amp;$AA46&amp;"月"&amp;$AC46&amp;"日")&gt;DATEVALUE(初期設定!$K$8))</xm:f>
            <x14:dxf>
              <fill>
                <patternFill>
                  <bgColor rgb="FFFFCCCC"/>
                </patternFill>
              </fill>
            </x14:dxf>
          </x14:cfRule>
          <xm:sqref>Y46:Y55</xm:sqref>
        </x14:conditionalFormatting>
        <x14:conditionalFormatting xmlns:xm="http://schemas.microsoft.com/office/excel/2006/main">
          <x14:cfRule type="expression" priority="252" id="{3283CF2C-3CC4-44C6-BF6B-7D9BE82B0F2C}">
            <xm:f>OR(DATEVALUE($Z8&amp;$AB8&amp;"年"&amp;$AD8&amp;"月"&amp;$AF8&amp;"日")&lt;DATEVALUE(初期設定!$K$7),DATEVALUE($Z8&amp;$AB8&amp;"年"&amp;$AD8&amp;"月"&amp;$AF8&amp;"日")&gt;DATEVALUE(初期設定!$K$8))</xm:f>
            <x14:dxf>
              <fill>
                <patternFill>
                  <bgColor rgb="FFFFCCCC"/>
                </patternFill>
              </fill>
            </x14:dxf>
          </x14:cfRule>
          <xm:sqref>Z8:Z18</xm:sqref>
        </x14:conditionalFormatting>
        <x14:conditionalFormatting xmlns:xm="http://schemas.microsoft.com/office/excel/2006/main">
          <x14:cfRule type="expression" priority="130" id="{B5442869-B4AE-405C-981B-D453155676B7}">
            <xm:f>OR(DATEVALUE($W28&amp;$Y28&amp;"年"&amp;$AA28&amp;"月"&amp;$AC28&amp;"日")&lt;DATEVALUE(初期設定!$K$7),DATEVALUE($W28&amp;$Y28&amp;"年"&amp;$AA28&amp;"月"&amp;$AC28&amp;"日")&gt;DATEVALUE(初期設定!$K$8))</xm:f>
            <x14:dxf>
              <fill>
                <patternFill>
                  <bgColor rgb="FFFFCCCC"/>
                </patternFill>
              </fill>
            </x14:dxf>
          </x14:cfRule>
          <xm:sqref>AA28:AA38</xm:sqref>
        </x14:conditionalFormatting>
        <x14:conditionalFormatting xmlns:xm="http://schemas.microsoft.com/office/excel/2006/main">
          <x14:cfRule type="expression" priority="10" id="{57ED5DAE-84CE-4CDD-A030-6049ADE441DA}">
            <xm:f>OR(DATEVALUE($W46&amp;$Y46&amp;"年"&amp;$AA46&amp;"月"&amp;$AC46&amp;"日")&lt;DATEVALUE(初期設定!$K$7),DATEVALUE($W46&amp;$Y46&amp;"年"&amp;$AA46&amp;"月"&amp;$AC46&amp;"日")&gt;DATEVALUE(初期設定!$K$8))</xm:f>
            <x14:dxf>
              <fill>
                <patternFill>
                  <bgColor rgb="FFFFCCCC"/>
                </patternFill>
              </fill>
            </x14:dxf>
          </x14:cfRule>
          <xm:sqref>AA46:AA55</xm:sqref>
        </x14:conditionalFormatting>
        <x14:conditionalFormatting xmlns:xm="http://schemas.microsoft.com/office/excel/2006/main">
          <x14:cfRule type="expression" priority="251" id="{776922CD-ABDD-4D22-84FD-5EF4C4401879}">
            <xm:f>OR(DATEVALUE($Z8&amp;$AB8&amp;"年"&amp;$AD8&amp;"月"&amp;$AF8&amp;"日")&lt;DATEVALUE(初期設定!$K$7),DATEVALUE($Z8&amp;$AB8&amp;"年"&amp;$AD8&amp;"月"&amp;$AF8&amp;"日")&gt;DATEVALUE(初期設定!$K$8))</xm:f>
            <x14:dxf>
              <fill>
                <patternFill>
                  <bgColor rgb="FFFFCCCC"/>
                </patternFill>
              </fill>
            </x14:dxf>
          </x14:cfRule>
          <xm:sqref>AB8:AB18</xm:sqref>
        </x14:conditionalFormatting>
        <x14:conditionalFormatting xmlns:xm="http://schemas.microsoft.com/office/excel/2006/main">
          <x14:cfRule type="expression" priority="129" id="{23158BEF-CD47-4CAD-82F2-7AAC43465D71}">
            <xm:f>OR(DATEVALUE($W28&amp;$Y28&amp;"年"&amp;$AA28&amp;"月"&amp;$AC28&amp;"日")&lt;DATEVALUE(初期設定!$K$7),DATEVALUE($W28&amp;$Y28&amp;"年"&amp;$AA28&amp;"月"&amp;$AC28&amp;"日")&gt;DATEVALUE(初期設定!$K$8))</xm:f>
            <x14:dxf>
              <fill>
                <patternFill>
                  <bgColor rgb="FFFFCCCC"/>
                </patternFill>
              </fill>
            </x14:dxf>
          </x14:cfRule>
          <xm:sqref>AC28:AC38</xm:sqref>
        </x14:conditionalFormatting>
        <x14:conditionalFormatting xmlns:xm="http://schemas.microsoft.com/office/excel/2006/main">
          <x14:cfRule type="expression" priority="9" id="{63ED9B94-D941-46E6-8ADC-61EA654A65A8}">
            <xm:f>OR(DATEVALUE($W46&amp;$Y46&amp;"年"&amp;$AA46&amp;"月"&amp;$AC46&amp;"日")&lt;DATEVALUE(初期設定!$K$7),DATEVALUE($W46&amp;$Y46&amp;"年"&amp;$AA46&amp;"月"&amp;$AC46&amp;"日")&gt;DATEVALUE(初期設定!$K$8))</xm:f>
            <x14:dxf>
              <fill>
                <patternFill>
                  <bgColor rgb="FFFFCCCC"/>
                </patternFill>
              </fill>
            </x14:dxf>
          </x14:cfRule>
          <xm:sqref>AC46:AC55</xm:sqref>
        </x14:conditionalFormatting>
        <x14:conditionalFormatting xmlns:xm="http://schemas.microsoft.com/office/excel/2006/main">
          <x14:cfRule type="expression" priority="250" id="{DA3D48DC-A983-495B-B418-8B38FA2939E5}">
            <xm:f>OR(DATEVALUE($Z8&amp;$AB8&amp;"年"&amp;$AD8&amp;"月"&amp;$AF8&amp;"日")&lt;DATEVALUE(初期設定!$K$7),DATEVALUE($Z8&amp;$AB8&amp;"年"&amp;$AD8&amp;"月"&amp;$AF8&amp;"日")&gt;DATEVALUE(初期設定!$K$8))</xm:f>
            <x14:dxf>
              <fill>
                <patternFill>
                  <bgColor rgb="FFFFCCCC"/>
                </patternFill>
              </fill>
            </x14:dxf>
          </x14:cfRule>
          <xm:sqref>AD8:AD18</xm:sqref>
        </x14:conditionalFormatting>
        <x14:conditionalFormatting xmlns:xm="http://schemas.microsoft.com/office/excel/2006/main">
          <x14:cfRule type="expression" priority="249" id="{50FEBF94-FE60-4578-ADD7-685F79BB3E96}">
            <xm:f>OR(DATEVALUE($Z8&amp;$AB8&amp;"年"&amp;$AD8&amp;"月"&amp;$AF8&amp;"日")&lt;DATEVALUE(初期設定!$K$7),DATEVALUE($Z8&amp;$AB8&amp;"年"&amp;$AD8&amp;"月"&amp;$AF8&amp;"日")&gt;DATEVALUE(初期設定!$K$8))</xm:f>
            <x14:dxf>
              <fill>
                <patternFill>
                  <bgColor rgb="FFFFCCCC"/>
                </patternFill>
              </fill>
            </x14:dxf>
          </x14:cfRule>
          <xm:sqref>AF8:AF18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3000000}">
          <x14:formula1>
            <xm:f>初期設定!$AF$3:$AF$4</xm:f>
          </x14:formula1>
          <xm:sqref>AI28:AK38 AP28:AR38 AP46:AR55 AI46:AK55</xm:sqref>
        </x14:dataValidation>
        <x14:dataValidation type="list" imeMode="on" allowBlank="1" showInputMessage="1" showErrorMessage="1" errorTitle="入力エラー" error="日付（和暦）を入力してください。" xr:uid="{00000000-0002-0000-0300-000006000000}">
          <x14:formula1>
            <xm:f>初期設定!$B$3:$B$4</xm:f>
          </x14:formula1>
          <xm:sqref>Z8:AA18 W28:X38 W46:X55</xm:sqref>
        </x14:dataValidation>
        <x14:dataValidation type="whole" imeMode="disabled" allowBlank="1" showInputMessage="1" showErrorMessage="1" errorTitle="入力エラー" error="日付（和暦）を入力してください。" xr:uid="{00000000-0002-0000-0300-000008000000}">
          <x14:formula1>
            <xm:f>1</xm:f>
          </x14:formula1>
          <x14:formula2>
            <xm:f>初期設定!$N$4</xm:f>
          </x14:formula2>
          <xm:sqref>AB8:AB18 Y46:Y55 Y28:Y38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22"/>
  <sheetViews>
    <sheetView view="pageBreakPreview" zoomScaleNormal="100" zoomScaleSheetLayoutView="100" workbookViewId="0">
      <selection activeCell="AY20" sqref="AY20"/>
    </sheetView>
  </sheetViews>
  <sheetFormatPr defaultColWidth="2.625" defaultRowHeight="15" customHeight="1"/>
  <cols>
    <col min="1" max="16384" width="2.625" style="111"/>
  </cols>
  <sheetData>
    <row r="1" spans="1:51" ht="20.100000000000001" customHeight="1">
      <c r="A1" s="132" t="s">
        <v>383</v>
      </c>
    </row>
    <row r="2" spans="1:51" ht="20.100000000000001" customHeight="1">
      <c r="B2" s="416" t="str">
        <f>"　国際標準化機構が規格化した労働安全衛生マネジメントシステム（ＩＳＯ４５０００シリーズ），ＯＨＳＡＳ，ＣＯＨＳＭＳ，ＣｏｍｐａｃｔＣＯＨＳＭＳのいずれかを"&amp;初期設定!$J$9&amp;"時点に認証取得しており，適用範囲に示された事業内容（適用サービス）が，入札参加資格審査の申請を行う業種を含むものである場合に記入すること。"</f>
        <v>　国際標準化機構が規格化した労働安全衛生マネジメントシステム（ＩＳＯ４５０００シリーズ），ＯＨＳＡＳ，ＣＯＨＳＭＳ，ＣｏｍｐａｃｔＣＯＨＳＭＳのいずれかを令和５年７月３１日時点に認証取得しており，適用範囲に示された事業内容（適用サービス）が，入札参加資格審査の申請を行う業種を含むものである場合に記入すること。</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416"/>
      <c r="AW2" s="416"/>
      <c r="AX2" s="416"/>
      <c r="AY2" s="416"/>
    </row>
    <row r="3" spans="1:51" ht="20.100000000000001" customHeight="1">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row>
    <row r="4" spans="1:51" ht="5.0999999999999996" customHeight="1" thickBot="1">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row>
    <row r="5" spans="1:51" ht="15" customHeight="1" thickTop="1">
      <c r="B5" s="454" t="s">
        <v>384</v>
      </c>
      <c r="C5" s="455"/>
      <c r="D5" s="455"/>
      <c r="E5" s="455"/>
      <c r="F5" s="455"/>
      <c r="G5" s="455"/>
      <c r="H5" s="455"/>
      <c r="I5" s="455"/>
      <c r="J5" s="455"/>
      <c r="K5" s="455"/>
      <c r="L5" s="455"/>
      <c r="M5" s="455"/>
      <c r="N5" s="455"/>
      <c r="O5" s="455"/>
      <c r="P5" s="455"/>
      <c r="Q5" s="455"/>
      <c r="R5" s="455"/>
      <c r="S5" s="455" t="s">
        <v>389</v>
      </c>
      <c r="T5" s="455"/>
      <c r="U5" s="455"/>
      <c r="V5" s="455"/>
      <c r="W5" s="455"/>
      <c r="X5" s="455"/>
      <c r="Y5" s="455"/>
      <c r="Z5" s="465" t="s">
        <v>391</v>
      </c>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7"/>
    </row>
    <row r="6" spans="1:51" ht="15" customHeight="1">
      <c r="B6" s="456"/>
      <c r="C6" s="457"/>
      <c r="D6" s="457"/>
      <c r="E6" s="457"/>
      <c r="F6" s="457"/>
      <c r="G6" s="457"/>
      <c r="H6" s="457"/>
      <c r="I6" s="457"/>
      <c r="J6" s="457"/>
      <c r="K6" s="457"/>
      <c r="L6" s="457"/>
      <c r="M6" s="457"/>
      <c r="N6" s="457"/>
      <c r="O6" s="457"/>
      <c r="P6" s="457"/>
      <c r="Q6" s="457"/>
      <c r="R6" s="457"/>
      <c r="S6" s="457"/>
      <c r="T6" s="457"/>
      <c r="U6" s="457"/>
      <c r="V6" s="457"/>
      <c r="W6" s="457"/>
      <c r="X6" s="457"/>
      <c r="Y6" s="457"/>
      <c r="Z6" s="468"/>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70"/>
    </row>
    <row r="7" spans="1:51" ht="15" customHeight="1">
      <c r="B7" s="581" t="s">
        <v>420</v>
      </c>
      <c r="C7" s="582"/>
      <c r="D7" s="582"/>
      <c r="E7" s="582"/>
      <c r="F7" s="582"/>
      <c r="G7" s="582"/>
      <c r="H7" s="582"/>
      <c r="I7" s="582"/>
      <c r="J7" s="582"/>
      <c r="K7" s="582"/>
      <c r="L7" s="582"/>
      <c r="M7" s="582"/>
      <c r="N7" s="582"/>
      <c r="O7" s="582"/>
      <c r="P7" s="582"/>
      <c r="Q7" s="582"/>
      <c r="R7" s="583"/>
      <c r="S7" s="458"/>
      <c r="T7" s="458"/>
      <c r="U7" s="458"/>
      <c r="V7" s="458"/>
      <c r="W7" s="458"/>
      <c r="X7" s="458"/>
      <c r="Y7" s="458"/>
      <c r="AG7" s="479"/>
      <c r="AH7" s="480"/>
      <c r="AI7" s="480"/>
      <c r="AJ7" s="487"/>
      <c r="AK7" s="487"/>
      <c r="AL7" s="487"/>
      <c r="AM7" s="320" t="s">
        <v>147</v>
      </c>
      <c r="AN7" s="480"/>
      <c r="AO7" s="480"/>
      <c r="AP7" s="320" t="s">
        <v>148</v>
      </c>
      <c r="AQ7" s="480"/>
      <c r="AR7" s="480"/>
      <c r="AS7" s="320" t="s">
        <v>149</v>
      </c>
      <c r="AT7" s="138"/>
      <c r="AU7" s="139"/>
      <c r="AV7" s="140"/>
      <c r="AW7" s="140"/>
      <c r="AX7" s="140"/>
      <c r="AY7" s="141"/>
    </row>
    <row r="8" spans="1:51" ht="15" customHeight="1" thickBot="1">
      <c r="B8" s="584"/>
      <c r="C8" s="585"/>
      <c r="D8" s="585"/>
      <c r="E8" s="585"/>
      <c r="F8" s="585"/>
      <c r="G8" s="585"/>
      <c r="H8" s="585"/>
      <c r="I8" s="585"/>
      <c r="J8" s="585"/>
      <c r="K8" s="585"/>
      <c r="L8" s="585"/>
      <c r="M8" s="585"/>
      <c r="N8" s="585"/>
      <c r="O8" s="585"/>
      <c r="P8" s="585"/>
      <c r="Q8" s="585"/>
      <c r="R8" s="586"/>
      <c r="S8" s="459"/>
      <c r="T8" s="459"/>
      <c r="U8" s="459"/>
      <c r="V8" s="459"/>
      <c r="W8" s="459"/>
      <c r="X8" s="459"/>
      <c r="Y8" s="459"/>
      <c r="Z8" s="142"/>
      <c r="AA8" s="143"/>
      <c r="AB8" s="143"/>
      <c r="AC8" s="143"/>
      <c r="AD8" s="143"/>
      <c r="AE8" s="143"/>
      <c r="AF8" s="143"/>
      <c r="AG8" s="481"/>
      <c r="AH8" s="481"/>
      <c r="AI8" s="481"/>
      <c r="AJ8" s="488"/>
      <c r="AK8" s="488"/>
      <c r="AL8" s="488"/>
      <c r="AM8" s="415"/>
      <c r="AN8" s="481"/>
      <c r="AO8" s="481"/>
      <c r="AP8" s="415"/>
      <c r="AQ8" s="481"/>
      <c r="AR8" s="481"/>
      <c r="AS8" s="415"/>
      <c r="AT8" s="143"/>
      <c r="AU8" s="143"/>
      <c r="AV8" s="143"/>
      <c r="AW8" s="143"/>
      <c r="AX8" s="143"/>
      <c r="AY8" s="145"/>
    </row>
    <row r="9" spans="1:51" ht="15" customHeight="1" thickTop="1">
      <c r="AN9" s="134"/>
      <c r="AO9" s="134"/>
      <c r="AP9" s="134"/>
      <c r="AQ9" s="134"/>
      <c r="AR9" s="134"/>
      <c r="AS9" s="134"/>
      <c r="AT9" s="134"/>
      <c r="AU9" s="134"/>
      <c r="AV9" s="134"/>
      <c r="AW9" s="134"/>
      <c r="AX9" s="134"/>
      <c r="AY9" s="226" t="s">
        <v>756</v>
      </c>
    </row>
    <row r="10" spans="1:51" ht="20.100000000000001" customHeight="1">
      <c r="A10" s="587" t="s">
        <v>399</v>
      </c>
      <c r="B10" s="587"/>
      <c r="C10" s="587"/>
      <c r="D10" s="587"/>
      <c r="E10" s="587"/>
      <c r="F10" s="587"/>
      <c r="G10" s="587"/>
      <c r="H10" s="587"/>
      <c r="I10" s="587"/>
      <c r="J10" s="587"/>
      <c r="K10" s="587"/>
      <c r="L10" s="587"/>
      <c r="M10" s="587"/>
      <c r="N10" s="587"/>
      <c r="O10" s="587"/>
      <c r="P10" s="587"/>
      <c r="Q10" s="587"/>
    </row>
    <row r="11" spans="1:51" ht="24" customHeight="1" thickBot="1">
      <c r="B11" s="116" t="str">
        <f>"　アスファルトフィニッシャーを"&amp;初期設定!$J$10&amp;"時点に保有（長期リース含む。）している場合に記入すること。"</f>
        <v>　アスファルトフィニッシャーを令和５年７月３１日時点に保有（長期リース含む。）している場合に記入すること。</v>
      </c>
    </row>
    <row r="12" spans="1:51" ht="15" customHeight="1" thickTop="1">
      <c r="A12" s="160"/>
      <c r="B12" s="454" t="s">
        <v>388</v>
      </c>
      <c r="C12" s="455"/>
      <c r="D12" s="455"/>
      <c r="E12" s="455"/>
      <c r="F12" s="455"/>
      <c r="G12" s="455"/>
      <c r="H12" s="455"/>
      <c r="I12" s="455"/>
      <c r="J12" s="455"/>
      <c r="K12" s="455"/>
      <c r="L12" s="455"/>
      <c r="M12" s="455"/>
      <c r="N12" s="455"/>
      <c r="O12" s="455"/>
      <c r="P12" s="455"/>
      <c r="Q12" s="455"/>
      <c r="R12" s="455"/>
      <c r="S12" s="455" t="s">
        <v>390</v>
      </c>
      <c r="T12" s="455"/>
      <c r="U12" s="455"/>
      <c r="V12" s="455"/>
      <c r="W12" s="455"/>
      <c r="X12" s="455"/>
      <c r="Y12" s="455"/>
      <c r="Z12" s="588" t="s">
        <v>392</v>
      </c>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89"/>
      <c r="AY12" s="590"/>
    </row>
    <row r="13" spans="1:51" ht="15" customHeight="1">
      <c r="A13" s="160"/>
      <c r="B13" s="456"/>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325"/>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591"/>
    </row>
    <row r="14" spans="1:51" ht="15" customHeight="1">
      <c r="A14" s="160"/>
      <c r="B14" s="424" t="s">
        <v>385</v>
      </c>
      <c r="C14" s="320"/>
      <c r="D14" s="320"/>
      <c r="E14" s="320"/>
      <c r="F14" s="320"/>
      <c r="G14" s="320"/>
      <c r="H14" s="320"/>
      <c r="I14" s="320"/>
      <c r="J14" s="320"/>
      <c r="K14" s="320"/>
      <c r="L14" s="320"/>
      <c r="M14" s="320"/>
      <c r="N14" s="320"/>
      <c r="O14" s="320"/>
      <c r="P14" s="320"/>
      <c r="Q14" s="320"/>
      <c r="R14" s="321"/>
      <c r="S14" s="568"/>
      <c r="T14" s="244"/>
      <c r="U14" s="244"/>
      <c r="V14" s="244"/>
      <c r="W14" s="244"/>
      <c r="X14" s="244"/>
      <c r="Y14" s="245"/>
      <c r="Z14" s="161"/>
      <c r="AA14" s="138"/>
      <c r="AB14" s="138"/>
      <c r="AC14" s="138"/>
      <c r="AD14" s="138"/>
      <c r="AE14" s="138"/>
      <c r="AF14" s="138"/>
      <c r="AG14" s="479"/>
      <c r="AH14" s="480"/>
      <c r="AI14" s="480"/>
      <c r="AJ14" s="487"/>
      <c r="AK14" s="487"/>
      <c r="AL14" s="487"/>
      <c r="AM14" s="320" t="s">
        <v>147</v>
      </c>
      <c r="AN14" s="480"/>
      <c r="AO14" s="480"/>
      <c r="AP14" s="320" t="s">
        <v>148</v>
      </c>
      <c r="AQ14" s="480"/>
      <c r="AR14" s="480"/>
      <c r="AS14" s="320" t="s">
        <v>149</v>
      </c>
      <c r="AT14" s="138"/>
      <c r="AU14" s="138"/>
      <c r="AV14" s="138"/>
      <c r="AW14" s="138"/>
      <c r="AX14" s="138"/>
      <c r="AY14" s="162"/>
    </row>
    <row r="15" spans="1:51" ht="15" customHeight="1">
      <c r="A15" s="160"/>
      <c r="B15" s="425"/>
      <c r="C15" s="323"/>
      <c r="D15" s="323"/>
      <c r="E15" s="323"/>
      <c r="F15" s="323"/>
      <c r="G15" s="323"/>
      <c r="H15" s="323"/>
      <c r="I15" s="323"/>
      <c r="J15" s="323"/>
      <c r="K15" s="323"/>
      <c r="L15" s="323"/>
      <c r="M15" s="323"/>
      <c r="N15" s="323"/>
      <c r="O15" s="323"/>
      <c r="P15" s="323"/>
      <c r="Q15" s="323"/>
      <c r="R15" s="324"/>
      <c r="S15" s="569"/>
      <c r="T15" s="570"/>
      <c r="U15" s="570"/>
      <c r="V15" s="570"/>
      <c r="W15" s="570"/>
      <c r="X15" s="570"/>
      <c r="Y15" s="571"/>
      <c r="Z15" s="163"/>
      <c r="AG15" s="282"/>
      <c r="AH15" s="282"/>
      <c r="AI15" s="282"/>
      <c r="AJ15" s="592"/>
      <c r="AK15" s="592"/>
      <c r="AL15" s="592"/>
      <c r="AM15" s="323"/>
      <c r="AN15" s="282"/>
      <c r="AO15" s="282"/>
      <c r="AP15" s="323"/>
      <c r="AQ15" s="282"/>
      <c r="AR15" s="282"/>
      <c r="AS15" s="323"/>
      <c r="AY15" s="160"/>
    </row>
    <row r="16" spans="1:51" ht="15" customHeight="1">
      <c r="A16" s="160"/>
      <c r="B16" s="425"/>
      <c r="C16" s="323"/>
      <c r="D16" s="323"/>
      <c r="E16" s="323"/>
      <c r="F16" s="323"/>
      <c r="G16" s="323"/>
      <c r="H16" s="323"/>
      <c r="I16" s="323"/>
      <c r="J16" s="323"/>
      <c r="K16" s="323"/>
      <c r="L16" s="323"/>
      <c r="M16" s="323"/>
      <c r="N16" s="323"/>
      <c r="O16" s="323"/>
      <c r="P16" s="323"/>
      <c r="Q16" s="323"/>
      <c r="R16" s="324"/>
      <c r="S16" s="569"/>
      <c r="T16" s="570"/>
      <c r="U16" s="570"/>
      <c r="V16" s="570"/>
      <c r="W16" s="570"/>
      <c r="X16" s="570"/>
      <c r="Y16" s="571"/>
      <c r="Z16" s="323" t="s">
        <v>170</v>
      </c>
      <c r="AA16" s="575"/>
      <c r="AB16" s="575"/>
      <c r="AC16" s="579"/>
      <c r="AD16" s="579"/>
      <c r="AE16" s="526" t="s">
        <v>147</v>
      </c>
      <c r="AF16" s="579"/>
      <c r="AG16" s="579"/>
      <c r="AH16" s="526" t="s">
        <v>148</v>
      </c>
      <c r="AI16" s="579"/>
      <c r="AJ16" s="579"/>
      <c r="AK16" s="526" t="s">
        <v>149</v>
      </c>
      <c r="AL16" s="323" t="s">
        <v>394</v>
      </c>
      <c r="AM16" s="323"/>
      <c r="AN16" s="575"/>
      <c r="AO16" s="575"/>
      <c r="AP16" s="579"/>
      <c r="AQ16" s="579"/>
      <c r="AR16" s="526" t="s">
        <v>147</v>
      </c>
      <c r="AS16" s="579"/>
      <c r="AT16" s="579"/>
      <c r="AU16" s="526" t="s">
        <v>148</v>
      </c>
      <c r="AV16" s="579"/>
      <c r="AW16" s="579"/>
      <c r="AX16" s="526" t="s">
        <v>149</v>
      </c>
      <c r="AY16" s="577" t="s">
        <v>150</v>
      </c>
    </row>
    <row r="17" spans="1:51" ht="15" customHeight="1" thickBot="1">
      <c r="A17" s="160"/>
      <c r="B17" s="442"/>
      <c r="C17" s="415"/>
      <c r="D17" s="415"/>
      <c r="E17" s="415"/>
      <c r="F17" s="415"/>
      <c r="G17" s="415"/>
      <c r="H17" s="415"/>
      <c r="I17" s="415"/>
      <c r="J17" s="415"/>
      <c r="K17" s="415"/>
      <c r="L17" s="415"/>
      <c r="M17" s="415"/>
      <c r="N17" s="415"/>
      <c r="O17" s="415"/>
      <c r="P17" s="415"/>
      <c r="Q17" s="415"/>
      <c r="R17" s="567"/>
      <c r="S17" s="572"/>
      <c r="T17" s="573"/>
      <c r="U17" s="573"/>
      <c r="V17" s="573"/>
      <c r="W17" s="573"/>
      <c r="X17" s="573"/>
      <c r="Y17" s="574"/>
      <c r="Z17" s="415"/>
      <c r="AA17" s="576"/>
      <c r="AB17" s="576"/>
      <c r="AC17" s="580"/>
      <c r="AD17" s="580"/>
      <c r="AE17" s="447"/>
      <c r="AF17" s="580"/>
      <c r="AG17" s="580"/>
      <c r="AH17" s="447"/>
      <c r="AI17" s="580"/>
      <c r="AJ17" s="580"/>
      <c r="AK17" s="447"/>
      <c r="AL17" s="415"/>
      <c r="AM17" s="415"/>
      <c r="AN17" s="576"/>
      <c r="AO17" s="576"/>
      <c r="AP17" s="580"/>
      <c r="AQ17" s="580"/>
      <c r="AR17" s="447"/>
      <c r="AS17" s="580"/>
      <c r="AT17" s="580"/>
      <c r="AU17" s="447"/>
      <c r="AV17" s="580"/>
      <c r="AW17" s="580"/>
      <c r="AX17" s="447"/>
      <c r="AY17" s="578"/>
    </row>
    <row r="18" spans="1:51" ht="6.75" customHeight="1" thickTop="1"/>
    <row r="19" spans="1:51" ht="15" customHeight="1">
      <c r="B19" s="111" t="s">
        <v>419</v>
      </c>
      <c r="AY19" s="225" t="s">
        <v>757</v>
      </c>
    </row>
    <row r="22" spans="1:51" ht="15" customHeight="1">
      <c r="AU22" s="111" t="s">
        <v>393</v>
      </c>
    </row>
  </sheetData>
  <sheetProtection password="CC81" sheet="1" objects="1" scenarios="1"/>
  <mergeCells count="43">
    <mergeCell ref="A10:Q10"/>
    <mergeCell ref="AE16:AE17"/>
    <mergeCell ref="AX16:AX17"/>
    <mergeCell ref="AS16:AT17"/>
    <mergeCell ref="AV16:AW17"/>
    <mergeCell ref="AK16:AK17"/>
    <mergeCell ref="AH16:AH17"/>
    <mergeCell ref="B12:R13"/>
    <mergeCell ref="S12:Y13"/>
    <mergeCell ref="Z12:AY13"/>
    <mergeCell ref="AS14:AS15"/>
    <mergeCell ref="AJ14:AL15"/>
    <mergeCell ref="AN14:AO15"/>
    <mergeCell ref="AQ14:AR15"/>
    <mergeCell ref="AP14:AP15"/>
    <mergeCell ref="AN16:AO17"/>
    <mergeCell ref="B2:AY3"/>
    <mergeCell ref="B5:R6"/>
    <mergeCell ref="S5:Y6"/>
    <mergeCell ref="Z5:AY6"/>
    <mergeCell ref="B7:R8"/>
    <mergeCell ref="S7:Y8"/>
    <mergeCell ref="AG7:AI8"/>
    <mergeCell ref="AM7:AM8"/>
    <mergeCell ref="AP7:AP8"/>
    <mergeCell ref="AS7:AS8"/>
    <mergeCell ref="AJ7:AL8"/>
    <mergeCell ref="AN7:AO8"/>
    <mergeCell ref="AQ7:AR8"/>
    <mergeCell ref="AR16:AR17"/>
    <mergeCell ref="AU16:AU17"/>
    <mergeCell ref="Z16:Z17"/>
    <mergeCell ref="AY16:AY17"/>
    <mergeCell ref="AC16:AD17"/>
    <mergeCell ref="AF16:AG17"/>
    <mergeCell ref="AI16:AJ17"/>
    <mergeCell ref="AP16:AQ17"/>
    <mergeCell ref="B14:R17"/>
    <mergeCell ref="S14:Y17"/>
    <mergeCell ref="AG14:AI15"/>
    <mergeCell ref="AM14:AM15"/>
    <mergeCell ref="AL16:AM17"/>
    <mergeCell ref="AA16:AB17"/>
  </mergeCells>
  <phoneticPr fontId="9"/>
  <conditionalFormatting sqref="AA16">
    <cfRule type="expression" dxfId="197" priority="10" stopIfTrue="1">
      <formula>AND(OR($AA16="",$AC16="",$AF16="",$AI16=""),OR($AN$16="",$AP16="",$AS16="",$AV16=""))</formula>
    </cfRule>
    <cfRule type="expression" dxfId="196" priority="1578">
      <formula>IF(ISERROR(VALUE(TEXT(DATEVALUE($AA16&amp;$AC16&amp;"年"&amp;$AF16&amp;"月"&amp;$AI16&amp;"日"),"yyyy/mm/dd"))),FALSE,TRUE)=FALSE</formula>
    </cfRule>
  </conditionalFormatting>
  <conditionalFormatting sqref="AC16">
    <cfRule type="expression" dxfId="195" priority="9" stopIfTrue="1">
      <formula>AND(OR($AA$16="",$AC16="",$AF16="",$AI16=""),OR($AN$16="",$AP16="",$AS16="",$AV16=""))</formula>
    </cfRule>
    <cfRule type="expression" dxfId="194" priority="13">
      <formula>IF(ISERROR(VALUE(TEXT(DATEVALUE($AA16&amp;$AC16&amp;"年"&amp;$AF16&amp;"月"&amp;$AI16&amp;"日"),"yyyy/mm/dd"))),FALSE,TRUE)=FALSE</formula>
    </cfRule>
  </conditionalFormatting>
  <conditionalFormatting sqref="AF16">
    <cfRule type="expression" dxfId="193" priority="8" stopIfTrue="1">
      <formula>AND(OR($AA$16="",$AC16="",$AF16="",$AI16=""),OR($AN$16="",$AP16="",$AS16="",$AV16=""))</formula>
    </cfRule>
    <cfRule type="expression" dxfId="192" priority="12">
      <formula>IF(ISERROR(VALUE(TEXT(DATEVALUE($AA16&amp;$AC16&amp;"年"&amp;$AF16&amp;"月"&amp;$AI16&amp;"日"),"yyyy/mm/dd"))),FALSE,TRUE)=FALSE</formula>
    </cfRule>
  </conditionalFormatting>
  <conditionalFormatting sqref="AG7">
    <cfRule type="expression" dxfId="191" priority="83" stopIfTrue="1">
      <formula>OR($AG7="",$AJ7="",$AN7="",$AQ7="")</formula>
    </cfRule>
    <cfRule type="expression" dxfId="190" priority="87">
      <formula>IF(ISERROR(VALUE(TEXT(DATEVALUE($AG7&amp;$AJ7&amp;"年"&amp;$AN7&amp;"月"&amp;$AQ7&amp;"日"),"yyyy/mm/dd"))),FALSE,TRUE)=FALSE</formula>
    </cfRule>
  </conditionalFormatting>
  <conditionalFormatting sqref="AG14">
    <cfRule type="expression" dxfId="189" priority="35" stopIfTrue="1">
      <formula>OR($AG14="",$AJ14="",$AN14="",$AQ14="")</formula>
    </cfRule>
    <cfRule type="expression" dxfId="188" priority="39">
      <formula>IF(ISERROR(VALUE(TEXT(DATEVALUE($AG14&amp;$AJ14&amp;"年"&amp;$AN14&amp;"月"&amp;$AQ14&amp;"日"),"yyyy/mm/dd"))),FALSE,TRUE)=FALSE</formula>
    </cfRule>
  </conditionalFormatting>
  <conditionalFormatting sqref="AI16">
    <cfRule type="expression" dxfId="187" priority="7" stopIfTrue="1">
      <formula>AND(OR($AA$16="",$AC16="",$AF16="",$AI16=""),OR($AN$16="",$AP16="",$AS16="",$AV16=""))</formula>
    </cfRule>
    <cfRule type="expression" dxfId="186" priority="11">
      <formula>IF(ISERROR(VALUE(TEXT(DATEVALUE($AA16&amp;$AC16&amp;"年"&amp;$AF16&amp;"月"&amp;$AI16&amp;"日"),"yyyy/mm/dd"))),FALSE,TRUE)=FALSE</formula>
    </cfRule>
  </conditionalFormatting>
  <conditionalFormatting sqref="AJ7">
    <cfRule type="expression" dxfId="185" priority="82" stopIfTrue="1">
      <formula>OR($AG7="",$AJ7="",$AN7="",$AQ7="")</formula>
    </cfRule>
    <cfRule type="expression" dxfId="184" priority="86">
      <formula>IF(ISERROR(VALUE(TEXT(DATEVALUE($AG7&amp;$AJ7&amp;"年"&amp;$AN7&amp;"月"&amp;$AQ7&amp;"日"),"yyyy/mm/dd"))),FALSE,TRUE)=FALSE</formula>
    </cfRule>
  </conditionalFormatting>
  <conditionalFormatting sqref="AJ14">
    <cfRule type="expression" dxfId="183" priority="34" stopIfTrue="1">
      <formula>OR($AG14="",$AJ14="",$AN14="",$AQ14="")</formula>
    </cfRule>
    <cfRule type="expression" dxfId="182" priority="38">
      <formula>IF(ISERROR(VALUE(TEXT(DATEVALUE($AG14&amp;$AJ14&amp;"年"&amp;$AN14&amp;"月"&amp;$AQ14&amp;"日"),"yyyy/mm/dd"))),FALSE,TRUE)=FALSE</formula>
    </cfRule>
  </conditionalFormatting>
  <conditionalFormatting sqref="AN7">
    <cfRule type="expression" dxfId="181" priority="81" stopIfTrue="1">
      <formula>OR($AG7="",$AJ7="",$AN7="",$AQ7="")</formula>
    </cfRule>
    <cfRule type="expression" dxfId="180" priority="85">
      <formula>IF(ISERROR(VALUE(TEXT(DATEVALUE($AG7&amp;$AJ7&amp;"年"&amp;$AN7&amp;"月"&amp;$AQ7&amp;"日"),"yyyy/mm/dd"))),FALSE,TRUE)=FALSE</formula>
    </cfRule>
  </conditionalFormatting>
  <conditionalFormatting sqref="AN14">
    <cfRule type="expression" dxfId="179" priority="33" stopIfTrue="1">
      <formula>OR($AG14="",$AJ14="",$AN14="",$AQ14="")</formula>
    </cfRule>
    <cfRule type="expression" dxfId="178" priority="37">
      <formula>IF(ISERROR(VALUE(TEXT(DATEVALUE($AG14&amp;$AJ14&amp;"年"&amp;$AN14&amp;"月"&amp;$AQ14&amp;"日"),"yyyy/mm/dd"))),FALSE,TRUE)=FALSE</formula>
    </cfRule>
  </conditionalFormatting>
  <conditionalFormatting sqref="AN16">
    <cfRule type="expression" dxfId="177" priority="1580" stopIfTrue="1">
      <formula>AND(OR($AA16="",$AC16="",$AF16="",$AI16=""),OR($AN16="",$AP16="",$AS16="",$AV16=""))</formula>
    </cfRule>
    <cfRule type="expression" dxfId="176" priority="1581">
      <formula>IF(ISERROR(VALUE(TEXT(DATEVALUE($AN16&amp;$AP16&amp;"年"&amp;$AS16&amp;"月"&amp;$AV16&amp;"日"),"yyyy/mm/dd"))),FALSE,TRUE)=FALSE</formula>
    </cfRule>
  </conditionalFormatting>
  <conditionalFormatting sqref="AP16">
    <cfRule type="expression" dxfId="175" priority="1565" stopIfTrue="1">
      <formula>AND(OR($AA$16="",$AC16="",$AF16="",$AI16=""),OR($AN$16="",$AP16="",$AS16="",$AV16=""))</formula>
    </cfRule>
    <cfRule type="expression" dxfId="174" priority="1566">
      <formula>IF(ISERROR(VALUE(TEXT(DATEVALUE($AN16&amp;$AP16&amp;"年"&amp;$AS16&amp;"月"&amp;$AV16&amp;"日"),"yyyy/mm/dd"))),FALSE,TRUE)=FALSE</formula>
    </cfRule>
  </conditionalFormatting>
  <conditionalFormatting sqref="AQ7">
    <cfRule type="expression" dxfId="173" priority="80" stopIfTrue="1">
      <formula>OR($AG7="",$AJ7="",$AN7="",$AQ7="")</formula>
    </cfRule>
    <cfRule type="expression" dxfId="172" priority="84">
      <formula>IF(ISERROR(VALUE(TEXT(DATEVALUE($AG7&amp;$AJ7&amp;"年"&amp;$AN7&amp;"月"&amp;$AQ7&amp;"日"),"yyyy/mm/dd"))),FALSE,TRUE)=FALSE</formula>
    </cfRule>
  </conditionalFormatting>
  <conditionalFormatting sqref="AQ14">
    <cfRule type="expression" dxfId="171" priority="32" stopIfTrue="1">
      <formula>OR($AG14="",$AJ14="",$AN14="",$AQ14="")</formula>
    </cfRule>
    <cfRule type="expression" dxfId="170" priority="36">
      <formula>IF(ISERROR(VALUE(TEXT(DATEVALUE($AG14&amp;$AJ14&amp;"年"&amp;$AN14&amp;"月"&amp;$AQ14&amp;"日"),"yyyy/mm/dd"))),FALSE,TRUE)=FALSE</formula>
    </cfRule>
  </conditionalFormatting>
  <conditionalFormatting sqref="AS16">
    <cfRule type="expression" dxfId="169" priority="2" stopIfTrue="1">
      <formula>AND(OR($AA$16="",$AC16="",$AF16="",$AI16=""),OR($AN$16="",$AP16="",$AS16="",$AV16=""))</formula>
    </cfRule>
  </conditionalFormatting>
  <conditionalFormatting sqref="AS16:AT17">
    <cfRule type="expression" dxfId="168" priority="4">
      <formula>IF(ISERROR(VALUE(TEXT(DATEVALUE($AN16&amp;$AP16&amp;"年"&amp;$AS16&amp;"月"&amp;$AV16&amp;"日"),"yyyy/mm/dd"))),FALSE,TRUE)=FALSE</formula>
    </cfRule>
  </conditionalFormatting>
  <conditionalFormatting sqref="AV16">
    <cfRule type="expression" dxfId="167" priority="1" stopIfTrue="1">
      <formula>AND(OR($AA$16="",$AC16="",$AF16="",$AI16=""),OR($AN$16="",$AP16="",$AS16="",$AV16=""))</formula>
    </cfRule>
  </conditionalFormatting>
  <conditionalFormatting sqref="AV16:AW17">
    <cfRule type="expression" dxfId="166" priority="3">
      <formula>IF(ISERROR(VALUE(TEXT(DATEVALUE($AN16&amp;$AP16&amp;"年"&amp;$AS16&amp;"月"&amp;$AV16&amp;"日"),"yyyy/mm/dd"))),FALSE,TRUE)=FALSE</formula>
    </cfRule>
  </conditionalFormatting>
  <dataValidations count="2">
    <dataValidation type="whole" imeMode="disabled" allowBlank="1" showInputMessage="1" showErrorMessage="1" errorTitle="入力エラー" error="日付（和暦）を入力してください。" sqref="AN7:AO8 AN14:AO15 AF16:AG17 AS16:AT17" xr:uid="{00000000-0002-0000-0400-000000000000}">
      <formula1>1</formula1>
      <formula2>12</formula2>
    </dataValidation>
    <dataValidation type="whole" imeMode="disabled" allowBlank="1" showInputMessage="1" showErrorMessage="1" errorTitle="入力エラー" error="日付（和暦）を入力してください。" sqref="AQ7:AR8 AQ14:AR15 AI16:AJ17 AV16:AW17" xr:uid="{00000000-0002-0000-0400-000001000000}">
      <formula1>1</formula1>
      <formula2>31</formula2>
    </dataValidation>
  </dataValidations>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oddHeader>&amp;R&amp;"ＭＳ 明朝,標準"&amp;10-6-</oddHeader>
  </headerFooter>
  <extLst>
    <ext xmlns:x14="http://schemas.microsoft.com/office/spreadsheetml/2009/9/main" uri="{78C0D931-6437-407d-A8EE-F0AAD7539E65}">
      <x14:conditionalFormattings>
        <x14:conditionalFormatting xmlns:xm="http://schemas.microsoft.com/office/excel/2006/main">
          <x14:cfRule type="expression" priority="1579" id="{2AEE1140-1AA6-4B65-B053-56D2DB9D863C}">
            <xm:f>DATEVALUE($AA16&amp;$AC16&amp;"年"&amp;$AF16&amp;"月"&amp;$AI16&amp;"日")&gt;DATEVALUE(初期設定!$K$10)</xm:f>
            <x14:dxf>
              <fill>
                <patternFill>
                  <bgColor rgb="FFFFCCCC"/>
                </patternFill>
              </fill>
            </x14:dxf>
          </x14:cfRule>
          <xm:sqref>AA16</xm:sqref>
        </x14:conditionalFormatting>
        <x14:conditionalFormatting xmlns:xm="http://schemas.microsoft.com/office/excel/2006/main">
          <x14:cfRule type="expression" priority="16" id="{C30917B5-FACE-4361-BF55-A6DC3E169AAE}">
            <xm:f>DATEVALUE($AA16&amp;$AC16&amp;"年"&amp;$AF16&amp;"月"&amp;$AI16&amp;"日")&gt;DATEVALUE(初期設定!$K$10)</xm:f>
            <x14:dxf>
              <fill>
                <patternFill>
                  <bgColor rgb="FFFFCCCC"/>
                </patternFill>
              </fill>
            </x14:dxf>
          </x14:cfRule>
          <xm:sqref>AC16</xm:sqref>
        </x14:conditionalFormatting>
        <x14:conditionalFormatting xmlns:xm="http://schemas.microsoft.com/office/excel/2006/main">
          <x14:cfRule type="expression" priority="15" id="{3BC764CD-8DCF-4621-A8A4-D7A47ACB1AD6}">
            <xm:f>DATEVALUE($AA16&amp;$AC16&amp;"年"&amp;$AF16&amp;"月"&amp;$AI16&amp;"日")&gt;DATEVALUE(初期設定!$K$10)</xm:f>
            <x14:dxf>
              <fill>
                <patternFill>
                  <bgColor rgb="FFFFCCCC"/>
                </patternFill>
              </fill>
            </x14:dxf>
          </x14:cfRule>
          <xm:sqref>AF16</xm:sqref>
        </x14:conditionalFormatting>
        <x14:conditionalFormatting xmlns:xm="http://schemas.microsoft.com/office/excel/2006/main">
          <x14:cfRule type="expression" priority="91" id="{45E99E82-DE62-468E-B232-B12CB210B12E}">
            <xm:f>DATEVALUE($AG7&amp;$AJ7&amp;"年"&amp;$AN7&amp;"月"&amp;$AQ7&amp;"日")&gt;DATEVALUE(初期設定!$K$9)</xm:f>
            <x14:dxf>
              <fill>
                <patternFill>
                  <bgColor rgb="FFFFCCCC"/>
                </patternFill>
              </fill>
            </x14:dxf>
          </x14:cfRule>
          <xm:sqref>AG7</xm:sqref>
        </x14:conditionalFormatting>
        <x14:conditionalFormatting xmlns:xm="http://schemas.microsoft.com/office/excel/2006/main">
          <x14:cfRule type="expression" priority="43" id="{4566F75B-4C00-4AC4-B304-69037AC8D251}">
            <xm:f>DATEVALUE($AG14&amp;$AJ14&amp;"年"&amp;$AN14&amp;"月"&amp;$AQ14&amp;"日")&gt;DATEVALUE(初期設定!$K$10)</xm:f>
            <x14:dxf>
              <fill>
                <patternFill>
                  <bgColor rgb="FFFFCCCC"/>
                </patternFill>
              </fill>
            </x14:dxf>
          </x14:cfRule>
          <xm:sqref>AG14</xm:sqref>
        </x14:conditionalFormatting>
        <x14:conditionalFormatting xmlns:xm="http://schemas.microsoft.com/office/excel/2006/main">
          <x14:cfRule type="expression" priority="14" id="{67F20C92-C44B-48A4-9353-9B1DF7DBFACC}">
            <xm:f>DATEVALUE($AA16&amp;$AC16&amp;"年"&amp;$AF16&amp;"月"&amp;$AI16&amp;"日")&gt;DATEVALUE(初期設定!$K$10)</xm:f>
            <x14:dxf>
              <fill>
                <patternFill>
                  <bgColor rgb="FFFFCCCC"/>
                </patternFill>
              </fill>
            </x14:dxf>
          </x14:cfRule>
          <xm:sqref>AI16</xm:sqref>
        </x14:conditionalFormatting>
        <x14:conditionalFormatting xmlns:xm="http://schemas.microsoft.com/office/excel/2006/main">
          <x14:cfRule type="expression" priority="90" id="{7B2AAFF8-1847-468D-B9B7-08F171F7D31D}">
            <xm:f>DATEVALUE($AG7&amp;$AJ7&amp;"年"&amp;$AN7&amp;"月"&amp;$AQ7&amp;"日")&gt;DATEVALUE(初期設定!$K$9)</xm:f>
            <x14:dxf>
              <fill>
                <patternFill>
                  <bgColor rgb="FFFFCCCC"/>
                </patternFill>
              </fill>
            </x14:dxf>
          </x14:cfRule>
          <xm:sqref>AJ7</xm:sqref>
        </x14:conditionalFormatting>
        <x14:conditionalFormatting xmlns:xm="http://schemas.microsoft.com/office/excel/2006/main">
          <x14:cfRule type="expression" priority="42" id="{EFF02F67-A00E-4628-A471-8BA60B94DD14}">
            <xm:f>DATEVALUE($AG14&amp;$AJ14&amp;"年"&amp;$AN14&amp;"月"&amp;$AQ14&amp;"日")&gt;DATEVALUE(初期設定!$K$10)</xm:f>
            <x14:dxf>
              <fill>
                <patternFill>
                  <bgColor rgb="FFFFCCCC"/>
                </patternFill>
              </fill>
            </x14:dxf>
          </x14:cfRule>
          <xm:sqref>AJ14</xm:sqref>
        </x14:conditionalFormatting>
        <x14:conditionalFormatting xmlns:xm="http://schemas.microsoft.com/office/excel/2006/main">
          <x14:cfRule type="expression" priority="89" id="{1AFB3398-EE43-4D41-8AEA-64F71DA33DA9}">
            <xm:f>DATEVALUE($AG7&amp;$AJ7&amp;"年"&amp;$AN7&amp;"月"&amp;$AQ7&amp;"日")&gt;DATEVALUE(初期設定!$K$9)</xm:f>
            <x14:dxf>
              <fill>
                <patternFill>
                  <bgColor rgb="FFFFCCCC"/>
                </patternFill>
              </fill>
            </x14:dxf>
          </x14:cfRule>
          <xm:sqref>AN7</xm:sqref>
        </x14:conditionalFormatting>
        <x14:conditionalFormatting xmlns:xm="http://schemas.microsoft.com/office/excel/2006/main">
          <x14:cfRule type="expression" priority="41" id="{609E01FA-4CDF-4FA0-AD12-1DC232F9E559}">
            <xm:f>DATEVALUE($AG14&amp;$AJ14&amp;"年"&amp;$AN14&amp;"月"&amp;$AQ14&amp;"日")&gt;DATEVALUE(初期設定!$K$10)</xm:f>
            <x14:dxf>
              <fill>
                <patternFill>
                  <bgColor rgb="FFFFCCCC"/>
                </patternFill>
              </fill>
            </x14:dxf>
          </x14:cfRule>
          <xm:sqref>AN14</xm:sqref>
        </x14:conditionalFormatting>
        <x14:conditionalFormatting xmlns:xm="http://schemas.microsoft.com/office/excel/2006/main">
          <x14:cfRule type="expression" priority="1582" id="{02098342-8428-49A1-8875-4D7048EE9030}">
            <xm:f>DATEVALUE($AN16&amp;$AP16&amp;"年"&amp;$AS16&amp;"月"&amp;$AV16&amp;"日")&lt;DATEVALUE(初期設定!$K$10)</xm:f>
            <x14:dxf>
              <fill>
                <patternFill>
                  <bgColor rgb="FFFFCCCC"/>
                </patternFill>
              </fill>
            </x14:dxf>
          </x14:cfRule>
          <xm:sqref>AN16</xm:sqref>
        </x14:conditionalFormatting>
        <x14:conditionalFormatting xmlns:xm="http://schemas.microsoft.com/office/excel/2006/main">
          <x14:cfRule type="expression" priority="1573" id="{02098342-8428-49A1-8875-4D7048EE9030}">
            <xm:f>DATEVALUE($AN16&amp;$AP16&amp;"年"&amp;$AS16&amp;"月"&amp;$AV16&amp;"日")&lt;DATEVALUE(初期設定!$K$10)</xm:f>
            <x14:dxf>
              <fill>
                <patternFill>
                  <bgColor rgb="FFFFCCCC"/>
                </patternFill>
              </fill>
            </x14:dxf>
          </x14:cfRule>
          <xm:sqref>AP16</xm:sqref>
        </x14:conditionalFormatting>
        <x14:conditionalFormatting xmlns:xm="http://schemas.microsoft.com/office/excel/2006/main">
          <x14:cfRule type="expression" priority="88" id="{DBD56F97-0D58-4191-8731-03106931D841}">
            <xm:f>DATEVALUE($AG7&amp;$AJ7&amp;"年"&amp;$AN7&amp;"月"&amp;$AQ7&amp;"日")&gt;DATEVALUE(初期設定!$K$9)</xm:f>
            <x14:dxf>
              <fill>
                <patternFill>
                  <bgColor rgb="FFFFCCCC"/>
                </patternFill>
              </fill>
            </x14:dxf>
          </x14:cfRule>
          <xm:sqref>AQ7</xm:sqref>
        </x14:conditionalFormatting>
        <x14:conditionalFormatting xmlns:xm="http://schemas.microsoft.com/office/excel/2006/main">
          <x14:cfRule type="expression" priority="40" id="{C9793EB9-AF3B-4B71-8D7B-9B1023F58987}">
            <xm:f>DATEVALUE($AG14&amp;$AJ14&amp;"年"&amp;$AN14&amp;"月"&amp;$AQ14&amp;"日")&gt;DATEVALUE(初期設定!$K$10)</xm:f>
            <x14:dxf>
              <fill>
                <patternFill>
                  <bgColor rgb="FFFFCCCC"/>
                </patternFill>
              </fill>
            </x14:dxf>
          </x14:cfRule>
          <xm:sqref>AQ14</xm:sqref>
        </x14:conditionalFormatting>
        <x14:conditionalFormatting xmlns:xm="http://schemas.microsoft.com/office/excel/2006/main">
          <x14:cfRule type="expression" priority="6" id="{678B1A35-188D-4529-98E9-9C2314F6A84A}">
            <xm:f>DATEVALUE($AN16&amp;$AP16&amp;"年"&amp;$AS16&amp;"月"&amp;$AV16&amp;"日")&lt;DATEVALUE(初期設定!$K$10)</xm:f>
            <x14:dxf>
              <fill>
                <patternFill>
                  <bgColor rgb="FFFFCCCC"/>
                </patternFill>
              </fill>
            </x14:dxf>
          </x14:cfRule>
          <xm:sqref>AS16:AT17</xm:sqref>
        </x14:conditionalFormatting>
        <x14:conditionalFormatting xmlns:xm="http://schemas.microsoft.com/office/excel/2006/main">
          <x14:cfRule type="expression" priority="5" id="{E7461A51-271B-4239-B4C7-AD8324F4706A}">
            <xm:f>DATEVALUE($AN16&amp;$AP16&amp;"年"&amp;$AS16&amp;"月"&amp;$AV16&amp;"日")&lt;DATEVALUE(初期設定!$K$10)</xm:f>
            <x14:dxf>
              <fill>
                <patternFill>
                  <bgColor rgb="FFFFCCCC"/>
                </patternFill>
              </fill>
            </x14:dxf>
          </x14:cfRule>
          <xm:sqref>AV16:AW17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2000000}">
          <x14:formula1>
            <xm:f>初期設定!$AC$3</xm:f>
          </x14:formula1>
          <xm:sqref>S7:Y8 S14:Y17</xm:sqref>
        </x14:dataValidation>
        <x14:dataValidation type="list" imeMode="on" allowBlank="1" showInputMessage="1" showErrorMessage="1" xr:uid="{00000000-0002-0000-0400-000004000000}">
          <x14:formula1>
            <xm:f>初期設定!$B$3:$B$4</xm:f>
          </x14:formula1>
          <xm:sqref>AG7:AI8 AG14:AI15</xm:sqref>
        </x14:dataValidation>
        <x14:dataValidation type="whole" imeMode="disabled" allowBlank="1" showInputMessage="1" showErrorMessage="1" errorTitle="入力エラー" error="日付（和暦）を入力してください。" xr:uid="{00000000-0002-0000-0400-000005000000}">
          <x14:formula1>
            <xm:f>1</xm:f>
          </x14:formula1>
          <x14:formula2>
            <xm:f>初期設定!$N$4</xm:f>
          </x14:formula2>
          <xm:sqref>AJ7:AL8 AJ14:AL15 AC16:AD17 AP16:AQ17</xm:sqref>
        </x14:dataValidation>
        <x14:dataValidation type="list" imeMode="on" allowBlank="1" showInputMessage="1" showErrorMessage="1" errorTitle="入力エラー" error="日付（和暦）を入力してください。" xr:uid="{00000000-0002-0000-0400-000006000000}">
          <x14:formula1>
            <xm:f>初期設定!$B$3:$B$4</xm:f>
          </x14:formula1>
          <xm:sqref>AA16 AN16:AO17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24"/>
  <sheetViews>
    <sheetView showZeros="0" view="pageBreakPreview" zoomScaleNormal="100" zoomScaleSheetLayoutView="100" workbookViewId="0">
      <selection activeCell="D11" sqref="D11:Q11"/>
    </sheetView>
  </sheetViews>
  <sheetFormatPr defaultColWidth="2.625" defaultRowHeight="12.6" customHeight="1"/>
  <cols>
    <col min="1" max="16384" width="2.625" style="111"/>
  </cols>
  <sheetData>
    <row r="1" spans="1:51" ht="15" customHeight="1" thickBot="1">
      <c r="A1" s="111" t="s">
        <v>136</v>
      </c>
    </row>
    <row r="2" spans="1:51" ht="15" customHeight="1">
      <c r="A2" s="357" t="s">
        <v>233</v>
      </c>
      <c r="B2" s="358"/>
      <c r="C2" s="358"/>
      <c r="D2" s="358"/>
      <c r="E2" s="358"/>
      <c r="F2" s="358"/>
      <c r="G2" s="358"/>
      <c r="H2" s="358"/>
      <c r="I2" s="358"/>
      <c r="J2" s="358"/>
      <c r="K2" s="358"/>
      <c r="L2" s="358"/>
      <c r="M2" s="359"/>
      <c r="P2" s="164" t="s">
        <v>727</v>
      </c>
    </row>
    <row r="3" spans="1:51" ht="15" customHeight="1" thickBot="1">
      <c r="A3" s="360"/>
      <c r="B3" s="361"/>
      <c r="C3" s="361"/>
      <c r="D3" s="361"/>
      <c r="E3" s="361"/>
      <c r="F3" s="361"/>
      <c r="G3" s="361"/>
      <c r="H3" s="361"/>
      <c r="I3" s="361"/>
      <c r="J3" s="361"/>
      <c r="K3" s="361"/>
      <c r="L3" s="361"/>
      <c r="M3" s="362"/>
      <c r="P3" s="164" t="s">
        <v>739</v>
      </c>
    </row>
    <row r="4" spans="1:51" ht="15" customHeight="1">
      <c r="A4" s="165"/>
      <c r="B4" s="165"/>
      <c r="C4" s="165"/>
      <c r="D4" s="165"/>
      <c r="E4" s="165"/>
      <c r="F4" s="165"/>
      <c r="G4" s="165"/>
      <c r="H4" s="165"/>
      <c r="I4" s="165"/>
      <c r="J4" s="165"/>
      <c r="K4" s="165"/>
      <c r="L4" s="165"/>
      <c r="M4" s="165"/>
    </row>
    <row r="5" spans="1:51" ht="20.100000000000001" customHeight="1">
      <c r="A5" s="132" t="s">
        <v>400</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row>
    <row r="6" spans="1:51" ht="20.100000000000001" customHeight="1">
      <c r="B6" s="116" t="str">
        <f>"　"&amp;初期設定!$J$11&amp;"から"&amp;初期設定!$J$12&amp;"の期間内に実施・参加したボランティア活動について記入すること。"</f>
        <v>　令和２年４月１日から令和５年３月３１日の期間内に実施・参加したボランティア活動について記入すること。</v>
      </c>
      <c r="AH6" s="159"/>
      <c r="AI6" s="159"/>
      <c r="AJ6" s="159"/>
      <c r="AK6" s="159"/>
      <c r="AL6" s="159"/>
      <c r="AM6" s="159"/>
      <c r="AN6" s="159"/>
      <c r="AO6" s="159"/>
      <c r="AP6" s="159"/>
      <c r="AQ6" s="159"/>
      <c r="AR6" s="159"/>
    </row>
    <row r="7" spans="1:51" ht="20.100000000000001" customHeight="1">
      <c r="B7" s="111" t="s">
        <v>152</v>
      </c>
    </row>
    <row r="8" spans="1:51" ht="12.6" customHeight="1" thickBot="1"/>
    <row r="9" spans="1:51" ht="25.5" customHeight="1" thickTop="1">
      <c r="B9" s="617" t="s">
        <v>137</v>
      </c>
      <c r="C9" s="618"/>
      <c r="D9" s="562" t="s">
        <v>141</v>
      </c>
      <c r="E9" s="437"/>
      <c r="F9" s="437"/>
      <c r="G9" s="437"/>
      <c r="H9" s="437"/>
      <c r="I9" s="437"/>
      <c r="J9" s="437"/>
      <c r="K9" s="437"/>
      <c r="L9" s="437"/>
      <c r="M9" s="437"/>
      <c r="N9" s="437"/>
      <c r="O9" s="437"/>
      <c r="P9" s="437"/>
      <c r="Q9" s="438"/>
      <c r="R9" s="562" t="s">
        <v>142</v>
      </c>
      <c r="S9" s="437"/>
      <c r="T9" s="437"/>
      <c r="U9" s="437"/>
      <c r="V9" s="437"/>
      <c r="W9" s="437"/>
      <c r="X9" s="437"/>
      <c r="Y9" s="438"/>
      <c r="Z9" s="562" t="s">
        <v>138</v>
      </c>
      <c r="AA9" s="437"/>
      <c r="AB9" s="437"/>
      <c r="AC9" s="438"/>
      <c r="AD9" s="562" t="s">
        <v>139</v>
      </c>
      <c r="AE9" s="437"/>
      <c r="AF9" s="437"/>
      <c r="AG9" s="437"/>
      <c r="AH9" s="437"/>
      <c r="AI9" s="437"/>
      <c r="AJ9" s="437"/>
      <c r="AK9" s="438"/>
      <c r="AL9" s="562" t="s">
        <v>140</v>
      </c>
      <c r="AM9" s="437"/>
      <c r="AN9" s="437"/>
      <c r="AO9" s="611"/>
      <c r="AP9" s="146"/>
      <c r="AQ9" s="614" t="s">
        <v>143</v>
      </c>
      <c r="AR9" s="615"/>
      <c r="AS9" s="615"/>
      <c r="AT9" s="615"/>
      <c r="AU9" s="615"/>
      <c r="AV9" s="615"/>
      <c r="AW9" s="615"/>
      <c r="AX9" s="615"/>
      <c r="AY9" s="616"/>
    </row>
    <row r="10" spans="1:51" ht="25.5" customHeight="1">
      <c r="B10" s="619"/>
      <c r="C10" s="620"/>
      <c r="D10" s="316"/>
      <c r="E10" s="317"/>
      <c r="F10" s="317"/>
      <c r="G10" s="317"/>
      <c r="H10" s="317"/>
      <c r="I10" s="317"/>
      <c r="J10" s="317"/>
      <c r="K10" s="317"/>
      <c r="L10" s="317"/>
      <c r="M10" s="317"/>
      <c r="N10" s="317"/>
      <c r="O10" s="317"/>
      <c r="P10" s="317"/>
      <c r="Q10" s="318"/>
      <c r="R10" s="316"/>
      <c r="S10" s="317"/>
      <c r="T10" s="317"/>
      <c r="U10" s="317"/>
      <c r="V10" s="317"/>
      <c r="W10" s="317"/>
      <c r="X10" s="317"/>
      <c r="Y10" s="318"/>
      <c r="Z10" s="316"/>
      <c r="AA10" s="317"/>
      <c r="AB10" s="317"/>
      <c r="AC10" s="318"/>
      <c r="AD10" s="316"/>
      <c r="AE10" s="317"/>
      <c r="AF10" s="317"/>
      <c r="AG10" s="317"/>
      <c r="AH10" s="317"/>
      <c r="AI10" s="317"/>
      <c r="AJ10" s="317"/>
      <c r="AK10" s="318"/>
      <c r="AL10" s="316"/>
      <c r="AM10" s="317"/>
      <c r="AN10" s="317"/>
      <c r="AO10" s="612"/>
      <c r="AP10" s="146"/>
      <c r="AQ10" s="613" t="str">
        <f>初期設定!$G$6</f>
        <v>令和２年度</v>
      </c>
      <c r="AR10" s="560"/>
      <c r="AS10" s="561"/>
      <c r="AT10" s="559" t="str">
        <f>初期設定!$G$5</f>
        <v>令和３年度</v>
      </c>
      <c r="AU10" s="560"/>
      <c r="AV10" s="561"/>
      <c r="AW10" s="559" t="str">
        <f>初期設定!$G$4</f>
        <v>令和４年度</v>
      </c>
      <c r="AX10" s="560"/>
      <c r="AY10" s="565"/>
    </row>
    <row r="11" spans="1:51" ht="25.5" customHeight="1">
      <c r="B11" s="497">
        <v>1</v>
      </c>
      <c r="C11" s="332"/>
      <c r="D11" s="605"/>
      <c r="E11" s="606"/>
      <c r="F11" s="606"/>
      <c r="G11" s="606"/>
      <c r="H11" s="606"/>
      <c r="I11" s="606"/>
      <c r="J11" s="606"/>
      <c r="K11" s="606"/>
      <c r="L11" s="509"/>
      <c r="M11" s="509"/>
      <c r="N11" s="606"/>
      <c r="O11" s="606"/>
      <c r="P11" s="606"/>
      <c r="Q11" s="606"/>
      <c r="R11" s="601"/>
      <c r="S11" s="601"/>
      <c r="T11" s="601"/>
      <c r="U11" s="601"/>
      <c r="V11" s="601"/>
      <c r="W11" s="601"/>
      <c r="X11" s="601"/>
      <c r="Y11" s="601"/>
      <c r="Z11" s="602"/>
      <c r="AA11" s="603"/>
      <c r="AB11" s="332" t="s">
        <v>85</v>
      </c>
      <c r="AC11" s="604"/>
      <c r="AD11" s="489"/>
      <c r="AE11" s="490"/>
      <c r="AF11" s="147"/>
      <c r="AG11" s="148" t="s">
        <v>147</v>
      </c>
      <c r="AH11" s="147"/>
      <c r="AI11" s="148" t="s">
        <v>148</v>
      </c>
      <c r="AJ11" s="147"/>
      <c r="AK11" s="149" t="s">
        <v>149</v>
      </c>
      <c r="AL11" s="602"/>
      <c r="AM11" s="603"/>
      <c r="AN11" s="498" t="s">
        <v>144</v>
      </c>
      <c r="AO11" s="609"/>
      <c r="AQ11" s="599" t="str">
        <f t="shared" ref="AQ11:AQ22" si="0">IFERROR(IF(AND($AD11&lt;&gt;"",$AF11&lt;&gt;"",$AH11&lt;&gt;"",$AJ11&lt;&gt;""),IF(SUBSTITUTE(DBCS(TEXT(EDATE(TEXT(DATEVALUE($AD11&amp;$AF11&amp;"年"&amp;$AH11&amp;"月"&amp;$AJ11&amp;"日"),"yyyy/mm/dd"),-3),"ggge")),"平成３１","令和１") &amp; "年度"=$AQ$10,"○",""),""),"")</f>
        <v/>
      </c>
      <c r="AR11" s="600"/>
      <c r="AS11" s="600"/>
      <c r="AT11" s="600" t="str">
        <f t="shared" ref="AT11:AT22" si="1">IFERROR(IF(AND($AD11&lt;&gt;"",$AF11&lt;&gt;"",$AH11&lt;&gt;"",$AJ11&lt;&gt;""),IF(SUBSTITUTE(DBCS(TEXT(EDATE(TEXT(DATEVALUE($AD11&amp;$AF11&amp;"年"&amp;$AH11&amp;"月"&amp;$AJ11&amp;"日"),"yyyy/mm/dd"),-3),"ggge")),"平成３１","令和１") &amp; "年度"=$AT$10,"○",""),""),"")</f>
        <v/>
      </c>
      <c r="AU11" s="600"/>
      <c r="AV11" s="600"/>
      <c r="AW11" s="600" t="str">
        <f t="shared" ref="AW11:AW22" si="2">IFERROR(IF(AND($AD11&lt;&gt;"",$AF11&lt;&gt;"",$AH11&lt;&gt;"",$AJ11&lt;&gt;""),IF(SUBSTITUTE(DBCS(TEXT(EDATE(TEXT(DATEVALUE($AD11&amp;$AF11&amp;"年"&amp;$AH11&amp;"月"&amp;$AJ11&amp;"日"),"yyyy/mm/dd"),-3),"ggge")),"平成３１","令和１") &amp; "年度"=$AW$10,"○",""),""),"")</f>
        <v/>
      </c>
      <c r="AX11" s="600"/>
      <c r="AY11" s="607"/>
    </row>
    <row r="12" spans="1:51" ht="25.5" customHeight="1">
      <c r="B12" s="497">
        <v>2</v>
      </c>
      <c r="C12" s="332"/>
      <c r="D12" s="605"/>
      <c r="E12" s="606"/>
      <c r="F12" s="606"/>
      <c r="G12" s="606"/>
      <c r="H12" s="606"/>
      <c r="I12" s="606"/>
      <c r="J12" s="606"/>
      <c r="K12" s="606"/>
      <c r="L12" s="509"/>
      <c r="M12" s="509"/>
      <c r="N12" s="606"/>
      <c r="O12" s="606"/>
      <c r="P12" s="606"/>
      <c r="Q12" s="606"/>
      <c r="R12" s="601"/>
      <c r="S12" s="601"/>
      <c r="T12" s="601"/>
      <c r="U12" s="601"/>
      <c r="V12" s="601"/>
      <c r="W12" s="601"/>
      <c r="X12" s="601"/>
      <c r="Y12" s="601"/>
      <c r="Z12" s="602"/>
      <c r="AA12" s="603"/>
      <c r="AB12" s="332" t="s">
        <v>85</v>
      </c>
      <c r="AC12" s="604"/>
      <c r="AD12" s="489"/>
      <c r="AE12" s="490"/>
      <c r="AF12" s="147"/>
      <c r="AG12" s="148" t="s">
        <v>147</v>
      </c>
      <c r="AH12" s="147"/>
      <c r="AI12" s="148" t="s">
        <v>148</v>
      </c>
      <c r="AJ12" s="147"/>
      <c r="AK12" s="149" t="s">
        <v>149</v>
      </c>
      <c r="AL12" s="602"/>
      <c r="AM12" s="603"/>
      <c r="AN12" s="498" t="s">
        <v>144</v>
      </c>
      <c r="AO12" s="609"/>
      <c r="AQ12" s="599" t="str">
        <f t="shared" si="0"/>
        <v/>
      </c>
      <c r="AR12" s="600"/>
      <c r="AS12" s="600"/>
      <c r="AT12" s="600" t="str">
        <f t="shared" si="1"/>
        <v/>
      </c>
      <c r="AU12" s="600"/>
      <c r="AV12" s="600"/>
      <c r="AW12" s="600" t="str">
        <f t="shared" si="2"/>
        <v/>
      </c>
      <c r="AX12" s="600"/>
      <c r="AY12" s="607"/>
    </row>
    <row r="13" spans="1:51" ht="25.5" customHeight="1">
      <c r="B13" s="497">
        <v>3</v>
      </c>
      <c r="C13" s="332"/>
      <c r="D13" s="605"/>
      <c r="E13" s="606"/>
      <c r="F13" s="606"/>
      <c r="G13" s="606"/>
      <c r="H13" s="606"/>
      <c r="I13" s="606"/>
      <c r="J13" s="606"/>
      <c r="K13" s="606"/>
      <c r="L13" s="509"/>
      <c r="M13" s="509"/>
      <c r="N13" s="606"/>
      <c r="O13" s="606"/>
      <c r="P13" s="606"/>
      <c r="Q13" s="606"/>
      <c r="R13" s="601"/>
      <c r="S13" s="601"/>
      <c r="T13" s="601"/>
      <c r="U13" s="601"/>
      <c r="V13" s="601"/>
      <c r="W13" s="601"/>
      <c r="X13" s="601"/>
      <c r="Y13" s="601"/>
      <c r="Z13" s="602"/>
      <c r="AA13" s="603"/>
      <c r="AB13" s="332" t="s">
        <v>85</v>
      </c>
      <c r="AC13" s="604"/>
      <c r="AD13" s="489"/>
      <c r="AE13" s="490"/>
      <c r="AF13" s="147"/>
      <c r="AG13" s="148" t="s">
        <v>147</v>
      </c>
      <c r="AH13" s="147"/>
      <c r="AI13" s="148" t="s">
        <v>148</v>
      </c>
      <c r="AJ13" s="147"/>
      <c r="AK13" s="149" t="s">
        <v>149</v>
      </c>
      <c r="AL13" s="602"/>
      <c r="AM13" s="603"/>
      <c r="AN13" s="498" t="s">
        <v>144</v>
      </c>
      <c r="AO13" s="609"/>
      <c r="AQ13" s="599" t="str">
        <f t="shared" si="0"/>
        <v/>
      </c>
      <c r="AR13" s="600"/>
      <c r="AS13" s="600"/>
      <c r="AT13" s="600" t="str">
        <f t="shared" si="1"/>
        <v/>
      </c>
      <c r="AU13" s="600"/>
      <c r="AV13" s="600"/>
      <c r="AW13" s="600" t="str">
        <f t="shared" si="2"/>
        <v/>
      </c>
      <c r="AX13" s="600"/>
      <c r="AY13" s="607"/>
    </row>
    <row r="14" spans="1:51" ht="25.5" customHeight="1">
      <c r="B14" s="497">
        <v>4</v>
      </c>
      <c r="C14" s="332"/>
      <c r="D14" s="605"/>
      <c r="E14" s="606"/>
      <c r="F14" s="606"/>
      <c r="G14" s="606"/>
      <c r="H14" s="606"/>
      <c r="I14" s="606"/>
      <c r="J14" s="606"/>
      <c r="K14" s="606"/>
      <c r="L14" s="509"/>
      <c r="M14" s="509"/>
      <c r="N14" s="606"/>
      <c r="O14" s="606"/>
      <c r="P14" s="606"/>
      <c r="Q14" s="606"/>
      <c r="R14" s="601"/>
      <c r="S14" s="601"/>
      <c r="T14" s="601"/>
      <c r="U14" s="601"/>
      <c r="V14" s="601"/>
      <c r="W14" s="601"/>
      <c r="X14" s="601"/>
      <c r="Y14" s="601"/>
      <c r="Z14" s="602"/>
      <c r="AA14" s="603"/>
      <c r="AB14" s="332" t="s">
        <v>85</v>
      </c>
      <c r="AC14" s="604"/>
      <c r="AD14" s="489"/>
      <c r="AE14" s="490"/>
      <c r="AF14" s="147"/>
      <c r="AG14" s="148" t="s">
        <v>147</v>
      </c>
      <c r="AH14" s="147"/>
      <c r="AI14" s="148" t="s">
        <v>148</v>
      </c>
      <c r="AJ14" s="147"/>
      <c r="AK14" s="149" t="s">
        <v>149</v>
      </c>
      <c r="AL14" s="602"/>
      <c r="AM14" s="603"/>
      <c r="AN14" s="498" t="s">
        <v>144</v>
      </c>
      <c r="AO14" s="609"/>
      <c r="AQ14" s="599" t="str">
        <f t="shared" si="0"/>
        <v/>
      </c>
      <c r="AR14" s="600"/>
      <c r="AS14" s="600"/>
      <c r="AT14" s="600" t="str">
        <f t="shared" si="1"/>
        <v/>
      </c>
      <c r="AU14" s="600"/>
      <c r="AV14" s="600"/>
      <c r="AW14" s="600" t="str">
        <f t="shared" si="2"/>
        <v/>
      </c>
      <c r="AX14" s="600"/>
      <c r="AY14" s="607"/>
    </row>
    <row r="15" spans="1:51" ht="25.5" customHeight="1">
      <c r="B15" s="497">
        <v>5</v>
      </c>
      <c r="C15" s="332"/>
      <c r="D15" s="605"/>
      <c r="E15" s="606"/>
      <c r="F15" s="606"/>
      <c r="G15" s="606"/>
      <c r="H15" s="606"/>
      <c r="I15" s="606"/>
      <c r="J15" s="606"/>
      <c r="K15" s="606"/>
      <c r="L15" s="509"/>
      <c r="M15" s="509"/>
      <c r="N15" s="606"/>
      <c r="O15" s="606"/>
      <c r="P15" s="606"/>
      <c r="Q15" s="606"/>
      <c r="R15" s="601"/>
      <c r="S15" s="601"/>
      <c r="T15" s="601"/>
      <c r="U15" s="601"/>
      <c r="V15" s="601"/>
      <c r="W15" s="601"/>
      <c r="X15" s="601"/>
      <c r="Y15" s="601"/>
      <c r="Z15" s="602"/>
      <c r="AA15" s="603"/>
      <c r="AB15" s="332" t="s">
        <v>85</v>
      </c>
      <c r="AC15" s="604"/>
      <c r="AD15" s="489"/>
      <c r="AE15" s="490"/>
      <c r="AF15" s="147"/>
      <c r="AG15" s="148" t="s">
        <v>147</v>
      </c>
      <c r="AH15" s="147"/>
      <c r="AI15" s="148" t="s">
        <v>148</v>
      </c>
      <c r="AJ15" s="147"/>
      <c r="AK15" s="149" t="s">
        <v>149</v>
      </c>
      <c r="AL15" s="602"/>
      <c r="AM15" s="603"/>
      <c r="AN15" s="498" t="s">
        <v>144</v>
      </c>
      <c r="AO15" s="609"/>
      <c r="AQ15" s="599" t="str">
        <f t="shared" si="0"/>
        <v/>
      </c>
      <c r="AR15" s="600"/>
      <c r="AS15" s="600"/>
      <c r="AT15" s="600" t="str">
        <f t="shared" si="1"/>
        <v/>
      </c>
      <c r="AU15" s="600"/>
      <c r="AV15" s="600"/>
      <c r="AW15" s="600" t="str">
        <f t="shared" si="2"/>
        <v/>
      </c>
      <c r="AX15" s="600"/>
      <c r="AY15" s="607"/>
    </row>
    <row r="16" spans="1:51" ht="25.5" customHeight="1">
      <c r="B16" s="497">
        <v>6</v>
      </c>
      <c r="C16" s="332"/>
      <c r="D16" s="605"/>
      <c r="E16" s="606"/>
      <c r="F16" s="606"/>
      <c r="G16" s="606"/>
      <c r="H16" s="606"/>
      <c r="I16" s="606"/>
      <c r="J16" s="606"/>
      <c r="K16" s="606"/>
      <c r="L16" s="509"/>
      <c r="M16" s="509"/>
      <c r="N16" s="606"/>
      <c r="O16" s="606"/>
      <c r="P16" s="606"/>
      <c r="Q16" s="606"/>
      <c r="R16" s="601"/>
      <c r="S16" s="601"/>
      <c r="T16" s="601"/>
      <c r="U16" s="601"/>
      <c r="V16" s="601"/>
      <c r="W16" s="601"/>
      <c r="X16" s="601"/>
      <c r="Y16" s="601"/>
      <c r="Z16" s="602"/>
      <c r="AA16" s="603"/>
      <c r="AB16" s="332" t="s">
        <v>85</v>
      </c>
      <c r="AC16" s="604"/>
      <c r="AD16" s="489"/>
      <c r="AE16" s="490"/>
      <c r="AF16" s="147"/>
      <c r="AG16" s="148" t="s">
        <v>147</v>
      </c>
      <c r="AH16" s="147"/>
      <c r="AI16" s="148" t="s">
        <v>148</v>
      </c>
      <c r="AJ16" s="147"/>
      <c r="AK16" s="149" t="s">
        <v>149</v>
      </c>
      <c r="AL16" s="602"/>
      <c r="AM16" s="603"/>
      <c r="AN16" s="498" t="s">
        <v>144</v>
      </c>
      <c r="AO16" s="609"/>
      <c r="AQ16" s="599" t="str">
        <f t="shared" si="0"/>
        <v/>
      </c>
      <c r="AR16" s="600"/>
      <c r="AS16" s="600"/>
      <c r="AT16" s="600" t="str">
        <f t="shared" si="1"/>
        <v/>
      </c>
      <c r="AU16" s="600"/>
      <c r="AV16" s="600"/>
      <c r="AW16" s="600" t="str">
        <f t="shared" si="2"/>
        <v/>
      </c>
      <c r="AX16" s="600"/>
      <c r="AY16" s="607"/>
    </row>
    <row r="17" spans="2:53" ht="25.5" customHeight="1">
      <c r="B17" s="497">
        <v>7</v>
      </c>
      <c r="C17" s="332"/>
      <c r="D17" s="605"/>
      <c r="E17" s="606"/>
      <c r="F17" s="606"/>
      <c r="G17" s="606"/>
      <c r="H17" s="606"/>
      <c r="I17" s="606"/>
      <c r="J17" s="606"/>
      <c r="K17" s="606"/>
      <c r="L17" s="509"/>
      <c r="M17" s="509"/>
      <c r="N17" s="606"/>
      <c r="O17" s="606"/>
      <c r="P17" s="606"/>
      <c r="Q17" s="606"/>
      <c r="R17" s="601"/>
      <c r="S17" s="601"/>
      <c r="T17" s="601"/>
      <c r="U17" s="601"/>
      <c r="V17" s="601"/>
      <c r="W17" s="601"/>
      <c r="X17" s="601"/>
      <c r="Y17" s="601"/>
      <c r="Z17" s="602"/>
      <c r="AA17" s="603"/>
      <c r="AB17" s="332" t="s">
        <v>85</v>
      </c>
      <c r="AC17" s="604"/>
      <c r="AD17" s="489"/>
      <c r="AE17" s="490"/>
      <c r="AF17" s="147"/>
      <c r="AG17" s="148" t="s">
        <v>147</v>
      </c>
      <c r="AH17" s="147"/>
      <c r="AI17" s="148" t="s">
        <v>148</v>
      </c>
      <c r="AJ17" s="147"/>
      <c r="AK17" s="149" t="s">
        <v>149</v>
      </c>
      <c r="AL17" s="602"/>
      <c r="AM17" s="603"/>
      <c r="AN17" s="498" t="s">
        <v>144</v>
      </c>
      <c r="AO17" s="609"/>
      <c r="AQ17" s="599" t="str">
        <f t="shared" si="0"/>
        <v/>
      </c>
      <c r="AR17" s="600"/>
      <c r="AS17" s="600"/>
      <c r="AT17" s="600" t="str">
        <f t="shared" si="1"/>
        <v/>
      </c>
      <c r="AU17" s="600"/>
      <c r="AV17" s="600"/>
      <c r="AW17" s="600" t="str">
        <f t="shared" si="2"/>
        <v/>
      </c>
      <c r="AX17" s="600"/>
      <c r="AY17" s="607"/>
    </row>
    <row r="18" spans="2:53" ht="25.5" customHeight="1">
      <c r="B18" s="497">
        <v>8</v>
      </c>
      <c r="C18" s="332"/>
      <c r="D18" s="605"/>
      <c r="E18" s="606"/>
      <c r="F18" s="606"/>
      <c r="G18" s="606"/>
      <c r="H18" s="606"/>
      <c r="I18" s="606"/>
      <c r="J18" s="606"/>
      <c r="K18" s="606"/>
      <c r="L18" s="509"/>
      <c r="M18" s="509"/>
      <c r="N18" s="606"/>
      <c r="O18" s="606"/>
      <c r="P18" s="606"/>
      <c r="Q18" s="606"/>
      <c r="R18" s="601"/>
      <c r="S18" s="601"/>
      <c r="T18" s="601"/>
      <c r="U18" s="601"/>
      <c r="V18" s="601"/>
      <c r="W18" s="601"/>
      <c r="X18" s="601"/>
      <c r="Y18" s="601"/>
      <c r="Z18" s="602"/>
      <c r="AA18" s="603"/>
      <c r="AB18" s="332" t="s">
        <v>85</v>
      </c>
      <c r="AC18" s="604"/>
      <c r="AD18" s="489"/>
      <c r="AE18" s="490"/>
      <c r="AF18" s="147"/>
      <c r="AG18" s="148" t="s">
        <v>147</v>
      </c>
      <c r="AH18" s="147"/>
      <c r="AI18" s="148" t="s">
        <v>148</v>
      </c>
      <c r="AJ18" s="147"/>
      <c r="AK18" s="149" t="s">
        <v>149</v>
      </c>
      <c r="AL18" s="602"/>
      <c r="AM18" s="603"/>
      <c r="AN18" s="498" t="s">
        <v>144</v>
      </c>
      <c r="AO18" s="609"/>
      <c r="AQ18" s="599" t="str">
        <f t="shared" si="0"/>
        <v/>
      </c>
      <c r="AR18" s="600"/>
      <c r="AS18" s="600"/>
      <c r="AT18" s="600" t="str">
        <f t="shared" si="1"/>
        <v/>
      </c>
      <c r="AU18" s="600"/>
      <c r="AV18" s="600"/>
      <c r="AW18" s="600" t="str">
        <f t="shared" si="2"/>
        <v/>
      </c>
      <c r="AX18" s="600"/>
      <c r="AY18" s="607"/>
    </row>
    <row r="19" spans="2:53" ht="25.5" customHeight="1">
      <c r="B19" s="497">
        <v>9</v>
      </c>
      <c r="C19" s="332"/>
      <c r="D19" s="605"/>
      <c r="E19" s="606"/>
      <c r="F19" s="606"/>
      <c r="G19" s="606"/>
      <c r="H19" s="606"/>
      <c r="I19" s="606"/>
      <c r="J19" s="606"/>
      <c r="K19" s="606"/>
      <c r="L19" s="509"/>
      <c r="M19" s="509"/>
      <c r="N19" s="606"/>
      <c r="O19" s="606"/>
      <c r="P19" s="606"/>
      <c r="Q19" s="606"/>
      <c r="R19" s="601"/>
      <c r="S19" s="601"/>
      <c r="T19" s="601"/>
      <c r="U19" s="601"/>
      <c r="V19" s="601"/>
      <c r="W19" s="601"/>
      <c r="X19" s="601"/>
      <c r="Y19" s="601"/>
      <c r="Z19" s="602"/>
      <c r="AA19" s="603"/>
      <c r="AB19" s="332" t="s">
        <v>85</v>
      </c>
      <c r="AC19" s="604"/>
      <c r="AD19" s="489"/>
      <c r="AE19" s="490"/>
      <c r="AF19" s="147"/>
      <c r="AG19" s="148" t="s">
        <v>147</v>
      </c>
      <c r="AH19" s="147"/>
      <c r="AI19" s="148" t="s">
        <v>148</v>
      </c>
      <c r="AJ19" s="147"/>
      <c r="AK19" s="149" t="s">
        <v>149</v>
      </c>
      <c r="AL19" s="602"/>
      <c r="AM19" s="603"/>
      <c r="AN19" s="498" t="s">
        <v>144</v>
      </c>
      <c r="AO19" s="609"/>
      <c r="AP19" s="127"/>
      <c r="AQ19" s="599" t="str">
        <f t="shared" si="0"/>
        <v/>
      </c>
      <c r="AR19" s="600"/>
      <c r="AS19" s="600"/>
      <c r="AT19" s="600" t="str">
        <f t="shared" si="1"/>
        <v/>
      </c>
      <c r="AU19" s="600"/>
      <c r="AV19" s="600"/>
      <c r="AW19" s="600" t="str">
        <f t="shared" si="2"/>
        <v/>
      </c>
      <c r="AX19" s="600"/>
      <c r="AY19" s="607"/>
      <c r="AZ19" s="127"/>
      <c r="BA19" s="127"/>
    </row>
    <row r="20" spans="2:53" ht="25.5" customHeight="1">
      <c r="B20" s="497">
        <v>10</v>
      </c>
      <c r="C20" s="332"/>
      <c r="D20" s="605"/>
      <c r="E20" s="606"/>
      <c r="F20" s="606"/>
      <c r="G20" s="606"/>
      <c r="H20" s="606"/>
      <c r="I20" s="606"/>
      <c r="J20" s="606"/>
      <c r="K20" s="606"/>
      <c r="L20" s="509"/>
      <c r="M20" s="509"/>
      <c r="N20" s="606"/>
      <c r="O20" s="606"/>
      <c r="P20" s="606"/>
      <c r="Q20" s="606"/>
      <c r="R20" s="601"/>
      <c r="S20" s="601"/>
      <c r="T20" s="601"/>
      <c r="U20" s="601"/>
      <c r="V20" s="601"/>
      <c r="W20" s="601"/>
      <c r="X20" s="601"/>
      <c r="Y20" s="601"/>
      <c r="Z20" s="602"/>
      <c r="AA20" s="603"/>
      <c r="AB20" s="332" t="s">
        <v>85</v>
      </c>
      <c r="AC20" s="604"/>
      <c r="AD20" s="489"/>
      <c r="AE20" s="490"/>
      <c r="AF20" s="147"/>
      <c r="AG20" s="148" t="s">
        <v>147</v>
      </c>
      <c r="AH20" s="147"/>
      <c r="AI20" s="148" t="s">
        <v>148</v>
      </c>
      <c r="AJ20" s="147"/>
      <c r="AK20" s="149" t="s">
        <v>149</v>
      </c>
      <c r="AL20" s="602"/>
      <c r="AM20" s="603"/>
      <c r="AN20" s="332" t="s">
        <v>144</v>
      </c>
      <c r="AO20" s="610"/>
      <c r="AQ20" s="599" t="str">
        <f t="shared" si="0"/>
        <v/>
      </c>
      <c r="AR20" s="600"/>
      <c r="AS20" s="600"/>
      <c r="AT20" s="600" t="str">
        <f t="shared" si="1"/>
        <v/>
      </c>
      <c r="AU20" s="600"/>
      <c r="AV20" s="600"/>
      <c r="AW20" s="600" t="str">
        <f t="shared" si="2"/>
        <v/>
      </c>
      <c r="AX20" s="600"/>
      <c r="AY20" s="607"/>
    </row>
    <row r="21" spans="2:53" ht="25.5" customHeight="1">
      <c r="B21" s="497">
        <v>11</v>
      </c>
      <c r="C21" s="332"/>
      <c r="D21" s="605"/>
      <c r="E21" s="606"/>
      <c r="F21" s="606"/>
      <c r="G21" s="606"/>
      <c r="H21" s="606"/>
      <c r="I21" s="606"/>
      <c r="J21" s="606"/>
      <c r="K21" s="606"/>
      <c r="L21" s="509"/>
      <c r="M21" s="509"/>
      <c r="N21" s="606"/>
      <c r="O21" s="606"/>
      <c r="P21" s="606"/>
      <c r="Q21" s="606"/>
      <c r="R21" s="601"/>
      <c r="S21" s="601"/>
      <c r="T21" s="601"/>
      <c r="U21" s="601"/>
      <c r="V21" s="601"/>
      <c r="W21" s="601"/>
      <c r="X21" s="601"/>
      <c r="Y21" s="601"/>
      <c r="Z21" s="602"/>
      <c r="AA21" s="603"/>
      <c r="AB21" s="332" t="s">
        <v>85</v>
      </c>
      <c r="AC21" s="604"/>
      <c r="AD21" s="489"/>
      <c r="AE21" s="490"/>
      <c r="AF21" s="147"/>
      <c r="AG21" s="148" t="s">
        <v>147</v>
      </c>
      <c r="AH21" s="147"/>
      <c r="AI21" s="148" t="s">
        <v>148</v>
      </c>
      <c r="AJ21" s="147"/>
      <c r="AK21" s="149" t="s">
        <v>149</v>
      </c>
      <c r="AL21" s="602"/>
      <c r="AM21" s="603"/>
      <c r="AN21" s="332" t="s">
        <v>144</v>
      </c>
      <c r="AO21" s="610"/>
      <c r="AQ21" s="599" t="str">
        <f t="shared" si="0"/>
        <v/>
      </c>
      <c r="AR21" s="600"/>
      <c r="AS21" s="600"/>
      <c r="AT21" s="600" t="str">
        <f t="shared" si="1"/>
        <v/>
      </c>
      <c r="AU21" s="600"/>
      <c r="AV21" s="600"/>
      <c r="AW21" s="600" t="str">
        <f t="shared" si="2"/>
        <v/>
      </c>
      <c r="AX21" s="600"/>
      <c r="AY21" s="607"/>
    </row>
    <row r="22" spans="2:53" ht="25.5" customHeight="1" thickBot="1">
      <c r="B22" s="497">
        <v>12</v>
      </c>
      <c r="C22" s="332"/>
      <c r="D22" s="605"/>
      <c r="E22" s="606"/>
      <c r="F22" s="606"/>
      <c r="G22" s="606"/>
      <c r="H22" s="606"/>
      <c r="I22" s="606"/>
      <c r="J22" s="606"/>
      <c r="K22" s="606"/>
      <c r="L22" s="509"/>
      <c r="M22" s="509"/>
      <c r="N22" s="606"/>
      <c r="O22" s="606"/>
      <c r="P22" s="606"/>
      <c r="Q22" s="606"/>
      <c r="R22" s="601"/>
      <c r="S22" s="601"/>
      <c r="T22" s="601"/>
      <c r="U22" s="601"/>
      <c r="V22" s="601"/>
      <c r="W22" s="601"/>
      <c r="X22" s="601"/>
      <c r="Y22" s="601"/>
      <c r="Z22" s="602"/>
      <c r="AA22" s="603"/>
      <c r="AB22" s="332" t="s">
        <v>85</v>
      </c>
      <c r="AC22" s="604"/>
      <c r="AD22" s="489"/>
      <c r="AE22" s="490"/>
      <c r="AF22" s="147"/>
      <c r="AG22" s="148" t="s">
        <v>147</v>
      </c>
      <c r="AH22" s="147"/>
      <c r="AI22" s="148" t="s">
        <v>148</v>
      </c>
      <c r="AJ22" s="147"/>
      <c r="AK22" s="149" t="s">
        <v>149</v>
      </c>
      <c r="AL22" s="602"/>
      <c r="AM22" s="603"/>
      <c r="AN22" s="543" t="s">
        <v>144</v>
      </c>
      <c r="AO22" s="608"/>
      <c r="AP22" s="127"/>
      <c r="AQ22" s="599" t="str">
        <f t="shared" si="0"/>
        <v/>
      </c>
      <c r="AR22" s="600"/>
      <c r="AS22" s="600"/>
      <c r="AT22" s="600" t="str">
        <f t="shared" si="1"/>
        <v/>
      </c>
      <c r="AU22" s="600"/>
      <c r="AV22" s="600"/>
      <c r="AW22" s="600" t="str">
        <f t="shared" si="2"/>
        <v/>
      </c>
      <c r="AX22" s="600"/>
      <c r="AY22" s="607"/>
      <c r="AZ22" s="127"/>
      <c r="BA22" s="127"/>
    </row>
    <row r="23" spans="2:53" ht="25.5" customHeight="1" thickTop="1" thickBot="1">
      <c r="B23" s="593" t="s">
        <v>416</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5"/>
      <c r="AP23" s="127"/>
      <c r="AQ23" s="596">
        <f>COUNTIF(AQ11:AS22,"○")</f>
        <v>0</v>
      </c>
      <c r="AR23" s="597"/>
      <c r="AS23" s="598"/>
      <c r="AT23" s="621">
        <f>COUNTIF(AT11:AV22,"○")</f>
        <v>0</v>
      </c>
      <c r="AU23" s="597"/>
      <c r="AV23" s="598"/>
      <c r="AW23" s="621">
        <f>COUNTIF(AW11:AY22,"○")</f>
        <v>0</v>
      </c>
      <c r="AX23" s="597"/>
      <c r="AY23" s="622"/>
      <c r="AZ23" s="127"/>
      <c r="BA23" s="127"/>
    </row>
    <row r="24" spans="2:53" ht="12.6" customHeight="1" thickTop="1">
      <c r="AN24" s="134"/>
      <c r="AO24" s="134"/>
      <c r="AP24" s="134"/>
      <c r="AQ24" s="134"/>
      <c r="AR24" s="134"/>
      <c r="AS24" s="134"/>
      <c r="AT24" s="134"/>
      <c r="AU24" s="134"/>
      <c r="AV24" s="134"/>
      <c r="AW24" s="134"/>
      <c r="AX24" s="134"/>
      <c r="AY24" s="226" t="s">
        <v>758</v>
      </c>
    </row>
  </sheetData>
  <sheetProtection password="CC81" sheet="1" objects="1" scenarios="1"/>
  <mergeCells count="147">
    <mergeCell ref="AL22:AM22"/>
    <mergeCell ref="AT20:AV20"/>
    <mergeCell ref="AW23:AY23"/>
    <mergeCell ref="AT23:AV23"/>
    <mergeCell ref="AT21:AV21"/>
    <mergeCell ref="AW21:AY21"/>
    <mergeCell ref="AW20:AY20"/>
    <mergeCell ref="B21:C21"/>
    <mergeCell ref="D21:Q21"/>
    <mergeCell ref="R21:Y21"/>
    <mergeCell ref="Z21:AA21"/>
    <mergeCell ref="AB21:AC21"/>
    <mergeCell ref="AD21:AE21"/>
    <mergeCell ref="AL21:AM21"/>
    <mergeCell ref="AQ21:AS21"/>
    <mergeCell ref="B20:C20"/>
    <mergeCell ref="D20:Q20"/>
    <mergeCell ref="R20:Y20"/>
    <mergeCell ref="Z20:AA20"/>
    <mergeCell ref="AB20:AC20"/>
    <mergeCell ref="AD20:AE20"/>
    <mergeCell ref="AQ20:AS20"/>
    <mergeCell ref="AD16:AE16"/>
    <mergeCell ref="AD22:AE22"/>
    <mergeCell ref="AD19:AE19"/>
    <mergeCell ref="B9:C10"/>
    <mergeCell ref="R9:Y10"/>
    <mergeCell ref="Z9:AC10"/>
    <mergeCell ref="D9:Q10"/>
    <mergeCell ref="AD9:AK10"/>
    <mergeCell ref="R14:Y14"/>
    <mergeCell ref="Z14:AA14"/>
    <mergeCell ref="AB14:AC14"/>
    <mergeCell ref="B18:C18"/>
    <mergeCell ref="D18:Q18"/>
    <mergeCell ref="R18:Y18"/>
    <mergeCell ref="R22:Y22"/>
    <mergeCell ref="Z22:AA22"/>
    <mergeCell ref="Z18:AA18"/>
    <mergeCell ref="AB19:AC19"/>
    <mergeCell ref="B19:C19"/>
    <mergeCell ref="D19:Q19"/>
    <mergeCell ref="AB22:AC22"/>
    <mergeCell ref="B22:C22"/>
    <mergeCell ref="AB12:AC12"/>
    <mergeCell ref="B13:C13"/>
    <mergeCell ref="AL12:AM12"/>
    <mergeCell ref="AL9:AO10"/>
    <mergeCell ref="AQ10:AS10"/>
    <mergeCell ref="AT10:AV10"/>
    <mergeCell ref="AQ9:AY9"/>
    <mergeCell ref="AW10:AY10"/>
    <mergeCell ref="B11:C11"/>
    <mergeCell ref="D11:Q11"/>
    <mergeCell ref="R11:Y11"/>
    <mergeCell ref="AD11:AE11"/>
    <mergeCell ref="AN11:AO11"/>
    <mergeCell ref="AL11:AM11"/>
    <mergeCell ref="AB11:AC11"/>
    <mergeCell ref="Z11:AA11"/>
    <mergeCell ref="AQ11:AS11"/>
    <mergeCell ref="AT11:AV11"/>
    <mergeCell ref="AW11:AY11"/>
    <mergeCell ref="AN12:AO12"/>
    <mergeCell ref="AD12:AE12"/>
    <mergeCell ref="B12:C12"/>
    <mergeCell ref="D12:Q12"/>
    <mergeCell ref="R12:Y12"/>
    <mergeCell ref="Z12:AA12"/>
    <mergeCell ref="AW12:AY12"/>
    <mergeCell ref="D13:Q13"/>
    <mergeCell ref="R13:Y13"/>
    <mergeCell ref="Z13:AA13"/>
    <mergeCell ref="AB13:AC13"/>
    <mergeCell ref="AN14:AO14"/>
    <mergeCell ref="B15:C15"/>
    <mergeCell ref="D15:Q15"/>
    <mergeCell ref="R15:Y15"/>
    <mergeCell ref="Z15:AA15"/>
    <mergeCell ref="AB15:AC15"/>
    <mergeCell ref="AL15:AM15"/>
    <mergeCell ref="AN15:AO15"/>
    <mergeCell ref="B14:C14"/>
    <mergeCell ref="D14:Q14"/>
    <mergeCell ref="AL13:AM13"/>
    <mergeCell ref="AN13:AO13"/>
    <mergeCell ref="AD13:AE13"/>
    <mergeCell ref="AD14:AE14"/>
    <mergeCell ref="AD15:AE15"/>
    <mergeCell ref="AQ13:AS13"/>
    <mergeCell ref="AT13:AV13"/>
    <mergeCell ref="AW13:AY13"/>
    <mergeCell ref="AQ12:AS12"/>
    <mergeCell ref="AW14:AY14"/>
    <mergeCell ref="AT14:AV14"/>
    <mergeCell ref="AT12:AV12"/>
    <mergeCell ref="AQ15:AS15"/>
    <mergeCell ref="AT15:AV15"/>
    <mergeCell ref="AW15:AY15"/>
    <mergeCell ref="AW16:AY16"/>
    <mergeCell ref="AQ17:AS17"/>
    <mergeCell ref="AT17:AV17"/>
    <mergeCell ref="AW17:AY17"/>
    <mergeCell ref="AN22:AO22"/>
    <mergeCell ref="AL18:AM18"/>
    <mergeCell ref="AN18:AO18"/>
    <mergeCell ref="AL19:AM19"/>
    <mergeCell ref="AN19:AO19"/>
    <mergeCell ref="AQ22:AS22"/>
    <mergeCell ref="AQ19:AS19"/>
    <mergeCell ref="AL20:AM20"/>
    <mergeCell ref="AN20:AO20"/>
    <mergeCell ref="AN21:AO21"/>
    <mergeCell ref="AT22:AV22"/>
    <mergeCell ref="AW22:AY22"/>
    <mergeCell ref="AT18:AV18"/>
    <mergeCell ref="AT16:AV16"/>
    <mergeCell ref="AW18:AY18"/>
    <mergeCell ref="AT19:AV19"/>
    <mergeCell ref="AW19:AY19"/>
    <mergeCell ref="AN17:AO17"/>
    <mergeCell ref="AN16:AO16"/>
    <mergeCell ref="AL16:AM16"/>
    <mergeCell ref="A2:M3"/>
    <mergeCell ref="B23:AO23"/>
    <mergeCell ref="AQ23:AS23"/>
    <mergeCell ref="AQ14:AS14"/>
    <mergeCell ref="R19:Y19"/>
    <mergeCell ref="Z19:AA19"/>
    <mergeCell ref="AQ18:AS18"/>
    <mergeCell ref="AB18:AC18"/>
    <mergeCell ref="AD18:AE18"/>
    <mergeCell ref="D22:Q22"/>
    <mergeCell ref="AQ16:AS16"/>
    <mergeCell ref="B16:C16"/>
    <mergeCell ref="D16:Q16"/>
    <mergeCell ref="B17:C17"/>
    <mergeCell ref="D17:Q17"/>
    <mergeCell ref="R17:Y17"/>
    <mergeCell ref="Z17:AA17"/>
    <mergeCell ref="AB16:AC16"/>
    <mergeCell ref="R16:Y16"/>
    <mergeCell ref="Z16:AA16"/>
    <mergeCell ref="AD17:AE17"/>
    <mergeCell ref="AB17:AC17"/>
    <mergeCell ref="AL17:AM17"/>
    <mergeCell ref="AL14:AM14"/>
  </mergeCells>
  <phoneticPr fontId="9"/>
  <conditionalFormatting sqref="AD11:AD22">
    <cfRule type="expression" dxfId="149" priority="4" stopIfTrue="1">
      <formula>OR($AD11="",$AF11="",$AH11="",$AJ11="")</formula>
    </cfRule>
    <cfRule type="expression" dxfId="148" priority="8">
      <formula>IF(ISERROR(VALUE(TEXT(DATEVALUE($AD11&amp;$AF11&amp;"年"&amp;$AH11&amp;"月"&amp;$AJ11&amp;"日"),"yyyy/mm/dd"))),FALSE,TRUE)=FALSE</formula>
    </cfRule>
  </conditionalFormatting>
  <conditionalFormatting sqref="AF11:AF22">
    <cfRule type="expression" dxfId="147" priority="3" stopIfTrue="1">
      <formula>OR($AD11="",$AF11="",$AH11="",$AJ11="")</formula>
    </cfRule>
    <cfRule type="expression" dxfId="146" priority="7">
      <formula>IF(ISERROR(VALUE(TEXT(DATEVALUE($AD11&amp;$AF11&amp;"年"&amp;$AH11&amp;"月"&amp;$AJ11&amp;"日"),"yyyy/mm/dd"))),FALSE,TRUE)=FALSE</formula>
    </cfRule>
  </conditionalFormatting>
  <conditionalFormatting sqref="AH11:AH22">
    <cfRule type="expression" dxfId="145" priority="2" stopIfTrue="1">
      <formula>OR($AD11="",$AF11="",$AH11="",$AJ11="")</formula>
    </cfRule>
    <cfRule type="expression" dxfId="144" priority="6">
      <formula>IF(ISERROR(VALUE(TEXT(DATEVALUE($AD11&amp;$AF11&amp;"年"&amp;$AH11&amp;"月"&amp;$AJ11&amp;"日"),"yyyy/mm/dd"))),FALSE,TRUE)=FALSE</formula>
    </cfRule>
  </conditionalFormatting>
  <conditionalFormatting sqref="AJ11:AJ22">
    <cfRule type="expression" dxfId="143" priority="1" stopIfTrue="1">
      <formula>OR($AD11="",$AF11="",$AH11="",$AJ11="")</formula>
    </cfRule>
    <cfRule type="expression" dxfId="142" priority="5">
      <formula>IF(ISERROR(VALUE(TEXT(DATEVALUE($AD11&amp;$AF11&amp;"年"&amp;$AH11&amp;"月"&amp;$AJ11&amp;"日"),"yyyy/mm/dd"))),FALSE,TRUE)=FALSE</formula>
    </cfRule>
  </conditionalFormatting>
  <dataValidations count="4">
    <dataValidation imeMode="on" allowBlank="1" showInputMessage="1" showErrorMessage="1" sqref="D11:Y22" xr:uid="{00000000-0002-0000-0500-000000000000}"/>
    <dataValidation type="whole" imeMode="disabled" operator="greaterThanOrEqual" allowBlank="1" showInputMessage="1" showErrorMessage="1" sqref="AL11:AM22 Z11:AA22" xr:uid="{00000000-0002-0000-0500-000001000000}">
      <formula1>1</formula1>
    </dataValidation>
    <dataValidation type="whole" imeMode="disabled" allowBlank="1" showInputMessage="1" showErrorMessage="1" errorTitle="入力エラー" error="日付（和暦）を入力してください。" sqref="AH11:AH22" xr:uid="{00000000-0002-0000-0500-000002000000}">
      <formula1>1</formula1>
      <formula2>12</formula2>
    </dataValidation>
    <dataValidation type="whole" imeMode="disabled" allowBlank="1" showInputMessage="1" showErrorMessage="1" errorTitle="入力エラー" error="日付（和暦）を入力してください。" sqref="AJ11:AJ22" xr:uid="{00000000-0002-0000-0500-000003000000}">
      <formula1>1</formula1>
      <formula2>31</formula2>
    </dataValidation>
  </dataValidations>
  <printOptions horizontalCentered="1" verticalCentered="1"/>
  <pageMargins left="0.39370078740157483" right="0.39370078740157483" top="0.78740157480314965" bottom="0.59055118110236227" header="0.59055118110236227" footer="0.39370078740157483"/>
  <pageSetup paperSize="9" firstPageNumber="7" orientation="landscape" useFirstPageNumber="1" horizontalDpi="300" verticalDpi="300" r:id="rId1"/>
  <headerFooter alignWithMargins="0">
    <oddHeader>&amp;R&amp;"ＭＳ 明朝,標準"&amp;10-&amp;P+-</oddHeader>
  </headerFooter>
  <extLst>
    <ext xmlns:x14="http://schemas.microsoft.com/office/spreadsheetml/2009/9/main" uri="{78C0D931-6437-407d-A8EE-F0AAD7539E65}">
      <x14:conditionalFormattings>
        <x14:conditionalFormatting xmlns:xm="http://schemas.microsoft.com/office/excel/2006/main">
          <x14:cfRule type="expression" priority="12" id="{5B934C5E-CEB9-4664-8573-C084F6BE78E1}">
            <xm:f>OR(DATEVALUE($AD11&amp;$AF11&amp;"年"&amp;$AH11&amp;"月"&amp;$AJ11&amp;"日")&lt;DATEVALUE(初期設定!$K$11),DATEVALUE($AD11&amp;$AF11&amp;"年"&amp;$AH11&amp;"月"&amp;$AJ11&amp;"日")&gt;DATEVALUE(初期設定!$K$12))</xm:f>
            <x14:dxf>
              <fill>
                <patternFill>
                  <bgColor rgb="FFFFCCCC"/>
                </patternFill>
              </fill>
            </x14:dxf>
          </x14:cfRule>
          <xm:sqref>AD11:AD22</xm:sqref>
        </x14:conditionalFormatting>
        <x14:conditionalFormatting xmlns:xm="http://schemas.microsoft.com/office/excel/2006/main">
          <x14:cfRule type="expression" priority="11" id="{64419EA3-69D5-4924-801F-76F4A9A22EB3}">
            <xm:f>OR(DATEVALUE($AD11&amp;$AF11&amp;"年"&amp;$AH11&amp;"月"&amp;$AJ11&amp;"日")&lt;DATEVALUE(初期設定!$K$11),DATEVALUE($AD11&amp;$AF11&amp;"年"&amp;$AH11&amp;"月"&amp;$AJ11&amp;"日")&gt;DATEVALUE(初期設定!$K$12))</xm:f>
            <x14:dxf>
              <fill>
                <patternFill>
                  <bgColor rgb="FFFFCCCC"/>
                </patternFill>
              </fill>
            </x14:dxf>
          </x14:cfRule>
          <xm:sqref>AF11:AF22</xm:sqref>
        </x14:conditionalFormatting>
        <x14:conditionalFormatting xmlns:xm="http://schemas.microsoft.com/office/excel/2006/main">
          <x14:cfRule type="expression" priority="10" id="{14C21F59-5B41-4C73-80D6-D8F5687FE87A}">
            <xm:f>OR(DATEVALUE($AD11&amp;$AF11&amp;"年"&amp;$AH11&amp;"月"&amp;$AJ11&amp;"日")&lt;DATEVALUE(初期設定!$K$11),DATEVALUE($AD11&amp;$AF11&amp;"年"&amp;$AH11&amp;"月"&amp;$AJ11&amp;"日")&gt;DATEVALUE(初期設定!$K$12))</xm:f>
            <x14:dxf>
              <fill>
                <patternFill>
                  <bgColor rgb="FFFFCCCC"/>
                </patternFill>
              </fill>
            </x14:dxf>
          </x14:cfRule>
          <xm:sqref>AH11:AH22</xm:sqref>
        </x14:conditionalFormatting>
        <x14:conditionalFormatting xmlns:xm="http://schemas.microsoft.com/office/excel/2006/main">
          <x14:cfRule type="expression" priority="9" id="{17D5EEB9-203D-442F-B203-7FA133A5D300}">
            <xm:f>OR(DATEVALUE($AD11&amp;$AF11&amp;"年"&amp;$AH11&amp;"月"&amp;$AJ11&amp;"日")&lt;DATEVALUE(初期設定!$K$11),DATEVALUE($AD11&amp;$AF11&amp;"年"&amp;$AH11&amp;"月"&amp;$AJ11&amp;"日")&gt;DATEVALUE(初期設定!$K$12))</xm:f>
            <x14:dxf>
              <fill>
                <patternFill>
                  <bgColor rgb="FFFFCCCC"/>
                </patternFill>
              </fill>
            </x14:dxf>
          </x14:cfRule>
          <xm:sqref>AJ11:AJ22</xm:sqref>
        </x14:conditionalFormatting>
      </x14:conditionalFormattings>
    </ext>
    <ext xmlns:x14="http://schemas.microsoft.com/office/spreadsheetml/2009/9/main" uri="{CCE6A557-97BC-4b89-ADB6-D9C93CAAB3DF}">
      <x14:dataValidations xmlns:xm="http://schemas.microsoft.com/office/excel/2006/main" count="2">
        <x14:dataValidation type="whole" imeMode="disabled" allowBlank="1" showInputMessage="1" showErrorMessage="1" errorTitle="入力エラー" error="日付（和暦）を入力してください。" xr:uid="{00000000-0002-0000-0500-000004000000}">
          <x14:formula1>
            <xm:f>1</xm:f>
          </x14:formula1>
          <x14:formula2>
            <xm:f>初期設定!$N$4</xm:f>
          </x14:formula2>
          <xm:sqref>AF11:AF22</xm:sqref>
        </x14:dataValidation>
        <x14:dataValidation type="list" imeMode="on" allowBlank="1" showInputMessage="1" showErrorMessage="1" errorTitle="入力エラー" error="日付（和暦）を入力してください。" xr:uid="{00000000-0002-0000-0500-000005000000}">
          <x14:formula1>
            <xm:f>初期設定!$B$3:$B$4</xm:f>
          </x14:formula1>
          <xm:sqref>AD11:AE22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60"/>
  <sheetViews>
    <sheetView showZeros="0" view="pageBreakPreview" zoomScaleNormal="100" zoomScaleSheetLayoutView="100" workbookViewId="0">
      <selection activeCell="N5" sqref="N5:Q6"/>
    </sheetView>
  </sheetViews>
  <sheetFormatPr defaultColWidth="2.625" defaultRowHeight="15" customHeight="1"/>
  <cols>
    <col min="1" max="43" width="2.625" style="111" customWidth="1"/>
    <col min="44" max="44" width="2.5" style="111" customWidth="1"/>
    <col min="45" max="16384" width="2.625" style="111"/>
  </cols>
  <sheetData>
    <row r="1" spans="1:54" ht="15" customHeight="1">
      <c r="A1" s="132" t="s">
        <v>401</v>
      </c>
    </row>
    <row r="2" spans="1:54" ht="15" customHeight="1" thickBot="1">
      <c r="B2" s="116" t="str">
        <f>" "&amp;初期設定!$J$13&amp;"時点で鹿児島県と災害支援（防災）協定又は緊急防疫協定を締結している団体に加入している場合に記入すること。"</f>
        <v xml:space="preserve"> 令和５年７月３１日時点で鹿児島県と災害支援（防災）協定又は緊急防疫協定を締結している団体に加入している場合に記入すること。</v>
      </c>
    </row>
    <row r="3" spans="1:54" ht="15" customHeight="1" thickTop="1">
      <c r="B3" s="678" t="s">
        <v>240</v>
      </c>
      <c r="C3" s="679"/>
      <c r="D3" s="679"/>
      <c r="E3" s="679"/>
      <c r="F3" s="679"/>
      <c r="G3" s="679"/>
      <c r="H3" s="679"/>
      <c r="I3" s="679"/>
      <c r="J3" s="679"/>
      <c r="K3" s="679"/>
      <c r="L3" s="679"/>
      <c r="M3" s="588" t="s">
        <v>239</v>
      </c>
      <c r="N3" s="679"/>
      <c r="O3" s="679"/>
      <c r="P3" s="679"/>
      <c r="Q3" s="679"/>
      <c r="R3" s="682"/>
      <c r="S3" s="562" t="s">
        <v>146</v>
      </c>
      <c r="T3" s="437"/>
      <c r="U3" s="437"/>
      <c r="V3" s="437"/>
      <c r="W3" s="437"/>
      <c r="X3" s="437"/>
      <c r="Y3" s="437"/>
      <c r="Z3" s="437"/>
      <c r="AA3" s="437"/>
      <c r="AB3" s="437"/>
      <c r="AC3" s="438"/>
      <c r="AD3" s="562" t="s">
        <v>145</v>
      </c>
      <c r="AE3" s="437"/>
      <c r="AF3" s="437"/>
      <c r="AG3" s="437"/>
      <c r="AH3" s="437"/>
      <c r="AI3" s="437"/>
      <c r="AJ3" s="437"/>
      <c r="AK3" s="437"/>
      <c r="AL3" s="437"/>
      <c r="AM3" s="437"/>
      <c r="AN3" s="437"/>
      <c r="AO3" s="437"/>
      <c r="AP3" s="437"/>
      <c r="AQ3" s="437"/>
      <c r="AR3" s="437"/>
      <c r="AS3" s="437"/>
      <c r="AT3" s="437"/>
      <c r="AU3" s="437"/>
      <c r="AV3" s="437"/>
      <c r="AW3" s="437"/>
      <c r="AX3" s="437"/>
      <c r="AY3" s="611"/>
    </row>
    <row r="4" spans="1:54" ht="15" customHeight="1">
      <c r="B4" s="680"/>
      <c r="C4" s="681"/>
      <c r="D4" s="681"/>
      <c r="E4" s="681"/>
      <c r="F4" s="681"/>
      <c r="G4" s="681"/>
      <c r="H4" s="681"/>
      <c r="I4" s="681"/>
      <c r="J4" s="681"/>
      <c r="K4" s="681"/>
      <c r="L4" s="681"/>
      <c r="M4" s="683"/>
      <c r="N4" s="681"/>
      <c r="O4" s="681"/>
      <c r="P4" s="681"/>
      <c r="Q4" s="681"/>
      <c r="R4" s="684"/>
      <c r="S4" s="316"/>
      <c r="T4" s="317"/>
      <c r="U4" s="317"/>
      <c r="V4" s="317"/>
      <c r="W4" s="317"/>
      <c r="X4" s="317"/>
      <c r="Y4" s="317"/>
      <c r="Z4" s="317"/>
      <c r="AA4" s="317"/>
      <c r="AB4" s="317"/>
      <c r="AC4" s="318"/>
      <c r="AD4" s="316"/>
      <c r="AE4" s="317"/>
      <c r="AF4" s="317"/>
      <c r="AG4" s="317"/>
      <c r="AH4" s="317"/>
      <c r="AI4" s="317"/>
      <c r="AJ4" s="317"/>
      <c r="AK4" s="317"/>
      <c r="AL4" s="317"/>
      <c r="AM4" s="317"/>
      <c r="AN4" s="317"/>
      <c r="AO4" s="317"/>
      <c r="AP4" s="317"/>
      <c r="AQ4" s="317"/>
      <c r="AR4" s="317"/>
      <c r="AS4" s="317"/>
      <c r="AT4" s="317"/>
      <c r="AU4" s="317"/>
      <c r="AV4" s="317"/>
      <c r="AW4" s="317"/>
      <c r="AX4" s="317"/>
      <c r="AY4" s="612"/>
    </row>
    <row r="5" spans="1:54" ht="13.5" customHeight="1">
      <c r="B5" s="666" t="s">
        <v>237</v>
      </c>
      <c r="C5" s="667"/>
      <c r="D5" s="667"/>
      <c r="E5" s="667"/>
      <c r="F5" s="667"/>
      <c r="G5" s="667"/>
      <c r="H5" s="667"/>
      <c r="I5" s="667"/>
      <c r="J5" s="667"/>
      <c r="K5" s="667"/>
      <c r="L5" s="667"/>
      <c r="M5" s="166"/>
      <c r="N5" s="244"/>
      <c r="O5" s="487"/>
      <c r="P5" s="487"/>
      <c r="Q5" s="487"/>
      <c r="R5" s="167"/>
      <c r="S5" s="671"/>
      <c r="T5" s="672"/>
      <c r="U5" s="655"/>
      <c r="V5" s="655"/>
      <c r="W5" s="444" t="s">
        <v>147</v>
      </c>
      <c r="X5" s="655"/>
      <c r="Y5" s="655"/>
      <c r="Z5" s="444" t="s">
        <v>148</v>
      </c>
      <c r="AA5" s="655"/>
      <c r="AB5" s="655"/>
      <c r="AC5" s="321" t="s">
        <v>149</v>
      </c>
      <c r="AD5" s="657"/>
      <c r="AE5" s="550"/>
      <c r="AF5" s="550"/>
      <c r="AG5" s="550"/>
      <c r="AH5" s="550"/>
      <c r="AI5" s="550"/>
      <c r="AJ5" s="550"/>
      <c r="AK5" s="550"/>
      <c r="AL5" s="550"/>
      <c r="AM5" s="550"/>
      <c r="AN5" s="550"/>
      <c r="AO5" s="550"/>
      <c r="AP5" s="550"/>
      <c r="AQ5" s="550"/>
      <c r="AR5" s="550"/>
      <c r="AS5" s="550"/>
      <c r="AT5" s="550"/>
      <c r="AU5" s="550"/>
      <c r="AV5" s="550"/>
      <c r="AW5" s="550"/>
      <c r="AX5" s="550"/>
      <c r="AY5" s="658"/>
    </row>
    <row r="6" spans="1:54" ht="13.5" customHeight="1">
      <c r="B6" s="668"/>
      <c r="C6" s="669"/>
      <c r="D6" s="669"/>
      <c r="E6" s="669"/>
      <c r="F6" s="669"/>
      <c r="G6" s="669"/>
      <c r="H6" s="669"/>
      <c r="I6" s="669"/>
      <c r="J6" s="669"/>
      <c r="K6" s="669"/>
      <c r="L6" s="669"/>
      <c r="M6" s="168"/>
      <c r="N6" s="670"/>
      <c r="O6" s="670"/>
      <c r="P6" s="670"/>
      <c r="Q6" s="670"/>
      <c r="R6" s="169"/>
      <c r="S6" s="673"/>
      <c r="T6" s="674"/>
      <c r="U6" s="656"/>
      <c r="V6" s="656"/>
      <c r="W6" s="469"/>
      <c r="X6" s="656"/>
      <c r="Y6" s="656"/>
      <c r="Z6" s="469"/>
      <c r="AA6" s="656"/>
      <c r="AB6" s="656"/>
      <c r="AC6" s="327"/>
      <c r="AD6" s="659"/>
      <c r="AE6" s="660"/>
      <c r="AF6" s="660"/>
      <c r="AG6" s="660"/>
      <c r="AH6" s="660"/>
      <c r="AI6" s="660"/>
      <c r="AJ6" s="660"/>
      <c r="AK6" s="660"/>
      <c r="AL6" s="660"/>
      <c r="AM6" s="660"/>
      <c r="AN6" s="660"/>
      <c r="AO6" s="660"/>
      <c r="AP6" s="660"/>
      <c r="AQ6" s="660"/>
      <c r="AR6" s="660"/>
      <c r="AS6" s="660"/>
      <c r="AT6" s="660"/>
      <c r="AU6" s="660"/>
      <c r="AV6" s="660"/>
      <c r="AW6" s="660"/>
      <c r="AX6" s="660"/>
      <c r="AY6" s="661"/>
    </row>
    <row r="7" spans="1:54" ht="13.5" customHeight="1">
      <c r="B7" s="666" t="s">
        <v>238</v>
      </c>
      <c r="C7" s="667"/>
      <c r="D7" s="667"/>
      <c r="E7" s="667"/>
      <c r="F7" s="667"/>
      <c r="G7" s="667"/>
      <c r="H7" s="667"/>
      <c r="I7" s="667"/>
      <c r="J7" s="667"/>
      <c r="K7" s="667"/>
      <c r="L7" s="667"/>
      <c r="M7" s="170"/>
      <c r="N7" s="244"/>
      <c r="O7" s="487"/>
      <c r="P7" s="487"/>
      <c r="Q7" s="487"/>
      <c r="R7" s="171"/>
      <c r="S7" s="671"/>
      <c r="T7" s="672"/>
      <c r="U7" s="655"/>
      <c r="V7" s="655"/>
      <c r="W7" s="444" t="s">
        <v>147</v>
      </c>
      <c r="X7" s="655"/>
      <c r="Y7" s="655"/>
      <c r="Z7" s="444" t="s">
        <v>148</v>
      </c>
      <c r="AA7" s="655"/>
      <c r="AB7" s="655"/>
      <c r="AC7" s="321" t="s">
        <v>149</v>
      </c>
      <c r="AD7" s="657"/>
      <c r="AE7" s="550"/>
      <c r="AF7" s="550"/>
      <c r="AG7" s="550"/>
      <c r="AH7" s="550"/>
      <c r="AI7" s="550"/>
      <c r="AJ7" s="550"/>
      <c r="AK7" s="550"/>
      <c r="AL7" s="550"/>
      <c r="AM7" s="550"/>
      <c r="AN7" s="550"/>
      <c r="AO7" s="550"/>
      <c r="AP7" s="550"/>
      <c r="AQ7" s="550"/>
      <c r="AR7" s="550"/>
      <c r="AS7" s="550"/>
      <c r="AT7" s="550"/>
      <c r="AU7" s="550"/>
      <c r="AV7" s="550"/>
      <c r="AW7" s="550"/>
      <c r="AX7" s="550"/>
      <c r="AY7" s="658"/>
    </row>
    <row r="8" spans="1:54" ht="13.5" customHeight="1" thickBot="1">
      <c r="B8" s="675"/>
      <c r="C8" s="676"/>
      <c r="D8" s="676"/>
      <c r="E8" s="676"/>
      <c r="F8" s="676"/>
      <c r="G8" s="676"/>
      <c r="H8" s="676"/>
      <c r="I8" s="676"/>
      <c r="J8" s="676"/>
      <c r="K8" s="676"/>
      <c r="L8" s="676"/>
      <c r="M8" s="172"/>
      <c r="N8" s="488"/>
      <c r="O8" s="488"/>
      <c r="P8" s="488"/>
      <c r="Q8" s="488"/>
      <c r="R8" s="173"/>
      <c r="S8" s="677"/>
      <c r="T8" s="576"/>
      <c r="U8" s="580"/>
      <c r="V8" s="580"/>
      <c r="W8" s="447"/>
      <c r="X8" s="580"/>
      <c r="Y8" s="580"/>
      <c r="Z8" s="447"/>
      <c r="AA8" s="580"/>
      <c r="AB8" s="580"/>
      <c r="AC8" s="567"/>
      <c r="AD8" s="685"/>
      <c r="AE8" s="686"/>
      <c r="AF8" s="686"/>
      <c r="AG8" s="686"/>
      <c r="AH8" s="686"/>
      <c r="AI8" s="686"/>
      <c r="AJ8" s="686"/>
      <c r="AK8" s="686"/>
      <c r="AL8" s="686"/>
      <c r="AM8" s="686"/>
      <c r="AN8" s="686"/>
      <c r="AO8" s="686"/>
      <c r="AP8" s="686"/>
      <c r="AQ8" s="686"/>
      <c r="AR8" s="686"/>
      <c r="AS8" s="686"/>
      <c r="AT8" s="686"/>
      <c r="AU8" s="686"/>
      <c r="AV8" s="686"/>
      <c r="AW8" s="686"/>
      <c r="AX8" s="686"/>
      <c r="AY8" s="687"/>
    </row>
    <row r="9" spans="1:54" ht="15" customHeight="1" thickTop="1">
      <c r="B9" s="136" t="s">
        <v>425</v>
      </c>
      <c r="Y9" s="133"/>
      <c r="Z9" s="133"/>
      <c r="AA9" s="133"/>
      <c r="AB9" s="133"/>
      <c r="AC9" s="133"/>
      <c r="AD9" s="133"/>
      <c r="AE9" s="133"/>
      <c r="AF9" s="133"/>
      <c r="AG9" s="133"/>
      <c r="AH9" s="133"/>
      <c r="AI9" s="133"/>
      <c r="AJ9" s="133"/>
      <c r="AK9" s="133"/>
      <c r="AL9" s="133"/>
      <c r="AM9" s="133"/>
      <c r="AN9" s="134"/>
      <c r="AO9" s="134"/>
      <c r="AP9" s="134"/>
      <c r="AQ9" s="134"/>
      <c r="AR9" s="134"/>
      <c r="AS9" s="134"/>
      <c r="AT9" s="134"/>
      <c r="AU9" s="134"/>
      <c r="AV9" s="134"/>
      <c r="AW9" s="134"/>
      <c r="AX9" s="134"/>
      <c r="AY9" s="134"/>
      <c r="BB9" s="225" t="s">
        <v>759</v>
      </c>
    </row>
    <row r="10" spans="1:54" ht="8.25" customHeight="1">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row>
    <row r="11" spans="1:54" ht="15" customHeight="1">
      <c r="A11" s="132" t="s">
        <v>402</v>
      </c>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row>
    <row r="12" spans="1:54" ht="15" customHeight="1">
      <c r="B12" s="116" t="str">
        <f>"　"&amp;初期設定!$J$14&amp;"から"&amp;初期設定!$J$15&amp;"の期間内に実施した災害支援活動の実施状況を記入すること。"</f>
        <v>　令和２年４月１日から令和５年７月３１日の期間内に実施した災害支援活動の実施状況を記入すること。</v>
      </c>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row>
    <row r="13" spans="1:54" ht="15" customHeight="1" thickBot="1">
      <c r="B13" s="116"/>
      <c r="C13" s="164" t="s">
        <v>728</v>
      </c>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row>
    <row r="14" spans="1:54" ht="30" customHeight="1" thickTop="1">
      <c r="B14" s="617" t="s">
        <v>137</v>
      </c>
      <c r="C14" s="618"/>
      <c r="D14" s="562" t="s">
        <v>234</v>
      </c>
      <c r="E14" s="626"/>
      <c r="F14" s="626"/>
      <c r="G14" s="626"/>
      <c r="H14" s="626"/>
      <c r="I14" s="626"/>
      <c r="J14" s="626"/>
      <c r="K14" s="626"/>
      <c r="L14" s="626"/>
      <c r="M14" s="626"/>
      <c r="N14" s="626"/>
      <c r="O14" s="626"/>
      <c r="P14" s="626"/>
      <c r="Q14" s="627"/>
      <c r="R14" s="631" t="s">
        <v>235</v>
      </c>
      <c r="S14" s="632"/>
      <c r="T14" s="632"/>
      <c r="U14" s="632"/>
      <c r="V14" s="633"/>
      <c r="W14" s="455" t="s">
        <v>138</v>
      </c>
      <c r="X14" s="455"/>
      <c r="Y14" s="455"/>
      <c r="Z14" s="455"/>
      <c r="AA14" s="455" t="s">
        <v>139</v>
      </c>
      <c r="AB14" s="455"/>
      <c r="AC14" s="455"/>
      <c r="AD14" s="455"/>
      <c r="AE14" s="455"/>
      <c r="AF14" s="455"/>
      <c r="AG14" s="455"/>
      <c r="AH14" s="455"/>
      <c r="AI14" s="455" t="s">
        <v>140</v>
      </c>
      <c r="AJ14" s="662"/>
      <c r="AK14" s="662"/>
      <c r="AL14" s="663"/>
      <c r="AM14" s="146"/>
      <c r="AN14" s="614" t="s">
        <v>143</v>
      </c>
      <c r="AO14" s="642"/>
      <c r="AP14" s="642"/>
      <c r="AQ14" s="642"/>
      <c r="AR14" s="642"/>
      <c r="AS14" s="642"/>
      <c r="AT14" s="642"/>
      <c r="AU14" s="642"/>
      <c r="AV14" s="642"/>
      <c r="AW14" s="642"/>
      <c r="AX14" s="642"/>
      <c r="AY14" s="643"/>
    </row>
    <row r="15" spans="1:54" ht="30" customHeight="1">
      <c r="B15" s="619"/>
      <c r="C15" s="620"/>
      <c r="D15" s="628"/>
      <c r="E15" s="629"/>
      <c r="F15" s="629"/>
      <c r="G15" s="629"/>
      <c r="H15" s="629"/>
      <c r="I15" s="629"/>
      <c r="J15" s="629"/>
      <c r="K15" s="629"/>
      <c r="L15" s="629"/>
      <c r="M15" s="629"/>
      <c r="N15" s="629"/>
      <c r="O15" s="629"/>
      <c r="P15" s="629"/>
      <c r="Q15" s="630"/>
      <c r="R15" s="634"/>
      <c r="S15" s="634"/>
      <c r="T15" s="634"/>
      <c r="U15" s="634"/>
      <c r="V15" s="635"/>
      <c r="W15" s="457"/>
      <c r="X15" s="457"/>
      <c r="Y15" s="457"/>
      <c r="Z15" s="457"/>
      <c r="AA15" s="457"/>
      <c r="AB15" s="457"/>
      <c r="AC15" s="457"/>
      <c r="AD15" s="457"/>
      <c r="AE15" s="457"/>
      <c r="AF15" s="457"/>
      <c r="AG15" s="457"/>
      <c r="AH15" s="457"/>
      <c r="AI15" s="457"/>
      <c r="AJ15" s="664"/>
      <c r="AK15" s="664"/>
      <c r="AL15" s="665"/>
      <c r="AM15" s="146"/>
      <c r="AN15" s="613" t="str">
        <f>初期設定!$G$6</f>
        <v>令和２年度</v>
      </c>
      <c r="AO15" s="560"/>
      <c r="AP15" s="561"/>
      <c r="AQ15" s="559" t="str">
        <f>初期設定!$G$5</f>
        <v>令和３年度</v>
      </c>
      <c r="AR15" s="560"/>
      <c r="AS15" s="561"/>
      <c r="AT15" s="559" t="str">
        <f>初期設定!$G$4</f>
        <v>令和４年度</v>
      </c>
      <c r="AU15" s="560"/>
      <c r="AV15" s="560"/>
      <c r="AW15" s="559" t="str">
        <f>初期設定!$G$3</f>
        <v>令和５年度</v>
      </c>
      <c r="AX15" s="560"/>
      <c r="AY15" s="565"/>
    </row>
    <row r="16" spans="1:54" ht="26.45" customHeight="1">
      <c r="B16" s="497">
        <v>1</v>
      </c>
      <c r="C16" s="332"/>
      <c r="D16" s="639"/>
      <c r="E16" s="640"/>
      <c r="F16" s="640"/>
      <c r="G16" s="640"/>
      <c r="H16" s="640"/>
      <c r="I16" s="640"/>
      <c r="J16" s="640"/>
      <c r="K16" s="640"/>
      <c r="L16" s="640"/>
      <c r="M16" s="640"/>
      <c r="N16" s="640"/>
      <c r="O16" s="640"/>
      <c r="P16" s="640"/>
      <c r="Q16" s="641"/>
      <c r="R16" s="623"/>
      <c r="S16" s="624"/>
      <c r="T16" s="624"/>
      <c r="U16" s="624"/>
      <c r="V16" s="625"/>
      <c r="W16" s="494"/>
      <c r="X16" s="495"/>
      <c r="Y16" s="498" t="s">
        <v>85</v>
      </c>
      <c r="Z16" s="332"/>
      <c r="AA16" s="489"/>
      <c r="AB16" s="490"/>
      <c r="AC16" s="147"/>
      <c r="AD16" s="148" t="s">
        <v>147</v>
      </c>
      <c r="AE16" s="147"/>
      <c r="AF16" s="148" t="s">
        <v>148</v>
      </c>
      <c r="AG16" s="147"/>
      <c r="AH16" s="149" t="s">
        <v>149</v>
      </c>
      <c r="AI16" s="494"/>
      <c r="AJ16" s="495"/>
      <c r="AK16" s="498" t="s">
        <v>144</v>
      </c>
      <c r="AL16" s="609"/>
      <c r="AN16" s="645" t="str">
        <f t="shared" ref="AN16:AN23" si="0">IFERROR(IF(AND($AA16&lt;&gt;"",$AC16&lt;&gt;"",$AE16&lt;&gt;"",$AG16&lt;&gt;""),IF(SUBSTITUTE(DBCS(TEXT(EDATE(TEXT(DATEVALUE($AA16&amp;$AC16&amp;"年"&amp;$AE16&amp;"月"&amp;$AG16&amp;"日"),"yyyy/mm/dd"),-3),"ggge")),"平成３１","令和１") &amp; "年度"=$AN$15,"○",""),""),"")</f>
        <v/>
      </c>
      <c r="AO16" s="637"/>
      <c r="AP16" s="638"/>
      <c r="AQ16" s="636" t="str">
        <f t="shared" ref="AQ16:AQ23" si="1">IFERROR(IF(AND($AA16&lt;&gt;"",$AC16&lt;&gt;"",$AE16&lt;&gt;"",$AG16&lt;&gt;""),IF(SUBSTITUTE(DBCS(TEXT(EDATE(TEXT(DATEVALUE($AA16&amp;$AC16&amp;"年"&amp;$AE16&amp;"月"&amp;$AG16&amp;"日"),"yyyy/mm/dd"),-3),"ggge")),"平成３１","令和１") &amp; "年度"=$AQ$15,"○",""),""),"")</f>
        <v/>
      </c>
      <c r="AR16" s="637"/>
      <c r="AS16" s="638"/>
      <c r="AT16" s="636" t="str">
        <f t="shared" ref="AT16:AT23" si="2">IFERROR(IF(AND($AA16&lt;&gt;"",$AC16&lt;&gt;"",$AE16&lt;&gt;"",$AG16&lt;&gt;""),IF(SUBSTITUTE(DBCS(TEXT(EDATE(TEXT(DATEVALUE($AA16&amp;$AC16&amp;"年"&amp;$AE16&amp;"月"&amp;$AG16&amp;"日"),"yyyy/mm/dd"),-3),"ggge")),"平成３１","令和１") &amp; "年度"=$AT$15,"○",""),""),"")</f>
        <v/>
      </c>
      <c r="AU16" s="637"/>
      <c r="AV16" s="637"/>
      <c r="AW16" s="636" t="str">
        <f t="shared" ref="AW16:AW23" si="3">IFERROR(IF(AND($AA16&lt;&gt;"",$AC16&lt;&gt;"",$AE16&lt;&gt;"",$AG16&lt;&gt;""),IF(SUBSTITUTE(DBCS(TEXT(EDATE(TEXT(DATEVALUE($AA16&amp;$AC16&amp;"年"&amp;$AE16&amp;"月"&amp;$AG16&amp;"日"),"yyyy/mm/dd"),-3),"ggge")),"平成３１","令和１") &amp; "年度"=$AW$15,"○",""),""),"")</f>
        <v/>
      </c>
      <c r="AX16" s="637"/>
      <c r="AY16" s="644"/>
    </row>
    <row r="17" spans="1:59" ht="26.45" customHeight="1">
      <c r="B17" s="497">
        <v>2</v>
      </c>
      <c r="C17" s="332"/>
      <c r="D17" s="639"/>
      <c r="E17" s="640"/>
      <c r="F17" s="640"/>
      <c r="G17" s="640"/>
      <c r="H17" s="640"/>
      <c r="I17" s="640"/>
      <c r="J17" s="640"/>
      <c r="K17" s="640"/>
      <c r="L17" s="640"/>
      <c r="M17" s="640"/>
      <c r="N17" s="640"/>
      <c r="O17" s="640"/>
      <c r="P17" s="640"/>
      <c r="Q17" s="641"/>
      <c r="R17" s="623"/>
      <c r="S17" s="624"/>
      <c r="T17" s="624"/>
      <c r="U17" s="624"/>
      <c r="V17" s="625"/>
      <c r="W17" s="494"/>
      <c r="X17" s="495"/>
      <c r="Y17" s="498" t="s">
        <v>85</v>
      </c>
      <c r="Z17" s="332"/>
      <c r="AA17" s="489"/>
      <c r="AB17" s="490"/>
      <c r="AC17" s="147"/>
      <c r="AD17" s="148" t="s">
        <v>147</v>
      </c>
      <c r="AE17" s="147"/>
      <c r="AF17" s="148" t="s">
        <v>148</v>
      </c>
      <c r="AG17" s="147"/>
      <c r="AH17" s="149" t="s">
        <v>149</v>
      </c>
      <c r="AI17" s="494"/>
      <c r="AJ17" s="495"/>
      <c r="AK17" s="498" t="s">
        <v>144</v>
      </c>
      <c r="AL17" s="609"/>
      <c r="AN17" s="645" t="str">
        <f t="shared" si="0"/>
        <v/>
      </c>
      <c r="AO17" s="637"/>
      <c r="AP17" s="638"/>
      <c r="AQ17" s="636" t="str">
        <f t="shared" si="1"/>
        <v/>
      </c>
      <c r="AR17" s="637"/>
      <c r="AS17" s="638"/>
      <c r="AT17" s="636" t="str">
        <f t="shared" si="2"/>
        <v/>
      </c>
      <c r="AU17" s="637"/>
      <c r="AV17" s="637"/>
      <c r="AW17" s="636" t="str">
        <f t="shared" si="3"/>
        <v/>
      </c>
      <c r="AX17" s="637"/>
      <c r="AY17" s="644"/>
    </row>
    <row r="18" spans="1:59" ht="26.45" customHeight="1">
      <c r="B18" s="497">
        <v>3</v>
      </c>
      <c r="C18" s="332"/>
      <c r="D18" s="639"/>
      <c r="E18" s="640"/>
      <c r="F18" s="640"/>
      <c r="G18" s="640"/>
      <c r="H18" s="640"/>
      <c r="I18" s="640"/>
      <c r="J18" s="640"/>
      <c r="K18" s="640"/>
      <c r="L18" s="640"/>
      <c r="M18" s="640"/>
      <c r="N18" s="640"/>
      <c r="O18" s="640"/>
      <c r="P18" s="640"/>
      <c r="Q18" s="641"/>
      <c r="R18" s="623"/>
      <c r="S18" s="624"/>
      <c r="T18" s="624"/>
      <c r="U18" s="624"/>
      <c r="V18" s="625"/>
      <c r="W18" s="494"/>
      <c r="X18" s="495"/>
      <c r="Y18" s="498" t="s">
        <v>85</v>
      </c>
      <c r="Z18" s="332"/>
      <c r="AA18" s="489"/>
      <c r="AB18" s="490"/>
      <c r="AC18" s="147"/>
      <c r="AD18" s="148" t="s">
        <v>147</v>
      </c>
      <c r="AE18" s="147"/>
      <c r="AF18" s="148" t="s">
        <v>148</v>
      </c>
      <c r="AG18" s="147"/>
      <c r="AH18" s="149" t="s">
        <v>149</v>
      </c>
      <c r="AI18" s="494"/>
      <c r="AJ18" s="495"/>
      <c r="AK18" s="498" t="s">
        <v>144</v>
      </c>
      <c r="AL18" s="609"/>
      <c r="AN18" s="645" t="str">
        <f t="shared" si="0"/>
        <v/>
      </c>
      <c r="AO18" s="637"/>
      <c r="AP18" s="638"/>
      <c r="AQ18" s="636" t="str">
        <f t="shared" si="1"/>
        <v/>
      </c>
      <c r="AR18" s="637"/>
      <c r="AS18" s="638"/>
      <c r="AT18" s="636" t="str">
        <f t="shared" si="2"/>
        <v/>
      </c>
      <c r="AU18" s="637"/>
      <c r="AV18" s="637"/>
      <c r="AW18" s="636" t="str">
        <f t="shared" si="3"/>
        <v/>
      </c>
      <c r="AX18" s="637"/>
      <c r="AY18" s="644"/>
      <c r="BG18" s="164"/>
    </row>
    <row r="19" spans="1:59" ht="26.25" customHeight="1">
      <c r="B19" s="497">
        <v>4</v>
      </c>
      <c r="C19" s="332"/>
      <c r="D19" s="639"/>
      <c r="E19" s="640"/>
      <c r="F19" s="640"/>
      <c r="G19" s="640"/>
      <c r="H19" s="640"/>
      <c r="I19" s="640"/>
      <c r="J19" s="640"/>
      <c r="K19" s="640"/>
      <c r="L19" s="640"/>
      <c r="M19" s="640"/>
      <c r="N19" s="640"/>
      <c r="O19" s="640"/>
      <c r="P19" s="640"/>
      <c r="Q19" s="641"/>
      <c r="R19" s="623"/>
      <c r="S19" s="624"/>
      <c r="T19" s="624"/>
      <c r="U19" s="624"/>
      <c r="V19" s="625"/>
      <c r="W19" s="494"/>
      <c r="X19" s="495"/>
      <c r="Y19" s="498" t="s">
        <v>85</v>
      </c>
      <c r="Z19" s="332"/>
      <c r="AA19" s="489"/>
      <c r="AB19" s="490"/>
      <c r="AC19" s="147"/>
      <c r="AD19" s="148" t="s">
        <v>147</v>
      </c>
      <c r="AE19" s="147"/>
      <c r="AF19" s="148" t="s">
        <v>148</v>
      </c>
      <c r="AG19" s="147"/>
      <c r="AH19" s="149" t="s">
        <v>149</v>
      </c>
      <c r="AI19" s="494"/>
      <c r="AJ19" s="495"/>
      <c r="AK19" s="498" t="s">
        <v>144</v>
      </c>
      <c r="AL19" s="609"/>
      <c r="AN19" s="645" t="str">
        <f t="shared" si="0"/>
        <v/>
      </c>
      <c r="AO19" s="637"/>
      <c r="AP19" s="638"/>
      <c r="AQ19" s="636" t="str">
        <f t="shared" si="1"/>
        <v/>
      </c>
      <c r="AR19" s="637"/>
      <c r="AS19" s="638"/>
      <c r="AT19" s="636" t="str">
        <f t="shared" si="2"/>
        <v/>
      </c>
      <c r="AU19" s="637"/>
      <c r="AV19" s="637"/>
      <c r="AW19" s="636" t="str">
        <f t="shared" si="3"/>
        <v/>
      </c>
      <c r="AX19" s="637"/>
      <c r="AY19" s="644"/>
      <c r="BG19" s="164"/>
    </row>
    <row r="20" spans="1:59" ht="26.45" customHeight="1">
      <c r="B20" s="497">
        <v>5</v>
      </c>
      <c r="C20" s="332"/>
      <c r="D20" s="639"/>
      <c r="E20" s="640"/>
      <c r="F20" s="640"/>
      <c r="G20" s="640"/>
      <c r="H20" s="640"/>
      <c r="I20" s="640"/>
      <c r="J20" s="640"/>
      <c r="K20" s="640"/>
      <c r="L20" s="640"/>
      <c r="M20" s="640"/>
      <c r="N20" s="640"/>
      <c r="O20" s="640"/>
      <c r="P20" s="640"/>
      <c r="Q20" s="641"/>
      <c r="R20" s="623"/>
      <c r="S20" s="624"/>
      <c r="T20" s="624"/>
      <c r="U20" s="624"/>
      <c r="V20" s="625"/>
      <c r="W20" s="494"/>
      <c r="X20" s="495"/>
      <c r="Y20" s="498" t="s">
        <v>85</v>
      </c>
      <c r="Z20" s="332"/>
      <c r="AA20" s="489"/>
      <c r="AB20" s="490"/>
      <c r="AC20" s="147"/>
      <c r="AD20" s="148" t="s">
        <v>147</v>
      </c>
      <c r="AE20" s="147"/>
      <c r="AF20" s="148" t="s">
        <v>148</v>
      </c>
      <c r="AG20" s="147"/>
      <c r="AH20" s="149" t="s">
        <v>149</v>
      </c>
      <c r="AI20" s="494"/>
      <c r="AJ20" s="495"/>
      <c r="AK20" s="498" t="s">
        <v>144</v>
      </c>
      <c r="AL20" s="609"/>
      <c r="AN20" s="645" t="str">
        <f t="shared" si="0"/>
        <v/>
      </c>
      <c r="AO20" s="637"/>
      <c r="AP20" s="638"/>
      <c r="AQ20" s="636" t="str">
        <f t="shared" si="1"/>
        <v/>
      </c>
      <c r="AR20" s="637"/>
      <c r="AS20" s="638"/>
      <c r="AT20" s="636" t="str">
        <f t="shared" si="2"/>
        <v/>
      </c>
      <c r="AU20" s="637"/>
      <c r="AV20" s="637"/>
      <c r="AW20" s="636" t="str">
        <f t="shared" si="3"/>
        <v/>
      </c>
      <c r="AX20" s="637"/>
      <c r="AY20" s="644"/>
    </row>
    <row r="21" spans="1:59" ht="26.45" customHeight="1">
      <c r="B21" s="497">
        <v>6</v>
      </c>
      <c r="C21" s="332"/>
      <c r="D21" s="639"/>
      <c r="E21" s="640"/>
      <c r="F21" s="640"/>
      <c r="G21" s="640"/>
      <c r="H21" s="640"/>
      <c r="I21" s="640"/>
      <c r="J21" s="640"/>
      <c r="K21" s="640"/>
      <c r="L21" s="640"/>
      <c r="M21" s="640"/>
      <c r="N21" s="640"/>
      <c r="O21" s="640"/>
      <c r="P21" s="640"/>
      <c r="Q21" s="641"/>
      <c r="R21" s="623"/>
      <c r="S21" s="624"/>
      <c r="T21" s="624"/>
      <c r="U21" s="624"/>
      <c r="V21" s="625"/>
      <c r="W21" s="494"/>
      <c r="X21" s="495"/>
      <c r="Y21" s="498" t="s">
        <v>85</v>
      </c>
      <c r="Z21" s="332"/>
      <c r="AA21" s="489"/>
      <c r="AB21" s="490"/>
      <c r="AC21" s="147"/>
      <c r="AD21" s="148" t="s">
        <v>147</v>
      </c>
      <c r="AE21" s="147"/>
      <c r="AF21" s="148" t="s">
        <v>148</v>
      </c>
      <c r="AG21" s="147"/>
      <c r="AH21" s="149" t="s">
        <v>149</v>
      </c>
      <c r="AI21" s="494"/>
      <c r="AJ21" s="495"/>
      <c r="AK21" s="498" t="s">
        <v>144</v>
      </c>
      <c r="AL21" s="609"/>
      <c r="AN21" s="645" t="str">
        <f t="shared" si="0"/>
        <v/>
      </c>
      <c r="AO21" s="637"/>
      <c r="AP21" s="638"/>
      <c r="AQ21" s="636" t="str">
        <f t="shared" si="1"/>
        <v/>
      </c>
      <c r="AR21" s="637"/>
      <c r="AS21" s="638"/>
      <c r="AT21" s="636" t="str">
        <f t="shared" si="2"/>
        <v/>
      </c>
      <c r="AU21" s="637"/>
      <c r="AV21" s="637"/>
      <c r="AW21" s="636" t="str">
        <f t="shared" si="3"/>
        <v/>
      </c>
      <c r="AX21" s="637"/>
      <c r="AY21" s="644"/>
    </row>
    <row r="22" spans="1:59" ht="26.45" customHeight="1">
      <c r="B22" s="497">
        <v>7</v>
      </c>
      <c r="C22" s="332"/>
      <c r="D22" s="639"/>
      <c r="E22" s="640"/>
      <c r="F22" s="640"/>
      <c r="G22" s="640"/>
      <c r="H22" s="640"/>
      <c r="I22" s="640"/>
      <c r="J22" s="640"/>
      <c r="K22" s="640"/>
      <c r="L22" s="640"/>
      <c r="M22" s="640"/>
      <c r="N22" s="640"/>
      <c r="O22" s="640"/>
      <c r="P22" s="640"/>
      <c r="Q22" s="641"/>
      <c r="R22" s="623"/>
      <c r="S22" s="624"/>
      <c r="T22" s="624"/>
      <c r="U22" s="624"/>
      <c r="V22" s="625"/>
      <c r="W22" s="494"/>
      <c r="X22" s="495"/>
      <c r="Y22" s="498" t="s">
        <v>85</v>
      </c>
      <c r="Z22" s="332"/>
      <c r="AA22" s="489"/>
      <c r="AB22" s="490"/>
      <c r="AC22" s="147"/>
      <c r="AD22" s="148" t="s">
        <v>147</v>
      </c>
      <c r="AE22" s="147"/>
      <c r="AF22" s="148" t="s">
        <v>148</v>
      </c>
      <c r="AG22" s="147"/>
      <c r="AH22" s="149" t="s">
        <v>149</v>
      </c>
      <c r="AI22" s="494"/>
      <c r="AJ22" s="495"/>
      <c r="AK22" s="498" t="s">
        <v>144</v>
      </c>
      <c r="AL22" s="609"/>
      <c r="AN22" s="645" t="str">
        <f t="shared" si="0"/>
        <v/>
      </c>
      <c r="AO22" s="637"/>
      <c r="AP22" s="638"/>
      <c r="AQ22" s="636" t="str">
        <f t="shared" si="1"/>
        <v/>
      </c>
      <c r="AR22" s="637"/>
      <c r="AS22" s="638"/>
      <c r="AT22" s="636" t="str">
        <f t="shared" si="2"/>
        <v/>
      </c>
      <c r="AU22" s="637"/>
      <c r="AV22" s="637"/>
      <c r="AW22" s="636" t="str">
        <f t="shared" si="3"/>
        <v/>
      </c>
      <c r="AX22" s="637"/>
      <c r="AY22" s="644"/>
    </row>
    <row r="23" spans="1:59" ht="26.45" customHeight="1" thickBot="1">
      <c r="B23" s="542">
        <v>8</v>
      </c>
      <c r="C23" s="650"/>
      <c r="D23" s="639"/>
      <c r="E23" s="640"/>
      <c r="F23" s="640"/>
      <c r="G23" s="640"/>
      <c r="H23" s="640"/>
      <c r="I23" s="640"/>
      <c r="J23" s="640"/>
      <c r="K23" s="640"/>
      <c r="L23" s="640"/>
      <c r="M23" s="640"/>
      <c r="N23" s="640"/>
      <c r="O23" s="640"/>
      <c r="P23" s="640"/>
      <c r="Q23" s="641"/>
      <c r="R23" s="623"/>
      <c r="S23" s="624"/>
      <c r="T23" s="624"/>
      <c r="U23" s="624"/>
      <c r="V23" s="625"/>
      <c r="W23" s="494"/>
      <c r="X23" s="495"/>
      <c r="Y23" s="498" t="s">
        <v>85</v>
      </c>
      <c r="Z23" s="332"/>
      <c r="AA23" s="489"/>
      <c r="AB23" s="490"/>
      <c r="AC23" s="147"/>
      <c r="AD23" s="148" t="s">
        <v>147</v>
      </c>
      <c r="AE23" s="147"/>
      <c r="AF23" s="148" t="s">
        <v>148</v>
      </c>
      <c r="AG23" s="147"/>
      <c r="AH23" s="149" t="s">
        <v>149</v>
      </c>
      <c r="AI23" s="494"/>
      <c r="AJ23" s="495"/>
      <c r="AK23" s="498" t="s">
        <v>144</v>
      </c>
      <c r="AL23" s="609"/>
      <c r="AN23" s="645" t="str">
        <f t="shared" si="0"/>
        <v/>
      </c>
      <c r="AO23" s="637"/>
      <c r="AP23" s="638"/>
      <c r="AQ23" s="636" t="str">
        <f t="shared" si="1"/>
        <v/>
      </c>
      <c r="AR23" s="637"/>
      <c r="AS23" s="638"/>
      <c r="AT23" s="636" t="str">
        <f t="shared" si="2"/>
        <v/>
      </c>
      <c r="AU23" s="637"/>
      <c r="AV23" s="637"/>
      <c r="AW23" s="636" t="str">
        <f t="shared" si="3"/>
        <v/>
      </c>
      <c r="AX23" s="637"/>
      <c r="AY23" s="644"/>
    </row>
    <row r="24" spans="1:59" ht="26.45" customHeight="1" thickTop="1" thickBot="1">
      <c r="B24" s="652" t="s">
        <v>188</v>
      </c>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3"/>
      <c r="AI24" s="653"/>
      <c r="AJ24" s="653"/>
      <c r="AK24" s="653"/>
      <c r="AL24" s="654"/>
      <c r="AM24" s="127"/>
      <c r="AN24" s="596">
        <f>COUNTIF(AN16:AP23,"○")</f>
        <v>0</v>
      </c>
      <c r="AO24" s="597"/>
      <c r="AP24" s="598"/>
      <c r="AQ24" s="621">
        <f>COUNTIF(AQ16:AS23,"○")</f>
        <v>0</v>
      </c>
      <c r="AR24" s="597"/>
      <c r="AS24" s="598"/>
      <c r="AT24" s="621">
        <f>COUNTIF(AT16:AV23,"○")</f>
        <v>0</v>
      </c>
      <c r="AU24" s="597"/>
      <c r="AV24" s="597"/>
      <c r="AW24" s="621">
        <f>COUNTIF(AW16:AY23,"○")</f>
        <v>0</v>
      </c>
      <c r="AX24" s="597"/>
      <c r="AY24" s="622"/>
    </row>
    <row r="25" spans="1:59" ht="8.25" customHeight="1" thickTop="1">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74"/>
      <c r="Z25" s="174"/>
      <c r="AA25" s="174"/>
      <c r="AB25" s="174"/>
      <c r="AC25" s="174"/>
      <c r="AD25" s="174"/>
      <c r="AE25" s="174"/>
      <c r="AF25" s="174"/>
      <c r="AG25" s="174"/>
      <c r="AH25" s="174"/>
      <c r="AI25" s="174"/>
      <c r="AJ25" s="174"/>
      <c r="AK25" s="174"/>
      <c r="AZ25" s="127"/>
      <c r="BA25" s="127"/>
    </row>
    <row r="26" spans="1:59" ht="15" customHeight="1">
      <c r="A26" s="132" t="s">
        <v>403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33"/>
      <c r="AY26" s="229" t="s">
        <v>760</v>
      </c>
      <c r="AZ26" s="127"/>
      <c r="BA26" s="127"/>
    </row>
    <row r="27" spans="1:59" ht="15" customHeight="1" thickBot="1">
      <c r="B27" s="116" t="str">
        <f>"　"&amp;初期設定!$J$16&amp;"時点の消防団員数を記入すること。"</f>
        <v>　令和５年６月１日時点の消防団員数を記入すること。</v>
      </c>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row>
    <row r="28" spans="1:59" ht="15" customHeight="1" thickTop="1">
      <c r="B28" s="454" t="s">
        <v>47</v>
      </c>
      <c r="C28" s="455"/>
      <c r="D28" s="455"/>
      <c r="E28" s="455"/>
      <c r="F28" s="455"/>
      <c r="G28" s="455"/>
      <c r="H28" s="455"/>
      <c r="I28" s="455"/>
      <c r="J28" s="455"/>
      <c r="K28" s="455"/>
      <c r="L28" s="455"/>
      <c r="M28" s="651"/>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row>
    <row r="29" spans="1:59" ht="15" customHeight="1">
      <c r="B29" s="646"/>
      <c r="C29" s="647"/>
      <c r="D29" s="647"/>
      <c r="E29" s="647"/>
      <c r="F29" s="647"/>
      <c r="G29" s="647"/>
      <c r="H29" s="647"/>
      <c r="I29" s="647"/>
      <c r="J29" s="647"/>
      <c r="K29" s="647"/>
      <c r="L29" s="647"/>
      <c r="M29" s="609" t="s">
        <v>85</v>
      </c>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row>
    <row r="30" spans="1:59" ht="15" customHeight="1" thickBot="1">
      <c r="B30" s="648"/>
      <c r="C30" s="391"/>
      <c r="D30" s="391"/>
      <c r="E30" s="391"/>
      <c r="F30" s="391"/>
      <c r="G30" s="391"/>
      <c r="H30" s="391"/>
      <c r="I30" s="391"/>
      <c r="J30" s="391"/>
      <c r="K30" s="391"/>
      <c r="L30" s="391"/>
      <c r="M30" s="649"/>
      <c r="N30" s="133"/>
      <c r="O30" s="133"/>
      <c r="P30" s="111" t="s">
        <v>760</v>
      </c>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row>
    <row r="31" spans="1:59" ht="15" customHeight="1" thickTop="1">
      <c r="B31" s="158"/>
    </row>
    <row r="32" spans="1:59" ht="15" customHeight="1">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row>
    <row r="33" spans="2:53" ht="15" customHeight="1">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row>
    <row r="34" spans="2:53" ht="15" customHeight="1">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row>
    <row r="35" spans="2:53" ht="15" customHeight="1">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row>
    <row r="36" spans="2:53" ht="15" customHeight="1">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row>
    <row r="37" spans="2:53" ht="15" customHeight="1">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row>
    <row r="38" spans="2:53" ht="15" customHeight="1">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row>
    <row r="43" spans="2:53" ht="15" customHeight="1">
      <c r="AZ43" s="127"/>
      <c r="BA43" s="127"/>
    </row>
    <row r="44" spans="2:53" ht="15" customHeight="1">
      <c r="AZ44" s="127"/>
      <c r="BA44" s="127"/>
    </row>
    <row r="52" spans="2:51" ht="15" customHeight="1">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row>
    <row r="60" spans="2:51" ht="15" customHeight="1">
      <c r="AL60" s="159"/>
      <c r="AM60" s="159"/>
      <c r="AN60" s="159"/>
      <c r="AO60" s="159"/>
      <c r="AP60" s="159"/>
      <c r="AQ60" s="159"/>
      <c r="AR60" s="159"/>
      <c r="AS60" s="159"/>
      <c r="AT60" s="159"/>
    </row>
  </sheetData>
  <sheetProtection password="CC81" sheet="1" objects="1" scenarios="1"/>
  <mergeCells count="139">
    <mergeCell ref="AW21:AY21"/>
    <mergeCell ref="B21:C21"/>
    <mergeCell ref="D21:Q21"/>
    <mergeCell ref="R21:V21"/>
    <mergeCell ref="W21:X21"/>
    <mergeCell ref="Y21:Z21"/>
    <mergeCell ref="AA21:AB21"/>
    <mergeCell ref="AI21:AJ21"/>
    <mergeCell ref="AK21:AL21"/>
    <mergeCell ref="AN21:AP21"/>
    <mergeCell ref="X5:Y6"/>
    <mergeCell ref="Z5:Z6"/>
    <mergeCell ref="AT20:AV20"/>
    <mergeCell ref="AW20:AY20"/>
    <mergeCell ref="AD3:AY4"/>
    <mergeCell ref="B5:L6"/>
    <mergeCell ref="N5:Q6"/>
    <mergeCell ref="S5:T6"/>
    <mergeCell ref="U5:V6"/>
    <mergeCell ref="W5:W6"/>
    <mergeCell ref="B7:L8"/>
    <mergeCell ref="N7:Q8"/>
    <mergeCell ref="S7:T8"/>
    <mergeCell ref="U7:V8"/>
    <mergeCell ref="W7:W8"/>
    <mergeCell ref="B3:L4"/>
    <mergeCell ref="M3:R4"/>
    <mergeCell ref="S3:AC4"/>
    <mergeCell ref="X7:Y8"/>
    <mergeCell ref="Z7:Z8"/>
    <mergeCell ref="AA7:AB8"/>
    <mergeCell ref="AC7:AC8"/>
    <mergeCell ref="AD7:AY8"/>
    <mergeCell ref="B14:C15"/>
    <mergeCell ref="B24:AL24"/>
    <mergeCell ref="R23:V23"/>
    <mergeCell ref="AK23:AL23"/>
    <mergeCell ref="AI18:AJ18"/>
    <mergeCell ref="AI20:AJ20"/>
    <mergeCell ref="AA5:AB6"/>
    <mergeCell ref="AC5:AC6"/>
    <mergeCell ref="AD5:AY6"/>
    <mergeCell ref="AN23:AP23"/>
    <mergeCell ref="AQ23:AS23"/>
    <mergeCell ref="AT24:AV24"/>
    <mergeCell ref="AT23:AV23"/>
    <mergeCell ref="AN24:AP24"/>
    <mergeCell ref="AQ24:AS24"/>
    <mergeCell ref="AW24:AY24"/>
    <mergeCell ref="AW23:AY23"/>
    <mergeCell ref="AI23:AJ23"/>
    <mergeCell ref="AI22:AJ22"/>
    <mergeCell ref="AI14:AL15"/>
    <mergeCell ref="AN15:AP15"/>
    <mergeCell ref="AW18:AY18"/>
    <mergeCell ref="AW22:AY22"/>
    <mergeCell ref="AQ22:AS22"/>
    <mergeCell ref="AT22:AV22"/>
    <mergeCell ref="B29:L30"/>
    <mergeCell ref="M29:M30"/>
    <mergeCell ref="B23:C23"/>
    <mergeCell ref="AA17:AB17"/>
    <mergeCell ref="B22:C22"/>
    <mergeCell ref="D22:Q22"/>
    <mergeCell ref="D23:Q23"/>
    <mergeCell ref="B17:C17"/>
    <mergeCell ref="B28:M28"/>
    <mergeCell ref="W23:X23"/>
    <mergeCell ref="Y23:Z23"/>
    <mergeCell ref="AA23:AB23"/>
    <mergeCell ref="B18:C18"/>
    <mergeCell ref="D18:Q18"/>
    <mergeCell ref="B19:C19"/>
    <mergeCell ref="D19:Q19"/>
    <mergeCell ref="R18:V18"/>
    <mergeCell ref="W17:X17"/>
    <mergeCell ref="Y17:Z17"/>
    <mergeCell ref="B20:C20"/>
    <mergeCell ref="D20:Q20"/>
    <mergeCell ref="R20:V20"/>
    <mergeCell ref="W20:X20"/>
    <mergeCell ref="Y20:Z20"/>
    <mergeCell ref="AK16:AL16"/>
    <mergeCell ref="AT16:AV16"/>
    <mergeCell ref="AN22:AP22"/>
    <mergeCell ref="R22:V22"/>
    <mergeCell ref="Y22:Z22"/>
    <mergeCell ref="AA22:AB22"/>
    <mergeCell ref="R16:V16"/>
    <mergeCell ref="AK22:AL22"/>
    <mergeCell ref="AT17:AV17"/>
    <mergeCell ref="AT18:AV18"/>
    <mergeCell ref="AK17:AL17"/>
    <mergeCell ref="AK18:AL18"/>
    <mergeCell ref="AN19:AP19"/>
    <mergeCell ref="AN18:AP18"/>
    <mergeCell ref="AQ18:AS18"/>
    <mergeCell ref="AK20:AL20"/>
    <mergeCell ref="AN20:AP20"/>
    <mergeCell ref="AQ20:AS20"/>
    <mergeCell ref="AN17:AP17"/>
    <mergeCell ref="AQ17:AS17"/>
    <mergeCell ref="AA20:AB20"/>
    <mergeCell ref="AI19:AJ19"/>
    <mergeCell ref="AQ21:AS21"/>
    <mergeCell ref="AT21:AV21"/>
    <mergeCell ref="Y19:Z19"/>
    <mergeCell ref="AA19:AB19"/>
    <mergeCell ref="AA16:AB16"/>
    <mergeCell ref="AI17:AJ17"/>
    <mergeCell ref="Y18:Z18"/>
    <mergeCell ref="W18:X18"/>
    <mergeCell ref="AI16:AJ16"/>
    <mergeCell ref="W22:X22"/>
    <mergeCell ref="AA18:AB18"/>
    <mergeCell ref="R17:V17"/>
    <mergeCell ref="W16:X16"/>
    <mergeCell ref="D14:Q15"/>
    <mergeCell ref="W14:Z15"/>
    <mergeCell ref="AA14:AH15"/>
    <mergeCell ref="B16:C16"/>
    <mergeCell ref="R14:V15"/>
    <mergeCell ref="AQ19:AS19"/>
    <mergeCell ref="AT19:AV19"/>
    <mergeCell ref="AQ15:AS15"/>
    <mergeCell ref="D16:Q16"/>
    <mergeCell ref="Y16:Z16"/>
    <mergeCell ref="D17:Q17"/>
    <mergeCell ref="AN14:AY14"/>
    <mergeCell ref="AW16:AY16"/>
    <mergeCell ref="AW17:AY17"/>
    <mergeCell ref="AN16:AP16"/>
    <mergeCell ref="AQ16:AS16"/>
    <mergeCell ref="AW15:AY15"/>
    <mergeCell ref="AT15:AV15"/>
    <mergeCell ref="AW19:AY19"/>
    <mergeCell ref="AK19:AL19"/>
    <mergeCell ref="R19:V19"/>
    <mergeCell ref="W19:X19"/>
  </mergeCells>
  <phoneticPr fontId="9"/>
  <conditionalFormatting sqref="S5">
    <cfRule type="expression" dxfId="137" priority="112" stopIfTrue="1">
      <formula>OR($S5="",$U5="",$X5="",$AA5="")</formula>
    </cfRule>
    <cfRule type="expression" dxfId="136" priority="119">
      <formula>IF(ISERROR(VALUE(TEXT(DATEVALUE($S5&amp;$U5&amp;"年"&amp;$X5&amp;"月"&amp;$AA5&amp;"日"),"yyyy/mm/dd"))),FALSE,TRUE)=FALSE</formula>
    </cfRule>
  </conditionalFormatting>
  <conditionalFormatting sqref="S7">
    <cfRule type="expression" dxfId="135" priority="100" stopIfTrue="1">
      <formula>OR($S7="",$U7="",$X7="",$AA7="")</formula>
    </cfRule>
    <cfRule type="expression" dxfId="134" priority="107">
      <formula>IF(ISERROR(VALUE(TEXT(DATEVALUE($S7&amp;$U7&amp;"年"&amp;$X7&amp;"月"&amp;$AA7&amp;"日"),"yyyy/mm/dd"))),FALSE,TRUE)=FALSE</formula>
    </cfRule>
  </conditionalFormatting>
  <conditionalFormatting sqref="U5">
    <cfRule type="expression" dxfId="133" priority="111" stopIfTrue="1">
      <formula>OR($S5="",$U5="",$X5="",$AA5="")</formula>
    </cfRule>
    <cfRule type="expression" dxfId="132" priority="115">
      <formula>IF(ISERROR(VALUE(TEXT(DATEVALUE($S5&amp;$U5&amp;"年"&amp;$X5&amp;"月"&amp;$AA5&amp;"日"),"yyyy/mm/dd"))),FALSE,TRUE)=FALSE</formula>
    </cfRule>
  </conditionalFormatting>
  <conditionalFormatting sqref="U7">
    <cfRule type="expression" dxfId="131" priority="99" stopIfTrue="1">
      <formula>OR($S7="",$U7="",$X7="",$AA7="")</formula>
    </cfRule>
    <cfRule type="expression" dxfId="130" priority="103">
      <formula>IF(ISERROR(VALUE(TEXT(DATEVALUE($S7&amp;$U7&amp;"年"&amp;$X7&amp;"月"&amp;$AA7&amp;"日"),"yyyy/mm/dd"))),FALSE,TRUE)=FALSE</formula>
    </cfRule>
  </conditionalFormatting>
  <conditionalFormatting sqref="X5">
    <cfRule type="expression" dxfId="129" priority="110" stopIfTrue="1">
      <formula>OR($S5="",$U5="",$X5="",$AA5="")</formula>
    </cfRule>
    <cfRule type="expression" dxfId="128" priority="114">
      <formula>IF(ISERROR(VALUE(TEXT(DATEVALUE($S5&amp;$U5&amp;"年"&amp;$X5&amp;"月"&amp;$AA5&amp;"日"),"yyyy/mm/dd"))),FALSE,TRUE)=FALSE</formula>
    </cfRule>
  </conditionalFormatting>
  <conditionalFormatting sqref="X7">
    <cfRule type="expression" dxfId="127" priority="98" stopIfTrue="1">
      <formula>OR($S7="",$U7="",$X7="",$AA7="")</formula>
    </cfRule>
    <cfRule type="expression" dxfId="126" priority="102">
      <formula>IF(ISERROR(VALUE(TEXT(DATEVALUE($S7&amp;$U7&amp;"年"&amp;$X7&amp;"月"&amp;$AA7&amp;"日"),"yyyy/mm/dd"))),FALSE,TRUE)=FALSE</formula>
    </cfRule>
  </conditionalFormatting>
  <conditionalFormatting sqref="AA5">
    <cfRule type="expression" dxfId="125" priority="109" stopIfTrue="1">
      <formula>OR($S5="",$U5="",$X5="",$AA5="")</formula>
    </cfRule>
    <cfRule type="expression" dxfId="124" priority="113">
      <formula>IF(ISERROR(VALUE(TEXT(DATEVALUE($S5&amp;$U5&amp;"年"&amp;$X5&amp;"月"&amp;$AA5&amp;"日"),"yyyy/mm/dd"))),FALSE,TRUE)=FALSE</formula>
    </cfRule>
  </conditionalFormatting>
  <conditionalFormatting sqref="AA7">
    <cfRule type="expression" dxfId="123" priority="97" stopIfTrue="1">
      <formula>OR($S7="",$U7="",$X7="",$AA7="")</formula>
    </cfRule>
    <cfRule type="expression" dxfId="122" priority="101">
      <formula>IF(ISERROR(VALUE(TEXT(DATEVALUE($S7&amp;$U7&amp;"年"&amp;$X7&amp;"月"&amp;$AA7&amp;"日"),"yyyy/mm/dd"))),FALSE,TRUE)=FALSE</formula>
    </cfRule>
  </conditionalFormatting>
  <conditionalFormatting sqref="AA16:AA23">
    <cfRule type="expression" dxfId="121" priority="4" stopIfTrue="1">
      <formula>OR($AA16="",$AC16="",$AE16="",$AG16="")</formula>
    </cfRule>
    <cfRule type="expression" dxfId="120" priority="8">
      <formula>IF(ISERROR(VALUE(TEXT(DATEVALUE($AA16&amp;$AC16&amp;"年"&amp;$AE16&amp;"月"&amp;$AG16&amp;"日"),"yyyy/mm/dd"))),FALSE,TRUE)=FALSE</formula>
    </cfRule>
  </conditionalFormatting>
  <conditionalFormatting sqref="AC16:AC23">
    <cfRule type="expression" dxfId="119" priority="3" stopIfTrue="1">
      <formula>OR($AA16="",$AC16="",$AE16="",$AG16="")</formula>
    </cfRule>
    <cfRule type="expression" dxfId="118" priority="7">
      <formula>IF(ISERROR(VALUE(TEXT(DATEVALUE($AA16&amp;$AC16&amp;"年"&amp;$AE16&amp;"月"&amp;$AG16&amp;"日"),"yyyy/mm/dd"))),FALSE,TRUE)=FALSE</formula>
    </cfRule>
  </conditionalFormatting>
  <conditionalFormatting sqref="AE16:AE23">
    <cfRule type="expression" dxfId="117" priority="2" stopIfTrue="1">
      <formula>OR($AA16="",$AC16="",$AE16="",$AG16="")</formula>
    </cfRule>
    <cfRule type="expression" dxfId="116" priority="6">
      <formula>IF(ISERROR(VALUE(TEXT(DATEVALUE($AA16&amp;$AC16&amp;"年"&amp;$AE16&amp;"月"&amp;$AG16&amp;"日"),"yyyy/mm/dd"))),FALSE,TRUE)=FALSE</formula>
    </cfRule>
  </conditionalFormatting>
  <conditionalFormatting sqref="AG16:AG23">
    <cfRule type="expression" dxfId="115" priority="1" stopIfTrue="1">
      <formula>OR($AA16="",$AC16="",$AE16="",$AG16="")</formula>
    </cfRule>
    <cfRule type="expression" dxfId="114" priority="5">
      <formula>IF(ISERROR(VALUE(TEXT(DATEVALUE($AA16&amp;$AC16&amp;"年"&amp;$AE16&amp;"月"&amp;$AG16&amp;"日"),"yyyy/mm/dd"))),FALSE,TRUE)=FALSE</formula>
    </cfRule>
  </conditionalFormatting>
  <dataValidations count="4">
    <dataValidation imeMode="on" allowBlank="1" showInputMessage="1" showErrorMessage="1" sqref="AD5:AY8 D16:V23" xr:uid="{00000000-0002-0000-0600-000000000000}"/>
    <dataValidation type="whole" imeMode="disabled" allowBlank="1" showInputMessage="1" showErrorMessage="1" errorTitle="入力エラー" error="日付（和暦）を入力してください。" sqref="AA5:AB8 AG16:AG23" xr:uid="{00000000-0002-0000-0600-000001000000}">
      <formula1>1</formula1>
      <formula2>31</formula2>
    </dataValidation>
    <dataValidation type="whole" imeMode="disabled" allowBlank="1" showInputMessage="1" showErrorMessage="1" errorTitle="入力エラー" error="日付（和暦）を入力してください。" sqref="X5:Y8 AE16:AE23" xr:uid="{00000000-0002-0000-0600-000002000000}">
      <formula1>1</formula1>
      <formula2>12</formula2>
    </dataValidation>
    <dataValidation type="whole" imeMode="disabled" operator="greaterThanOrEqual" allowBlank="1" showInputMessage="1" showErrorMessage="1" sqref="W16:X23 AI16:AJ23" xr:uid="{00000000-0002-0000-0600-000003000000}">
      <formula1>1</formula1>
    </dataValidation>
  </dataValidations>
  <printOptions horizontalCentered="1"/>
  <pageMargins left="0.39370078740157483" right="0.39370078740157483" top="0.78740157480314965" bottom="0.59055118110236227" header="0.59055118110236227" footer="0.39370078740157483"/>
  <pageSetup paperSize="9" scale="92" firstPageNumber="8" orientation="landscape" useFirstPageNumber="1" horizontalDpi="300" verticalDpi="300" r:id="rId1"/>
  <headerFooter alignWithMargins="0">
    <oddHeader>&amp;R&amp;"ＭＳ 明朝,標準"&amp;10-&amp;P+-</oddHeader>
  </headerFooter>
  <extLst>
    <ext xmlns:x14="http://schemas.microsoft.com/office/spreadsheetml/2009/9/main" uri="{78C0D931-6437-407d-A8EE-F0AAD7539E65}">
      <x14:conditionalFormattings>
        <x14:conditionalFormatting xmlns:xm="http://schemas.microsoft.com/office/excel/2006/main">
          <x14:cfRule type="expression" priority="120" id="{390D68AE-ED56-4593-9111-FB2443FE6C37}">
            <xm:f>DATEVALUE($S5&amp;$U5&amp;"年"&amp;$X5&amp;"月"&amp;$AA5&amp;"日")&gt;DATEVALUE(初期設定!$K$13)</xm:f>
            <x14:dxf>
              <fill>
                <patternFill>
                  <bgColor rgb="FFFFCCCC"/>
                </patternFill>
              </fill>
            </x14:dxf>
          </x14:cfRule>
          <xm:sqref>S5</xm:sqref>
        </x14:conditionalFormatting>
        <x14:conditionalFormatting xmlns:xm="http://schemas.microsoft.com/office/excel/2006/main">
          <x14:cfRule type="expression" priority="108" id="{BEEB6C32-6696-42DD-8913-C7247E8FD769}">
            <xm:f>DATEVALUE($S7&amp;$U7&amp;"年"&amp;$X7&amp;"月"&amp;$AA7&amp;"日")&gt;DATEVALUE(初期設定!$K$13)</xm:f>
            <x14:dxf>
              <fill>
                <patternFill>
                  <bgColor rgb="FFFFCCCC"/>
                </patternFill>
              </fill>
            </x14:dxf>
          </x14:cfRule>
          <xm:sqref>S7</xm:sqref>
        </x14:conditionalFormatting>
        <x14:conditionalFormatting xmlns:xm="http://schemas.microsoft.com/office/excel/2006/main">
          <x14:cfRule type="expression" priority="118" id="{EA0162E6-8C8E-4518-943A-9E44D4E98B88}">
            <xm:f>DATEVALUE($S5&amp;$U5&amp;"年"&amp;$X5&amp;"月"&amp;$AA5&amp;"日")&gt;DATEVALUE(初期設定!$K$13)</xm:f>
            <x14:dxf>
              <fill>
                <patternFill>
                  <bgColor rgb="FFFFCCCC"/>
                </patternFill>
              </fill>
            </x14:dxf>
          </x14:cfRule>
          <xm:sqref>U5</xm:sqref>
        </x14:conditionalFormatting>
        <x14:conditionalFormatting xmlns:xm="http://schemas.microsoft.com/office/excel/2006/main">
          <x14:cfRule type="expression" priority="106" id="{7C38D84A-AE56-4F06-B3FE-40B712B0CDD9}">
            <xm:f>DATEVALUE($S7&amp;$U7&amp;"年"&amp;$X7&amp;"月"&amp;$AA7&amp;"日")&gt;DATEVALUE(初期設定!$K$13)</xm:f>
            <x14:dxf>
              <fill>
                <patternFill>
                  <bgColor rgb="FFFFCCCC"/>
                </patternFill>
              </fill>
            </x14:dxf>
          </x14:cfRule>
          <xm:sqref>U7</xm:sqref>
        </x14:conditionalFormatting>
        <x14:conditionalFormatting xmlns:xm="http://schemas.microsoft.com/office/excel/2006/main">
          <x14:cfRule type="expression" priority="117" id="{307904E7-11E9-4057-9032-01D85083BFA5}">
            <xm:f>DATEVALUE($S5&amp;$U5&amp;"年"&amp;$X5&amp;"月"&amp;$AA5&amp;"日")&gt;DATEVALUE(初期設定!$K$13)</xm:f>
            <x14:dxf>
              <fill>
                <patternFill>
                  <bgColor rgb="FFFFCCCC"/>
                </patternFill>
              </fill>
            </x14:dxf>
          </x14:cfRule>
          <xm:sqref>X5</xm:sqref>
        </x14:conditionalFormatting>
        <x14:conditionalFormatting xmlns:xm="http://schemas.microsoft.com/office/excel/2006/main">
          <x14:cfRule type="expression" priority="105" id="{D9C8D83A-AA88-4D11-B051-20962DB0A1A8}">
            <xm:f>DATEVALUE($S7&amp;$U7&amp;"年"&amp;$X7&amp;"月"&amp;$AA7&amp;"日")&gt;DATEVALUE(初期設定!$K$13)</xm:f>
            <x14:dxf>
              <fill>
                <patternFill>
                  <bgColor rgb="FFFFCCCC"/>
                </patternFill>
              </fill>
            </x14:dxf>
          </x14:cfRule>
          <xm:sqref>X7</xm:sqref>
        </x14:conditionalFormatting>
        <x14:conditionalFormatting xmlns:xm="http://schemas.microsoft.com/office/excel/2006/main">
          <x14:cfRule type="expression" priority="116" id="{FB675FE9-E6BD-40FE-A4E6-B2C3F90DD6FC}">
            <xm:f>DATEVALUE($S5&amp;$U5&amp;"年"&amp;$X5&amp;"月"&amp;$AA5&amp;"日")&gt;DATEVALUE(初期設定!$K$13)</xm:f>
            <x14:dxf>
              <fill>
                <patternFill>
                  <bgColor rgb="FFFFCCCC"/>
                </patternFill>
              </fill>
            </x14:dxf>
          </x14:cfRule>
          <xm:sqref>AA5</xm:sqref>
        </x14:conditionalFormatting>
        <x14:conditionalFormatting xmlns:xm="http://schemas.microsoft.com/office/excel/2006/main">
          <x14:cfRule type="expression" priority="104" id="{8F970B36-D7A8-41ED-B973-70DC6619C2A1}">
            <xm:f>DATEVALUE($S7&amp;$U7&amp;"年"&amp;$X7&amp;"月"&amp;$AA7&amp;"日")&gt;DATEVALUE(初期設定!$K$13)</xm:f>
            <x14:dxf>
              <fill>
                <patternFill>
                  <bgColor rgb="FFFFCCCC"/>
                </patternFill>
              </fill>
            </x14:dxf>
          </x14:cfRule>
          <xm:sqref>AA7</xm:sqref>
        </x14:conditionalFormatting>
        <x14:conditionalFormatting xmlns:xm="http://schemas.microsoft.com/office/excel/2006/main">
          <x14:cfRule type="expression" priority="12" id="{B2352A0E-B80B-448E-94F6-38BA4662187A}">
            <xm:f>OR(DATEVALUE($AA16&amp;$AC16&amp;"年"&amp;$AE16&amp;"月"&amp;$AG16&amp;"日")&lt;DATEVALUE(初期設定!$K$14),DATEVALUE($AA16&amp;$AC16&amp;"年"&amp;$AE16&amp;"月"&amp;$AG16&amp;"日")&gt;DATEVALUE(初期設定!$K$15))</xm:f>
            <x14:dxf>
              <fill>
                <patternFill>
                  <bgColor rgb="FFFFCCCC"/>
                </patternFill>
              </fill>
            </x14:dxf>
          </x14:cfRule>
          <xm:sqref>AA16:AA23</xm:sqref>
        </x14:conditionalFormatting>
        <x14:conditionalFormatting xmlns:xm="http://schemas.microsoft.com/office/excel/2006/main">
          <x14:cfRule type="expression" priority="11" id="{57CED2FE-1734-4C82-AEA0-FE3EF8A0F87D}">
            <xm:f>OR(DATEVALUE($AA16&amp;$AC16&amp;"年"&amp;$AE16&amp;"月"&amp;$AG16&amp;"日")&lt;DATEVALUE(初期設定!$K$14),DATEVALUE($AA16&amp;$AC16&amp;"年"&amp;$AE16&amp;"月"&amp;$AG16&amp;"日")&gt;DATEVALUE(初期設定!$K$15))</xm:f>
            <x14:dxf>
              <fill>
                <patternFill>
                  <bgColor rgb="FFFFCCCC"/>
                </patternFill>
              </fill>
            </x14:dxf>
          </x14:cfRule>
          <xm:sqref>AC16:AC23</xm:sqref>
        </x14:conditionalFormatting>
        <x14:conditionalFormatting xmlns:xm="http://schemas.microsoft.com/office/excel/2006/main">
          <x14:cfRule type="expression" priority="10" id="{421B7AC5-4469-4187-9E2A-E74AD9B874BD}">
            <xm:f>OR(DATEVALUE($AA16&amp;$AC16&amp;"年"&amp;$AE16&amp;"月"&amp;$AG16&amp;"日")&lt;DATEVALUE(初期設定!$K$14),DATEVALUE($AA16&amp;$AC16&amp;"年"&amp;$AE16&amp;"月"&amp;$AG16&amp;"日")&gt;DATEVALUE(初期設定!$K$15))</xm:f>
            <x14:dxf>
              <fill>
                <patternFill>
                  <bgColor rgb="FFFFCCCC"/>
                </patternFill>
              </fill>
            </x14:dxf>
          </x14:cfRule>
          <xm:sqref>AE16:AE23</xm:sqref>
        </x14:conditionalFormatting>
        <x14:conditionalFormatting xmlns:xm="http://schemas.microsoft.com/office/excel/2006/main">
          <x14:cfRule type="expression" priority="9" id="{FC7E6755-342C-42DB-BA27-411AF031DE0F}">
            <xm:f>OR(DATEVALUE($AA16&amp;$AC16&amp;"年"&amp;$AE16&amp;"月"&amp;$AG16&amp;"日")&lt;DATEVALUE(初期設定!$K$14),DATEVALUE($AA16&amp;$AC16&amp;"年"&amp;$AE16&amp;"月"&amp;$AG16&amp;"日")&gt;DATEVALUE(初期設定!$K$15))</xm:f>
            <x14:dxf>
              <fill>
                <patternFill>
                  <bgColor rgb="FFFFCCCC"/>
                </patternFill>
              </fill>
            </x14:dxf>
          </x14:cfRule>
          <xm:sqref>AG16:AG23</xm:sqref>
        </x14:conditionalFormatting>
      </x14:conditionalFormattings>
    </ext>
    <ext xmlns:x14="http://schemas.microsoft.com/office/spreadsheetml/2009/9/main" uri="{CCE6A557-97BC-4b89-ADB6-D9C93CAAB3DF}">
      <x14:dataValidations xmlns:xm="http://schemas.microsoft.com/office/excel/2006/main" count="4">
        <x14:dataValidation type="list" imeMode="on" allowBlank="1" showInputMessage="1" showErrorMessage="1" xr:uid="{00000000-0002-0000-0600-000004000000}">
          <x14:formula1>
            <xm:f>初期設定!$AC$3</xm:f>
          </x14:formula1>
          <xm:sqref>N5:Q8</xm:sqref>
        </x14:dataValidation>
        <x14:dataValidation type="list" imeMode="on" allowBlank="1" showInputMessage="1" showErrorMessage="1" errorTitle="入力エラー" error="日付（和暦）を入力してください。" xr:uid="{00000000-0002-0000-0600-000006000000}">
          <x14:formula1>
            <xm:f>初期設定!$B$3:$B$4</xm:f>
          </x14:formula1>
          <xm:sqref>S5 S7 AA16:AB23</xm:sqref>
        </x14:dataValidation>
        <x14:dataValidation type="whole" imeMode="disabled" allowBlank="1" showInputMessage="1" showErrorMessage="1" errorTitle="入力エラー" error="日付（和暦）を入力してください。" xr:uid="{00000000-0002-0000-0600-000007000000}">
          <x14:formula1>
            <xm:f>1</xm:f>
          </x14:formula1>
          <x14:formula2>
            <xm:f>初期設定!$N$4</xm:f>
          </x14:formula2>
          <xm:sqref>U5:V8 AC16:AC23</xm:sqref>
        </x14:dataValidation>
        <x14:dataValidation type="whole" imeMode="disabled" allowBlank="1" showInputMessage="1" showErrorMessage="1" xr:uid="{00000000-0002-0000-0600-000008000000}">
          <x14:formula1>
            <xm:f>1</xm:f>
          </x14:formula1>
          <x14:formula2>
            <xm:f>初期設定!$N$5</xm:f>
          </x14:formula2>
          <xm:sqref>B29:L30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71"/>
  <sheetViews>
    <sheetView view="pageBreakPreview" topLeftCell="A13" zoomScaleNormal="100" zoomScaleSheetLayoutView="100" workbookViewId="0">
      <selection activeCell="BE27" sqref="BE27"/>
    </sheetView>
  </sheetViews>
  <sheetFormatPr defaultColWidth="2.625" defaultRowHeight="15" customHeight="1"/>
  <cols>
    <col min="1" max="43" width="2.625" style="111" customWidth="1"/>
    <col min="44" max="44" width="2.5" style="111" customWidth="1"/>
    <col min="45" max="16384" width="2.625" style="111"/>
  </cols>
  <sheetData>
    <row r="1" spans="1:52" ht="15" customHeight="1">
      <c r="A1" s="132" t="s">
        <v>404</v>
      </c>
    </row>
    <row r="2" spans="1:52" ht="15" customHeight="1">
      <c r="B2" s="416" t="str">
        <f>"　"&amp;初期設定!$J$17&amp;"時点の常用雇用労働者総数，常用雇用労働者のうち新規学卒者数及び身体障がい者手帳，精神障がい者手帳又は療育手帳の交付を受けている障がい者数等を記入すること。"</f>
        <v>　令和５年６月１日時点の常用雇用労働者総数，常用雇用労働者のうち新規学卒者数及び身体障がい者手帳，精神障がい者手帳又は療育手帳の交付を受けている障がい者数等を記入すること。</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416"/>
      <c r="AW2" s="416"/>
      <c r="AX2" s="416"/>
      <c r="AY2" s="416"/>
    </row>
    <row r="3" spans="1:52" ht="15" customHeight="1" thickBot="1">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row>
    <row r="4" spans="1:52" ht="12.6" customHeight="1" thickTop="1" thickBot="1">
      <c r="B4" s="436" t="s">
        <v>214</v>
      </c>
      <c r="C4" s="437"/>
      <c r="D4" s="437"/>
      <c r="E4" s="437"/>
      <c r="F4" s="437"/>
      <c r="G4" s="437"/>
      <c r="H4" s="437"/>
      <c r="I4" s="437"/>
      <c r="J4" s="437"/>
      <c r="K4" s="437"/>
      <c r="L4" s="438"/>
      <c r="M4" s="743" t="s">
        <v>215</v>
      </c>
      <c r="N4" s="744"/>
      <c r="O4" s="744"/>
      <c r="P4" s="744"/>
      <c r="Q4" s="744"/>
      <c r="R4" s="744"/>
      <c r="S4" s="744"/>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176"/>
    </row>
    <row r="5" spans="1:52" ht="12.6" customHeight="1">
      <c r="B5" s="737" t="s">
        <v>283</v>
      </c>
      <c r="C5" s="738"/>
      <c r="D5" s="738"/>
      <c r="E5" s="738"/>
      <c r="F5" s="738"/>
      <c r="G5" s="738"/>
      <c r="H5" s="738"/>
      <c r="I5" s="738"/>
      <c r="J5" s="738"/>
      <c r="K5" s="738"/>
      <c r="L5" s="739"/>
      <c r="M5" s="745"/>
      <c r="N5" s="746"/>
      <c r="O5" s="746"/>
      <c r="P5" s="746"/>
      <c r="Q5" s="746"/>
      <c r="R5" s="746"/>
      <c r="S5" s="746"/>
      <c r="T5" s="313" t="s">
        <v>151</v>
      </c>
      <c r="U5" s="314"/>
      <c r="V5" s="314"/>
      <c r="W5" s="314"/>
      <c r="X5" s="314"/>
      <c r="Y5" s="749"/>
      <c r="Z5" s="771" t="s">
        <v>368</v>
      </c>
      <c r="AA5" s="772"/>
      <c r="AB5" s="772"/>
      <c r="AC5" s="772"/>
      <c r="AD5" s="772"/>
      <c r="AE5" s="772"/>
      <c r="AF5" s="772"/>
      <c r="AG5" s="772"/>
      <c r="AH5" s="772"/>
      <c r="AI5" s="772"/>
      <c r="AJ5" s="772"/>
      <c r="AK5" s="772"/>
      <c r="AL5" s="772"/>
      <c r="AM5" s="772"/>
      <c r="AN5" s="772"/>
      <c r="AO5" s="772"/>
      <c r="AP5" s="772"/>
      <c r="AQ5" s="772"/>
      <c r="AR5" s="772"/>
      <c r="AS5" s="772"/>
      <c r="AT5" s="772"/>
      <c r="AU5" s="772"/>
      <c r="AV5" s="772"/>
      <c r="AW5" s="772"/>
      <c r="AX5" s="772"/>
      <c r="AY5" s="772"/>
      <c r="AZ5" s="773"/>
    </row>
    <row r="6" spans="1:52" ht="12.6" customHeight="1">
      <c r="B6" s="737"/>
      <c r="C6" s="738"/>
      <c r="D6" s="738"/>
      <c r="E6" s="738"/>
      <c r="F6" s="738"/>
      <c r="G6" s="738"/>
      <c r="H6" s="738"/>
      <c r="I6" s="738"/>
      <c r="J6" s="738"/>
      <c r="K6" s="738"/>
      <c r="L6" s="739"/>
      <c r="M6" s="745"/>
      <c r="N6" s="746"/>
      <c r="O6" s="746"/>
      <c r="P6" s="746"/>
      <c r="Q6" s="746"/>
      <c r="R6" s="746"/>
      <c r="S6" s="746"/>
      <c r="T6" s="750"/>
      <c r="U6" s="751"/>
      <c r="V6" s="751"/>
      <c r="W6" s="751"/>
      <c r="X6" s="751"/>
      <c r="Y6" s="752"/>
      <c r="Z6" s="757" t="s">
        <v>243</v>
      </c>
      <c r="AA6" s="755"/>
      <c r="AB6" s="755"/>
      <c r="AC6" s="755"/>
      <c r="AD6" s="755"/>
      <c r="AE6" s="755"/>
      <c r="AF6" s="764" t="s">
        <v>244</v>
      </c>
      <c r="AG6" s="765"/>
      <c r="AH6" s="765"/>
      <c r="AI6" s="765"/>
      <c r="AJ6" s="765"/>
      <c r="AK6" s="766"/>
      <c r="AL6" s="754" t="s">
        <v>242</v>
      </c>
      <c r="AM6" s="755"/>
      <c r="AN6" s="755"/>
      <c r="AO6" s="755"/>
      <c r="AP6" s="755"/>
      <c r="AQ6" s="756"/>
      <c r="AR6" s="774" t="str">
        <f>"①の者の雇用期間("&amp;TEXT(初期設定!$J$17,"ge.m.d")&amp;"時点)"</f>
        <v>①の者の雇用期間(R5.6.1時点)</v>
      </c>
      <c r="AS6" s="775"/>
      <c r="AT6" s="775"/>
      <c r="AU6" s="775"/>
      <c r="AV6" s="775"/>
      <c r="AW6" s="775"/>
      <c r="AX6" s="775"/>
      <c r="AY6" s="775"/>
      <c r="AZ6" s="776"/>
    </row>
    <row r="7" spans="1:52" ht="12.6" customHeight="1">
      <c r="B7" s="740"/>
      <c r="C7" s="741"/>
      <c r="D7" s="741"/>
      <c r="E7" s="741"/>
      <c r="F7" s="741"/>
      <c r="G7" s="741"/>
      <c r="H7" s="741"/>
      <c r="I7" s="741"/>
      <c r="J7" s="741"/>
      <c r="K7" s="741"/>
      <c r="L7" s="742"/>
      <c r="M7" s="747"/>
      <c r="N7" s="748"/>
      <c r="O7" s="748"/>
      <c r="P7" s="748"/>
      <c r="Q7" s="748"/>
      <c r="R7" s="748"/>
      <c r="S7" s="748"/>
      <c r="T7" s="316"/>
      <c r="U7" s="317"/>
      <c r="V7" s="317"/>
      <c r="W7" s="317"/>
      <c r="X7" s="317"/>
      <c r="Y7" s="753"/>
      <c r="Z7" s="758"/>
      <c r="AA7" s="629"/>
      <c r="AB7" s="629"/>
      <c r="AC7" s="629"/>
      <c r="AD7" s="629"/>
      <c r="AE7" s="629"/>
      <c r="AF7" s="767"/>
      <c r="AG7" s="768"/>
      <c r="AH7" s="768"/>
      <c r="AI7" s="768"/>
      <c r="AJ7" s="768"/>
      <c r="AK7" s="769"/>
      <c r="AL7" s="629"/>
      <c r="AM7" s="629"/>
      <c r="AN7" s="629"/>
      <c r="AO7" s="629"/>
      <c r="AP7" s="629"/>
      <c r="AQ7" s="630"/>
      <c r="AR7" s="722" t="s">
        <v>241</v>
      </c>
      <c r="AS7" s="723"/>
      <c r="AT7" s="723"/>
      <c r="AU7" s="723"/>
      <c r="AV7" s="723"/>
      <c r="AW7" s="723"/>
      <c r="AX7" s="723"/>
      <c r="AY7" s="723"/>
      <c r="AZ7" s="724"/>
    </row>
    <row r="8" spans="1:52" ht="12.6" customHeight="1">
      <c r="B8" s="710" t="s">
        <v>216</v>
      </c>
      <c r="C8" s="711"/>
      <c r="D8" s="711"/>
      <c r="E8" s="711"/>
      <c r="F8" s="711"/>
      <c r="G8" s="711"/>
      <c r="H8" s="711"/>
      <c r="I8" s="711"/>
      <c r="J8" s="711"/>
      <c r="K8" s="711"/>
      <c r="L8" s="712"/>
      <c r="M8" s="413"/>
      <c r="N8" s="647"/>
      <c r="O8" s="647"/>
      <c r="P8" s="647"/>
      <c r="Q8" s="647"/>
      <c r="R8" s="647"/>
      <c r="S8" s="321" t="s">
        <v>85</v>
      </c>
      <c r="T8" s="413"/>
      <c r="U8" s="647"/>
      <c r="V8" s="647"/>
      <c r="W8" s="647"/>
      <c r="X8" s="647"/>
      <c r="Y8" s="703" t="s">
        <v>85</v>
      </c>
      <c r="Z8" s="706"/>
      <c r="AA8" s="707"/>
      <c r="AB8" s="707"/>
      <c r="AC8" s="707"/>
      <c r="AD8" s="707"/>
      <c r="AE8" s="320" t="s">
        <v>85</v>
      </c>
      <c r="AF8" s="716"/>
      <c r="AG8" s="707"/>
      <c r="AH8" s="707"/>
      <c r="AI8" s="707"/>
      <c r="AJ8" s="707"/>
      <c r="AK8" s="321" t="s">
        <v>85</v>
      </c>
      <c r="AL8" s="759">
        <f>IF((Z8-AF8)&lt;0,0,(Z8-AF8))</f>
        <v>0</v>
      </c>
      <c r="AM8" s="760"/>
      <c r="AN8" s="760"/>
      <c r="AO8" s="760"/>
      <c r="AP8" s="760"/>
      <c r="AQ8" s="321" t="s">
        <v>85</v>
      </c>
      <c r="AR8" s="716"/>
      <c r="AS8" s="717"/>
      <c r="AT8" s="717"/>
      <c r="AU8" s="717"/>
      <c r="AV8" s="717"/>
      <c r="AW8" s="717"/>
      <c r="AX8" s="717"/>
      <c r="AY8" s="717"/>
      <c r="AZ8" s="725" t="s">
        <v>85</v>
      </c>
    </row>
    <row r="9" spans="1:52" ht="12.6" customHeight="1">
      <c r="B9" s="734"/>
      <c r="C9" s="735"/>
      <c r="D9" s="735"/>
      <c r="E9" s="735"/>
      <c r="F9" s="735"/>
      <c r="G9" s="735"/>
      <c r="H9" s="735"/>
      <c r="I9" s="735"/>
      <c r="J9" s="735"/>
      <c r="K9" s="735"/>
      <c r="L9" s="736"/>
      <c r="M9" s="485"/>
      <c r="N9" s="486"/>
      <c r="O9" s="486"/>
      <c r="P9" s="486"/>
      <c r="Q9" s="486"/>
      <c r="R9" s="486"/>
      <c r="S9" s="327"/>
      <c r="T9" s="485"/>
      <c r="U9" s="486"/>
      <c r="V9" s="486"/>
      <c r="W9" s="486"/>
      <c r="X9" s="486"/>
      <c r="Y9" s="704"/>
      <c r="Z9" s="708"/>
      <c r="AA9" s="709"/>
      <c r="AB9" s="709"/>
      <c r="AC9" s="709"/>
      <c r="AD9" s="709"/>
      <c r="AE9" s="681"/>
      <c r="AF9" s="770"/>
      <c r="AG9" s="709"/>
      <c r="AH9" s="709"/>
      <c r="AI9" s="709"/>
      <c r="AJ9" s="709"/>
      <c r="AK9" s="684"/>
      <c r="AL9" s="761"/>
      <c r="AM9" s="762"/>
      <c r="AN9" s="762"/>
      <c r="AO9" s="762"/>
      <c r="AP9" s="762"/>
      <c r="AQ9" s="684"/>
      <c r="AR9" s="718"/>
      <c r="AS9" s="719"/>
      <c r="AT9" s="719"/>
      <c r="AU9" s="719"/>
      <c r="AV9" s="719"/>
      <c r="AW9" s="719"/>
      <c r="AX9" s="719"/>
      <c r="AY9" s="719"/>
      <c r="AZ9" s="726"/>
    </row>
    <row r="10" spans="1:52" ht="12.6" customHeight="1">
      <c r="B10" s="710" t="s">
        <v>217</v>
      </c>
      <c r="C10" s="711"/>
      <c r="D10" s="711"/>
      <c r="E10" s="711"/>
      <c r="F10" s="711"/>
      <c r="G10" s="711"/>
      <c r="H10" s="711"/>
      <c r="I10" s="711"/>
      <c r="J10" s="711"/>
      <c r="K10" s="711"/>
      <c r="L10" s="712"/>
      <c r="M10" s="413"/>
      <c r="N10" s="647"/>
      <c r="O10" s="647"/>
      <c r="P10" s="647"/>
      <c r="Q10" s="647"/>
      <c r="R10" s="647"/>
      <c r="S10" s="321" t="s">
        <v>85</v>
      </c>
      <c r="T10" s="413"/>
      <c r="U10" s="647"/>
      <c r="V10" s="647"/>
      <c r="W10" s="647"/>
      <c r="X10" s="647"/>
      <c r="Y10" s="703" t="s">
        <v>85</v>
      </c>
      <c r="Z10" s="706"/>
      <c r="AA10" s="707"/>
      <c r="AB10" s="707"/>
      <c r="AC10" s="707"/>
      <c r="AD10" s="707"/>
      <c r="AE10" s="320" t="s">
        <v>85</v>
      </c>
      <c r="AF10" s="783"/>
      <c r="AG10" s="784"/>
      <c r="AH10" s="784"/>
      <c r="AI10" s="784"/>
      <c r="AJ10" s="784"/>
      <c r="AK10" s="321" t="s">
        <v>85</v>
      </c>
      <c r="AL10" s="729"/>
      <c r="AM10" s="730"/>
      <c r="AN10" s="730"/>
      <c r="AO10" s="730"/>
      <c r="AP10" s="730"/>
      <c r="AQ10" s="321" t="s">
        <v>85</v>
      </c>
      <c r="AR10" s="716"/>
      <c r="AS10" s="717"/>
      <c r="AT10" s="717"/>
      <c r="AU10" s="717"/>
      <c r="AV10" s="717"/>
      <c r="AW10" s="717"/>
      <c r="AX10" s="717"/>
      <c r="AY10" s="717"/>
      <c r="AZ10" s="725" t="s">
        <v>85</v>
      </c>
    </row>
    <row r="11" spans="1:52" ht="12.6" customHeight="1" thickBot="1">
      <c r="B11" s="713"/>
      <c r="C11" s="714"/>
      <c r="D11" s="714"/>
      <c r="E11" s="714"/>
      <c r="F11" s="714"/>
      <c r="G11" s="714"/>
      <c r="H11" s="714"/>
      <c r="I11" s="714"/>
      <c r="J11" s="714"/>
      <c r="K11" s="714"/>
      <c r="L11" s="715"/>
      <c r="M11" s="390"/>
      <c r="N11" s="391"/>
      <c r="O11" s="391"/>
      <c r="P11" s="391"/>
      <c r="Q11" s="391"/>
      <c r="R11" s="391"/>
      <c r="S11" s="567"/>
      <c r="T11" s="390"/>
      <c r="U11" s="391"/>
      <c r="V11" s="391"/>
      <c r="W11" s="391"/>
      <c r="X11" s="391"/>
      <c r="Y11" s="705"/>
      <c r="Z11" s="777"/>
      <c r="AA11" s="778"/>
      <c r="AB11" s="778"/>
      <c r="AC11" s="778"/>
      <c r="AD11" s="778"/>
      <c r="AE11" s="702"/>
      <c r="AF11" s="731"/>
      <c r="AG11" s="732"/>
      <c r="AH11" s="732"/>
      <c r="AI11" s="732"/>
      <c r="AJ11" s="732"/>
      <c r="AK11" s="728"/>
      <c r="AL11" s="731"/>
      <c r="AM11" s="732"/>
      <c r="AN11" s="732"/>
      <c r="AO11" s="732"/>
      <c r="AP11" s="732"/>
      <c r="AQ11" s="728"/>
      <c r="AR11" s="720"/>
      <c r="AS11" s="721"/>
      <c r="AT11" s="721"/>
      <c r="AU11" s="721"/>
      <c r="AV11" s="721"/>
      <c r="AW11" s="721"/>
      <c r="AX11" s="721"/>
      <c r="AY11" s="721"/>
      <c r="AZ11" s="727"/>
    </row>
    <row r="12" spans="1:52" ht="12.6" customHeight="1" thickTop="1">
      <c r="AL12" s="177"/>
      <c r="AM12" s="177"/>
      <c r="AN12" s="177"/>
      <c r="AO12" s="177"/>
      <c r="AP12" s="177"/>
      <c r="AQ12" s="177"/>
      <c r="AR12" s="177"/>
      <c r="AS12" s="177"/>
      <c r="AT12" s="177"/>
      <c r="AU12" s="177"/>
      <c r="AV12" s="177"/>
      <c r="AW12" s="177"/>
      <c r="AX12" s="177"/>
      <c r="AY12" s="230" t="s">
        <v>761</v>
      </c>
      <c r="AZ12" s="225"/>
    </row>
    <row r="13" spans="1:52" ht="15" customHeight="1">
      <c r="A13" s="132" t="s">
        <v>405</v>
      </c>
    </row>
    <row r="14" spans="1:52" ht="15" customHeight="1">
      <c r="B14" s="416" t="str">
        <f>"　"&amp;初期設定!$J$18&amp;"時点で育児休業制度，介護休業制度を就業規則に規定している場合に「○」を記入すること。"&amp;CHAR(10)&amp;"　また，"&amp;初期設定!$J$18&amp;"時点で「次世代育成支援対策推進法」又は「女性の職業生活における活躍の推進に関する法律」に基づく一般事業主行動計画の策定・届出を行っている場合に「○」を記入すること。"</f>
        <v>　令和５年７月３１日時点で育児休業制度，介護休業制度を就業規則に規定している場合に「○」を記入すること。
　また，令和５年７月３１日時点で「次世代育成支援対策推進法」又は「女性の職業生活における活躍の推進に関する法律」に基づく一般事業主行動計画の策定・届出を行っている場合に「○」を記入すること。</v>
      </c>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row>
    <row r="15" spans="1:52" ht="15" customHeight="1">
      <c r="B15" s="416"/>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row>
    <row r="16" spans="1:52" ht="27.75" customHeight="1" thickBot="1">
      <c r="B16" s="733"/>
      <c r="C16" s="733"/>
      <c r="D16" s="733"/>
      <c r="E16" s="733"/>
      <c r="F16" s="733"/>
      <c r="G16" s="733"/>
      <c r="H16" s="733"/>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c r="AF16" s="733"/>
      <c r="AG16" s="733"/>
      <c r="AH16" s="733"/>
      <c r="AI16" s="733"/>
      <c r="AJ16" s="733"/>
      <c r="AK16" s="733"/>
      <c r="AL16" s="733"/>
      <c r="AM16" s="733"/>
      <c r="AN16" s="733"/>
      <c r="AO16" s="733"/>
      <c r="AP16" s="733"/>
      <c r="AQ16" s="733"/>
      <c r="AR16" s="733"/>
      <c r="AS16" s="733"/>
      <c r="AT16" s="733"/>
      <c r="AU16" s="733"/>
      <c r="AV16" s="733"/>
      <c r="AW16" s="733"/>
      <c r="AX16" s="733"/>
      <c r="AY16" s="733"/>
    </row>
    <row r="17" spans="1:53" ht="12.6" customHeight="1" thickTop="1">
      <c r="B17" s="436" t="s">
        <v>218</v>
      </c>
      <c r="C17" s="437"/>
      <c r="D17" s="437"/>
      <c r="E17" s="437"/>
      <c r="F17" s="437"/>
      <c r="G17" s="437"/>
      <c r="H17" s="437"/>
      <c r="I17" s="437"/>
      <c r="J17" s="437"/>
      <c r="K17" s="437"/>
      <c r="L17" s="437"/>
      <c r="M17" s="437"/>
      <c r="N17" s="437"/>
      <c r="O17" s="437"/>
      <c r="P17" s="437"/>
      <c r="Q17" s="437"/>
      <c r="R17" s="438"/>
      <c r="S17" s="562" t="s">
        <v>219</v>
      </c>
      <c r="T17" s="437"/>
      <c r="U17" s="437"/>
      <c r="V17" s="437"/>
      <c r="W17" s="437"/>
      <c r="X17" s="437"/>
      <c r="Y17" s="437"/>
      <c r="Z17" s="437"/>
      <c r="AA17" s="437"/>
      <c r="AB17" s="437"/>
      <c r="AC17" s="437"/>
      <c r="AD17" s="437"/>
      <c r="AE17" s="437"/>
      <c r="AF17" s="437"/>
      <c r="AG17" s="437"/>
      <c r="AH17" s="437"/>
      <c r="AI17" s="438"/>
      <c r="AJ17" s="562" t="s">
        <v>220</v>
      </c>
      <c r="AK17" s="437"/>
      <c r="AL17" s="437"/>
      <c r="AM17" s="662"/>
      <c r="AN17" s="662"/>
      <c r="AO17" s="662"/>
      <c r="AP17" s="662"/>
      <c r="AQ17" s="662"/>
      <c r="AR17" s="662"/>
      <c r="AS17" s="662"/>
      <c r="AT17" s="662"/>
      <c r="AU17" s="662"/>
      <c r="AV17" s="662"/>
      <c r="AW17" s="662"/>
      <c r="AX17" s="662"/>
      <c r="AY17" s="663"/>
    </row>
    <row r="18" spans="1:53" ht="12.6" customHeight="1">
      <c r="B18" s="439"/>
      <c r="C18" s="317"/>
      <c r="D18" s="317"/>
      <c r="E18" s="317"/>
      <c r="F18" s="317"/>
      <c r="G18" s="317"/>
      <c r="H18" s="317"/>
      <c r="I18" s="317"/>
      <c r="J18" s="317"/>
      <c r="K18" s="317"/>
      <c r="L18" s="317"/>
      <c r="M18" s="317"/>
      <c r="N18" s="317"/>
      <c r="O18" s="317"/>
      <c r="P18" s="317"/>
      <c r="Q18" s="317"/>
      <c r="R18" s="318"/>
      <c r="S18" s="316"/>
      <c r="T18" s="317"/>
      <c r="U18" s="317"/>
      <c r="V18" s="317"/>
      <c r="W18" s="317"/>
      <c r="X18" s="317"/>
      <c r="Y18" s="317"/>
      <c r="Z18" s="317"/>
      <c r="AA18" s="317"/>
      <c r="AB18" s="317"/>
      <c r="AC18" s="317"/>
      <c r="AD18" s="317"/>
      <c r="AE18" s="317"/>
      <c r="AF18" s="317"/>
      <c r="AG18" s="317"/>
      <c r="AH18" s="317"/>
      <c r="AI18" s="318"/>
      <c r="AJ18" s="316"/>
      <c r="AK18" s="317"/>
      <c r="AL18" s="317"/>
      <c r="AM18" s="664"/>
      <c r="AN18" s="664"/>
      <c r="AO18" s="664"/>
      <c r="AP18" s="664"/>
      <c r="AQ18" s="664"/>
      <c r="AR18" s="664"/>
      <c r="AS18" s="664"/>
      <c r="AT18" s="664"/>
      <c r="AU18" s="664"/>
      <c r="AV18" s="664"/>
      <c r="AW18" s="664"/>
      <c r="AX18" s="664"/>
      <c r="AY18" s="665"/>
    </row>
    <row r="19" spans="1:53" ht="12.6" customHeight="1">
      <c r="B19" s="779"/>
      <c r="C19" s="697"/>
      <c r="D19" s="697"/>
      <c r="E19" s="697"/>
      <c r="F19" s="697"/>
      <c r="G19" s="697"/>
      <c r="H19" s="697"/>
      <c r="I19" s="697"/>
      <c r="J19" s="697"/>
      <c r="K19" s="697"/>
      <c r="L19" s="697"/>
      <c r="M19" s="697"/>
      <c r="N19" s="697"/>
      <c r="O19" s="697"/>
      <c r="P19" s="697"/>
      <c r="Q19" s="697"/>
      <c r="R19" s="780"/>
      <c r="S19" s="696"/>
      <c r="T19" s="697"/>
      <c r="U19" s="697"/>
      <c r="V19" s="697"/>
      <c r="W19" s="697"/>
      <c r="X19" s="697"/>
      <c r="Y19" s="697"/>
      <c r="Z19" s="697"/>
      <c r="AA19" s="697"/>
      <c r="AB19" s="697"/>
      <c r="AC19" s="697"/>
      <c r="AD19" s="697"/>
      <c r="AE19" s="697"/>
      <c r="AF19" s="697"/>
      <c r="AG19" s="697"/>
      <c r="AH19" s="697"/>
      <c r="AI19" s="780"/>
      <c r="AJ19" s="696"/>
      <c r="AK19" s="697"/>
      <c r="AL19" s="697"/>
      <c r="AM19" s="697"/>
      <c r="AN19" s="697"/>
      <c r="AO19" s="697"/>
      <c r="AP19" s="697"/>
      <c r="AQ19" s="697"/>
      <c r="AR19" s="697"/>
      <c r="AS19" s="697"/>
      <c r="AT19" s="697"/>
      <c r="AU19" s="697"/>
      <c r="AV19" s="697"/>
      <c r="AW19" s="697"/>
      <c r="AX19" s="697"/>
      <c r="AY19" s="698"/>
    </row>
    <row r="20" spans="1:53" ht="12.6" customHeight="1" thickBot="1">
      <c r="B20" s="781"/>
      <c r="C20" s="700"/>
      <c r="D20" s="700"/>
      <c r="E20" s="700"/>
      <c r="F20" s="700"/>
      <c r="G20" s="700"/>
      <c r="H20" s="700"/>
      <c r="I20" s="700"/>
      <c r="J20" s="700"/>
      <c r="K20" s="700"/>
      <c r="L20" s="700"/>
      <c r="M20" s="700"/>
      <c r="N20" s="700"/>
      <c r="O20" s="700"/>
      <c r="P20" s="700"/>
      <c r="Q20" s="700"/>
      <c r="R20" s="782"/>
      <c r="S20" s="699"/>
      <c r="T20" s="700"/>
      <c r="U20" s="700"/>
      <c r="V20" s="700"/>
      <c r="W20" s="700"/>
      <c r="X20" s="700"/>
      <c r="Y20" s="700"/>
      <c r="Z20" s="700"/>
      <c r="AA20" s="700"/>
      <c r="AB20" s="700"/>
      <c r="AC20" s="700"/>
      <c r="AD20" s="700"/>
      <c r="AE20" s="700"/>
      <c r="AF20" s="700"/>
      <c r="AG20" s="700"/>
      <c r="AH20" s="700"/>
      <c r="AI20" s="782"/>
      <c r="AJ20" s="699"/>
      <c r="AK20" s="700"/>
      <c r="AL20" s="700"/>
      <c r="AM20" s="700"/>
      <c r="AN20" s="700"/>
      <c r="AO20" s="700"/>
      <c r="AP20" s="700"/>
      <c r="AQ20" s="700"/>
      <c r="AR20" s="700"/>
      <c r="AS20" s="700"/>
      <c r="AT20" s="700"/>
      <c r="AU20" s="700"/>
      <c r="AV20" s="700"/>
      <c r="AW20" s="700"/>
      <c r="AX20" s="700"/>
      <c r="AY20" s="701"/>
    </row>
    <row r="21" spans="1:53" ht="12.6" customHeight="1" thickTop="1">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77"/>
      <c r="AM21" s="177"/>
      <c r="AN21" s="177"/>
      <c r="AO21" s="177"/>
      <c r="AP21" s="177"/>
      <c r="AQ21" s="177"/>
      <c r="AR21" s="177"/>
      <c r="AS21" s="177"/>
      <c r="AT21" s="177"/>
      <c r="AU21" s="177"/>
      <c r="AV21" s="177"/>
      <c r="AW21" s="177"/>
      <c r="AX21" s="177"/>
      <c r="AY21" s="230" t="s">
        <v>762</v>
      </c>
      <c r="AZ21" s="127"/>
      <c r="BA21" s="127"/>
    </row>
    <row r="22" spans="1:53" ht="15" customHeight="1">
      <c r="A22" s="132" t="s">
        <v>406</v>
      </c>
      <c r="B22" s="127"/>
      <c r="C22" s="127"/>
      <c r="D22" s="135"/>
      <c r="E22" s="135"/>
      <c r="F22" s="135"/>
      <c r="G22" s="135"/>
      <c r="H22" s="135"/>
      <c r="I22" s="135"/>
      <c r="J22" s="135"/>
      <c r="K22" s="135"/>
      <c r="L22" s="135"/>
      <c r="M22" s="135"/>
      <c r="N22" s="135"/>
      <c r="O22" s="135"/>
      <c r="P22" s="135"/>
      <c r="Q22" s="135"/>
      <c r="R22" s="178"/>
      <c r="S22" s="178"/>
      <c r="T22" s="178"/>
      <c r="U22" s="178"/>
      <c r="V22" s="178"/>
      <c r="W22" s="178"/>
      <c r="X22" s="178"/>
      <c r="Y22" s="178"/>
      <c r="Z22" s="127"/>
      <c r="AA22" s="127"/>
      <c r="AB22" s="127"/>
      <c r="AC22" s="127"/>
      <c r="AD22" s="127"/>
      <c r="AE22" s="127"/>
      <c r="AF22" s="178"/>
      <c r="AG22" s="127"/>
      <c r="AH22" s="178"/>
      <c r="AI22" s="127"/>
      <c r="AJ22" s="178"/>
      <c r="AK22" s="127"/>
      <c r="AL22" s="127"/>
      <c r="AM22" s="127"/>
      <c r="AN22" s="127"/>
      <c r="AO22" s="127"/>
      <c r="AP22" s="127"/>
      <c r="AQ22" s="127"/>
      <c r="AR22" s="127"/>
      <c r="AS22" s="127"/>
      <c r="AT22" s="127"/>
      <c r="AU22" s="127"/>
      <c r="AV22" s="127"/>
      <c r="AW22" s="127"/>
      <c r="AX22" s="127"/>
      <c r="AY22" s="127"/>
      <c r="AZ22" s="127"/>
      <c r="BA22" s="127"/>
    </row>
    <row r="23" spans="1:53" ht="15" customHeight="1">
      <c r="B23" s="127" t="s">
        <v>221</v>
      </c>
      <c r="C23" s="127"/>
      <c r="D23" s="135"/>
      <c r="E23" s="135"/>
      <c r="F23" s="135"/>
      <c r="G23" s="135"/>
      <c r="H23" s="135"/>
      <c r="I23" s="135"/>
      <c r="J23" s="135"/>
      <c r="K23" s="135"/>
      <c r="L23" s="135"/>
      <c r="M23" s="135"/>
      <c r="N23" s="135"/>
      <c r="O23" s="135"/>
      <c r="P23" s="135"/>
      <c r="Q23" s="135"/>
      <c r="R23" s="178"/>
      <c r="S23" s="178"/>
      <c r="T23" s="178"/>
      <c r="U23" s="178"/>
      <c r="V23" s="178"/>
      <c r="W23" s="178"/>
      <c r="X23" s="178"/>
      <c r="Y23" s="178"/>
      <c r="Z23" s="127"/>
      <c r="AA23" s="127"/>
      <c r="AB23" s="127"/>
      <c r="AC23" s="127"/>
      <c r="AD23" s="127"/>
      <c r="AE23" s="127"/>
      <c r="AF23" s="178"/>
      <c r="AG23" s="127"/>
      <c r="AH23" s="178"/>
      <c r="AI23" s="127"/>
      <c r="AJ23" s="178"/>
      <c r="AK23" s="127"/>
      <c r="AL23" s="127"/>
      <c r="AM23" s="127"/>
      <c r="AN23" s="127"/>
      <c r="AO23" s="127"/>
      <c r="AP23" s="127"/>
      <c r="AQ23" s="127"/>
      <c r="AR23" s="127"/>
      <c r="AS23" s="127"/>
      <c r="AT23" s="127"/>
      <c r="AU23" s="127"/>
      <c r="AV23" s="127"/>
      <c r="AW23" s="127"/>
      <c r="AX23" s="127"/>
      <c r="AY23" s="127"/>
      <c r="AZ23" s="127"/>
      <c r="BA23" s="127"/>
    </row>
    <row r="24" spans="1:53" ht="15" customHeight="1">
      <c r="C24" s="416" t="str">
        <f>"　国際標準化機構が規格化した環境マネジメントシステム（ＩＳＯ１４０００シリーズ）を"&amp;初期設定!$J$19&amp;"時点に認証取得しており，適用範囲に示された事業内容（適用サービス）が，入札参加資格審査の申請を行う業種を含むものである場合に記入すること。"</f>
        <v>　国際標準化機構が規格化した環境マネジメントシステム（ＩＳＯ１４０００シリーズ）を令和５年７月３１日時点に認証取得しており，適用範囲に示された事業内容（適用サービス）が，入札参加資格審査の申請を行う業種を含むものである場合に記入すること。</v>
      </c>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179"/>
    </row>
    <row r="25" spans="1:53" ht="15" customHeight="1" thickBot="1">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179"/>
    </row>
    <row r="26" spans="1:53" ht="12.6" customHeight="1" thickTop="1">
      <c r="B26" s="454" t="s">
        <v>386</v>
      </c>
      <c r="C26" s="455"/>
      <c r="D26" s="455"/>
      <c r="E26" s="455"/>
      <c r="F26" s="455"/>
      <c r="G26" s="455"/>
      <c r="H26" s="455"/>
      <c r="I26" s="455"/>
      <c r="J26" s="455"/>
      <c r="K26" s="455"/>
      <c r="L26" s="455"/>
      <c r="M26" s="455"/>
      <c r="N26" s="455"/>
      <c r="O26" s="455"/>
      <c r="P26" s="455"/>
      <c r="Q26" s="455"/>
      <c r="R26" s="455"/>
      <c r="S26" s="455" t="s">
        <v>222</v>
      </c>
      <c r="T26" s="455"/>
      <c r="U26" s="455"/>
      <c r="V26" s="455"/>
      <c r="W26" s="455"/>
      <c r="X26" s="455"/>
      <c r="Y26" s="455"/>
      <c r="Z26" s="562" t="s">
        <v>284</v>
      </c>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611"/>
    </row>
    <row r="27" spans="1:53" ht="12.6" customHeight="1">
      <c r="B27" s="456"/>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316"/>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612"/>
    </row>
    <row r="28" spans="1:53" ht="12.6" customHeight="1">
      <c r="B28" s="443" t="s">
        <v>369</v>
      </c>
      <c r="C28" s="444"/>
      <c r="D28" s="444"/>
      <c r="E28" s="444"/>
      <c r="F28" s="444"/>
      <c r="G28" s="444"/>
      <c r="H28" s="444"/>
      <c r="I28" s="444"/>
      <c r="J28" s="444"/>
      <c r="K28" s="444"/>
      <c r="L28" s="444"/>
      <c r="M28" s="444"/>
      <c r="N28" s="444"/>
      <c r="O28" s="444"/>
      <c r="P28" s="444"/>
      <c r="Q28" s="444"/>
      <c r="R28" s="445"/>
      <c r="S28" s="458"/>
      <c r="T28" s="458"/>
      <c r="U28" s="458"/>
      <c r="V28" s="458"/>
      <c r="W28" s="458"/>
      <c r="X28" s="458"/>
      <c r="Y28" s="458"/>
      <c r="AG28" s="479"/>
      <c r="AH28" s="480"/>
      <c r="AI28" s="480"/>
      <c r="AJ28" s="487"/>
      <c r="AK28" s="487"/>
      <c r="AL28" s="487"/>
      <c r="AM28" s="320" t="s">
        <v>147</v>
      </c>
      <c r="AN28" s="480"/>
      <c r="AO28" s="480"/>
      <c r="AP28" s="320" t="s">
        <v>148</v>
      </c>
      <c r="AQ28" s="480"/>
      <c r="AR28" s="480"/>
      <c r="AS28" s="320" t="s">
        <v>149</v>
      </c>
      <c r="AT28" s="138"/>
      <c r="AU28" s="139"/>
      <c r="AV28" s="140"/>
      <c r="AW28" s="140"/>
      <c r="AX28" s="140"/>
      <c r="AY28" s="141"/>
    </row>
    <row r="29" spans="1:53" ht="12.6" customHeight="1" thickBot="1">
      <c r="B29" s="446"/>
      <c r="C29" s="447"/>
      <c r="D29" s="447"/>
      <c r="E29" s="447"/>
      <c r="F29" s="447"/>
      <c r="G29" s="447"/>
      <c r="H29" s="447"/>
      <c r="I29" s="447"/>
      <c r="J29" s="447"/>
      <c r="K29" s="447"/>
      <c r="L29" s="447"/>
      <c r="M29" s="447"/>
      <c r="N29" s="447"/>
      <c r="O29" s="447"/>
      <c r="P29" s="447"/>
      <c r="Q29" s="447"/>
      <c r="R29" s="448"/>
      <c r="S29" s="459"/>
      <c r="T29" s="459"/>
      <c r="U29" s="459"/>
      <c r="V29" s="459"/>
      <c r="W29" s="459"/>
      <c r="X29" s="459"/>
      <c r="Y29" s="459"/>
      <c r="Z29" s="142"/>
      <c r="AA29" s="143"/>
      <c r="AB29" s="143"/>
      <c r="AC29" s="143"/>
      <c r="AD29" s="143"/>
      <c r="AE29" s="143"/>
      <c r="AF29" s="143"/>
      <c r="AG29" s="481"/>
      <c r="AH29" s="481"/>
      <c r="AI29" s="481"/>
      <c r="AJ29" s="488"/>
      <c r="AK29" s="488"/>
      <c r="AL29" s="488"/>
      <c r="AM29" s="415"/>
      <c r="AN29" s="481"/>
      <c r="AO29" s="481"/>
      <c r="AP29" s="415"/>
      <c r="AQ29" s="481"/>
      <c r="AR29" s="481"/>
      <c r="AS29" s="415"/>
      <c r="AT29" s="143"/>
      <c r="AU29" s="143"/>
      <c r="AV29" s="143"/>
      <c r="AW29" s="143"/>
      <c r="AX29" s="143"/>
      <c r="AY29" s="145"/>
    </row>
    <row r="30" spans="1:53" ht="12.6" customHeight="1" thickTop="1">
      <c r="AL30" s="177"/>
      <c r="AM30" s="177"/>
      <c r="AN30" s="177"/>
      <c r="AO30" s="177"/>
      <c r="AP30" s="177"/>
      <c r="AQ30" s="177"/>
      <c r="AR30" s="177"/>
      <c r="AS30" s="177"/>
      <c r="AT30" s="177"/>
      <c r="AU30" s="177"/>
      <c r="AV30" s="177"/>
      <c r="AW30" s="177"/>
      <c r="AX30" s="177"/>
      <c r="AY30" s="230" t="s">
        <v>762</v>
      </c>
    </row>
    <row r="31" spans="1:53" ht="15" customHeight="1">
      <c r="B31" s="111" t="s">
        <v>223</v>
      </c>
    </row>
    <row r="32" spans="1:53" ht="15" customHeight="1">
      <c r="C32" s="416" t="str">
        <f>"　エコアクション２１等の認証・登録証の交付を"&amp;初期設定!$J$20&amp;"時点で受けており，適用範囲に示された事業内容（適用サービス）が，入札参加資格審査の申請を行う業種を含むものである場合に記入すること。"</f>
        <v>　エコアクション２１等の認証・登録証の交付を令和５年７月３１日時点で受けており，適用範囲に示された事業内容（適用サービス）が，入札参加資格審査の申請を行う業種を含むものである場合に記入すること。</v>
      </c>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row>
    <row r="33" spans="2:51" ht="15" customHeight="1" thickBot="1">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row>
    <row r="34" spans="2:51" ht="12.6" customHeight="1" thickTop="1">
      <c r="B34" s="454" t="s">
        <v>387</v>
      </c>
      <c r="C34" s="455"/>
      <c r="D34" s="455"/>
      <c r="E34" s="455"/>
      <c r="F34" s="455"/>
      <c r="G34" s="455"/>
      <c r="H34" s="455"/>
      <c r="I34" s="455"/>
      <c r="J34" s="455"/>
      <c r="K34" s="455"/>
      <c r="L34" s="455"/>
      <c r="M34" s="455"/>
      <c r="N34" s="455"/>
      <c r="O34" s="455"/>
      <c r="P34" s="455"/>
      <c r="Q34" s="455"/>
      <c r="R34" s="455"/>
      <c r="S34" s="455" t="s">
        <v>224</v>
      </c>
      <c r="T34" s="455"/>
      <c r="U34" s="455"/>
      <c r="V34" s="455"/>
      <c r="W34" s="455"/>
      <c r="X34" s="455"/>
      <c r="Y34" s="455"/>
      <c r="Z34" s="562" t="s">
        <v>284</v>
      </c>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611"/>
    </row>
    <row r="35" spans="2:51" ht="12.6" customHeight="1">
      <c r="B35" s="456"/>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316"/>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612"/>
    </row>
    <row r="36" spans="2:51" ht="12.6" customHeight="1">
      <c r="B36" s="443" t="s">
        <v>225</v>
      </c>
      <c r="C36" s="445"/>
      <c r="D36" s="690" t="s">
        <v>226</v>
      </c>
      <c r="E36" s="691"/>
      <c r="F36" s="691"/>
      <c r="G36" s="691"/>
      <c r="H36" s="691"/>
      <c r="I36" s="691"/>
      <c r="J36" s="691"/>
      <c r="K36" s="691"/>
      <c r="L36" s="691"/>
      <c r="M36" s="691"/>
      <c r="N36" s="691"/>
      <c r="O36" s="691"/>
      <c r="P36" s="691"/>
      <c r="Q36" s="691"/>
      <c r="R36" s="692"/>
      <c r="S36" s="458"/>
      <c r="T36" s="458"/>
      <c r="U36" s="458"/>
      <c r="V36" s="458"/>
      <c r="W36" s="458"/>
      <c r="X36" s="458"/>
      <c r="Y36" s="458"/>
      <c r="AG36" s="479"/>
      <c r="AH36" s="480"/>
      <c r="AI36" s="480"/>
      <c r="AJ36" s="487"/>
      <c r="AK36" s="487"/>
      <c r="AL36" s="487"/>
      <c r="AM36" s="320" t="s">
        <v>147</v>
      </c>
      <c r="AN36" s="480"/>
      <c r="AO36" s="480"/>
      <c r="AP36" s="320" t="s">
        <v>148</v>
      </c>
      <c r="AQ36" s="480"/>
      <c r="AR36" s="480"/>
      <c r="AS36" s="320" t="s">
        <v>149</v>
      </c>
      <c r="AT36" s="138"/>
      <c r="AU36" s="139"/>
      <c r="AV36" s="140"/>
      <c r="AW36" s="140"/>
      <c r="AX36" s="140"/>
      <c r="AY36" s="141"/>
    </row>
    <row r="37" spans="2:51" ht="12.6" customHeight="1">
      <c r="B37" s="528"/>
      <c r="C37" s="529"/>
      <c r="D37" s="693"/>
      <c r="E37" s="694"/>
      <c r="F37" s="694"/>
      <c r="G37" s="694"/>
      <c r="H37" s="694"/>
      <c r="I37" s="694"/>
      <c r="J37" s="694"/>
      <c r="K37" s="694"/>
      <c r="L37" s="694"/>
      <c r="M37" s="694"/>
      <c r="N37" s="694"/>
      <c r="O37" s="694"/>
      <c r="P37" s="694"/>
      <c r="Q37" s="694"/>
      <c r="R37" s="695"/>
      <c r="S37" s="458"/>
      <c r="T37" s="458"/>
      <c r="U37" s="458"/>
      <c r="V37" s="458"/>
      <c r="W37" s="458"/>
      <c r="X37" s="458"/>
      <c r="Y37" s="458"/>
      <c r="Z37" s="180"/>
      <c r="AA37" s="181"/>
      <c r="AB37" s="181"/>
      <c r="AC37" s="181"/>
      <c r="AD37" s="181"/>
      <c r="AE37" s="181"/>
      <c r="AF37" s="181"/>
      <c r="AG37" s="282"/>
      <c r="AH37" s="282"/>
      <c r="AI37" s="282"/>
      <c r="AJ37" s="592"/>
      <c r="AK37" s="592"/>
      <c r="AL37" s="592"/>
      <c r="AM37" s="323"/>
      <c r="AN37" s="282"/>
      <c r="AO37" s="282"/>
      <c r="AP37" s="323"/>
      <c r="AQ37" s="282"/>
      <c r="AR37" s="282"/>
      <c r="AS37" s="323"/>
      <c r="AT37" s="181"/>
      <c r="AU37" s="181"/>
      <c r="AV37" s="181"/>
      <c r="AW37" s="181"/>
      <c r="AX37" s="181"/>
      <c r="AY37" s="182"/>
    </row>
    <row r="38" spans="2:51" ht="12.6" customHeight="1">
      <c r="B38" s="443" t="s">
        <v>173</v>
      </c>
      <c r="C38" s="445"/>
      <c r="D38" s="657"/>
      <c r="E38" s="550"/>
      <c r="F38" s="550"/>
      <c r="G38" s="550"/>
      <c r="H38" s="550"/>
      <c r="I38" s="550"/>
      <c r="J38" s="550"/>
      <c r="K38" s="550"/>
      <c r="L38" s="550"/>
      <c r="M38" s="550"/>
      <c r="N38" s="550"/>
      <c r="O38" s="550"/>
      <c r="P38" s="550"/>
      <c r="Q38" s="550"/>
      <c r="R38" s="551"/>
      <c r="S38" s="688"/>
      <c r="T38" s="688"/>
      <c r="U38" s="688"/>
      <c r="V38" s="688"/>
      <c r="W38" s="688"/>
      <c r="X38" s="688"/>
      <c r="Y38" s="688"/>
      <c r="AG38" s="479"/>
      <c r="AH38" s="480"/>
      <c r="AI38" s="480"/>
      <c r="AJ38" s="487"/>
      <c r="AK38" s="487"/>
      <c r="AL38" s="487"/>
      <c r="AM38" s="320" t="s">
        <v>147</v>
      </c>
      <c r="AN38" s="480"/>
      <c r="AO38" s="480"/>
      <c r="AP38" s="320" t="s">
        <v>148</v>
      </c>
      <c r="AQ38" s="480"/>
      <c r="AR38" s="480"/>
      <c r="AS38" s="320" t="s">
        <v>149</v>
      </c>
      <c r="AU38" s="183"/>
      <c r="AV38" s="184"/>
      <c r="AW38" s="184"/>
      <c r="AX38" s="184"/>
      <c r="AY38" s="185"/>
    </row>
    <row r="39" spans="2:51" ht="12.6" customHeight="1" thickBot="1">
      <c r="B39" s="446"/>
      <c r="C39" s="448"/>
      <c r="D39" s="685"/>
      <c r="E39" s="686"/>
      <c r="F39" s="686"/>
      <c r="G39" s="686"/>
      <c r="H39" s="686"/>
      <c r="I39" s="686"/>
      <c r="J39" s="686"/>
      <c r="K39" s="686"/>
      <c r="L39" s="686"/>
      <c r="M39" s="686"/>
      <c r="N39" s="686"/>
      <c r="O39" s="686"/>
      <c r="P39" s="686"/>
      <c r="Q39" s="686"/>
      <c r="R39" s="689"/>
      <c r="S39" s="459"/>
      <c r="T39" s="459"/>
      <c r="U39" s="459"/>
      <c r="V39" s="459"/>
      <c r="W39" s="459"/>
      <c r="X39" s="459"/>
      <c r="Y39" s="459"/>
      <c r="Z39" s="142"/>
      <c r="AA39" s="143"/>
      <c r="AB39" s="143"/>
      <c r="AC39" s="143"/>
      <c r="AD39" s="143"/>
      <c r="AE39" s="143"/>
      <c r="AF39" s="143"/>
      <c r="AG39" s="481"/>
      <c r="AH39" s="481"/>
      <c r="AI39" s="481"/>
      <c r="AJ39" s="488"/>
      <c r="AK39" s="488"/>
      <c r="AL39" s="488"/>
      <c r="AM39" s="415"/>
      <c r="AN39" s="481"/>
      <c r="AO39" s="481"/>
      <c r="AP39" s="415"/>
      <c r="AQ39" s="481"/>
      <c r="AR39" s="481"/>
      <c r="AS39" s="415"/>
      <c r="AT39" s="143"/>
      <c r="AU39" s="143"/>
      <c r="AV39" s="143"/>
      <c r="AW39" s="143"/>
      <c r="AX39" s="143"/>
      <c r="AY39" s="145"/>
    </row>
    <row r="40" spans="2:51" ht="13.5" customHeight="1" thickTop="1">
      <c r="AL40" s="177"/>
      <c r="AM40" s="177"/>
      <c r="AN40" s="177"/>
      <c r="AO40" s="177"/>
      <c r="AP40" s="177"/>
      <c r="AQ40" s="177"/>
      <c r="AR40" s="177"/>
      <c r="AS40" s="177"/>
      <c r="AT40" s="177"/>
      <c r="AU40" s="177"/>
      <c r="AV40" s="177"/>
      <c r="AW40" s="177"/>
      <c r="AX40" s="177"/>
      <c r="AY40" s="230" t="s">
        <v>762</v>
      </c>
    </row>
    <row r="42" spans="2:51" ht="15" customHeight="1">
      <c r="B42" s="158"/>
    </row>
    <row r="44" spans="2:51" ht="15" customHeight="1">
      <c r="B44" s="186"/>
      <c r="C44" s="186"/>
      <c r="D44" s="186"/>
      <c r="E44" s="186"/>
      <c r="F44" s="186"/>
      <c r="G44" s="186"/>
      <c r="H44" s="186"/>
      <c r="I44" s="186"/>
      <c r="J44" s="186"/>
      <c r="K44" s="186"/>
      <c r="L44" s="186"/>
      <c r="M44" s="186"/>
      <c r="N44" s="186"/>
      <c r="O44" s="186"/>
      <c r="P44" s="186"/>
      <c r="Q44" s="186"/>
      <c r="R44" s="186"/>
      <c r="S44" s="186"/>
      <c r="T44" s="186"/>
      <c r="U44" s="186"/>
      <c r="V44" s="186"/>
      <c r="W44" s="186"/>
      <c r="X44" s="186"/>
    </row>
    <row r="54" spans="2:53" ht="15" customHeight="1">
      <c r="AZ54" s="127"/>
      <c r="BA54" s="127"/>
    </row>
    <row r="55" spans="2:53" ht="15" customHeight="1">
      <c r="AZ55" s="127"/>
      <c r="BA55" s="127"/>
    </row>
    <row r="63" spans="2:53" ht="15" customHeight="1">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row>
    <row r="71" spans="38:46" ht="15" customHeight="1">
      <c r="AL71" s="159"/>
      <c r="AM71" s="159"/>
      <c r="AN71" s="159"/>
      <c r="AO71" s="159"/>
      <c r="AP71" s="159"/>
      <c r="AQ71" s="159"/>
      <c r="AR71" s="159"/>
      <c r="AS71" s="159"/>
      <c r="AT71" s="159"/>
    </row>
  </sheetData>
  <sheetProtection password="CC81" sheet="1" objects="1" scenarios="1"/>
  <mergeCells count="82">
    <mergeCell ref="B14:AY16"/>
    <mergeCell ref="Z10:AD11"/>
    <mergeCell ref="B19:R20"/>
    <mergeCell ref="S19:AI20"/>
    <mergeCell ref="AF10:AJ11"/>
    <mergeCell ref="M10:R11"/>
    <mergeCell ref="B2:AY3"/>
    <mergeCell ref="B8:L9"/>
    <mergeCell ref="B4:L4"/>
    <mergeCell ref="B5:L7"/>
    <mergeCell ref="M4:S7"/>
    <mergeCell ref="T5:Y7"/>
    <mergeCell ref="AL6:AQ7"/>
    <mergeCell ref="Z6:AE7"/>
    <mergeCell ref="AL8:AP9"/>
    <mergeCell ref="T4:AY4"/>
    <mergeCell ref="AF6:AK7"/>
    <mergeCell ref="AF8:AJ9"/>
    <mergeCell ref="AK8:AK9"/>
    <mergeCell ref="M8:R9"/>
    <mergeCell ref="Z5:AZ5"/>
    <mergeCell ref="AR6:AZ6"/>
    <mergeCell ref="S8:S9"/>
    <mergeCell ref="AR7:AZ7"/>
    <mergeCell ref="AZ8:AZ9"/>
    <mergeCell ref="AZ10:AZ11"/>
    <mergeCell ref="AK10:AK11"/>
    <mergeCell ref="AL10:AP11"/>
    <mergeCell ref="AQ10:AQ11"/>
    <mergeCell ref="S10:S11"/>
    <mergeCell ref="C24:AY25"/>
    <mergeCell ref="AJ19:AY20"/>
    <mergeCell ref="AE10:AE11"/>
    <mergeCell ref="AJ17:AY18"/>
    <mergeCell ref="T8:X9"/>
    <mergeCell ref="Y8:Y9"/>
    <mergeCell ref="T10:X11"/>
    <mergeCell ref="Y10:Y11"/>
    <mergeCell ref="AE8:AE9"/>
    <mergeCell ref="AQ8:AQ9"/>
    <mergeCell ref="Z8:AD9"/>
    <mergeCell ref="B10:L11"/>
    <mergeCell ref="B17:R18"/>
    <mergeCell ref="S17:AI18"/>
    <mergeCell ref="AR8:AY9"/>
    <mergeCell ref="AR10:AY11"/>
    <mergeCell ref="B38:C39"/>
    <mergeCell ref="AP28:AP29"/>
    <mergeCell ref="AP36:AP37"/>
    <mergeCell ref="AP38:AP39"/>
    <mergeCell ref="S38:Y39"/>
    <mergeCell ref="D38:R39"/>
    <mergeCell ref="AG38:AI39"/>
    <mergeCell ref="B34:R35"/>
    <mergeCell ref="S36:Y37"/>
    <mergeCell ref="D36:R37"/>
    <mergeCell ref="AM36:AM37"/>
    <mergeCell ref="C32:AY33"/>
    <mergeCell ref="AJ36:AL37"/>
    <mergeCell ref="Z26:AY27"/>
    <mergeCell ref="AG28:AI29"/>
    <mergeCell ref="AG36:AI37"/>
    <mergeCell ref="AJ28:AL29"/>
    <mergeCell ref="AN28:AO29"/>
    <mergeCell ref="AQ28:AR29"/>
    <mergeCell ref="AS36:AS37"/>
    <mergeCell ref="B26:R27"/>
    <mergeCell ref="AS38:AS39"/>
    <mergeCell ref="B36:C37"/>
    <mergeCell ref="S34:Y35"/>
    <mergeCell ref="S28:Y29"/>
    <mergeCell ref="S26:Y27"/>
    <mergeCell ref="B28:R29"/>
    <mergeCell ref="AM28:AM29"/>
    <mergeCell ref="Z34:AY35"/>
    <mergeCell ref="AS28:AS29"/>
    <mergeCell ref="AM38:AM39"/>
    <mergeCell ref="AJ38:AL39"/>
    <mergeCell ref="AN36:AO37"/>
    <mergeCell ref="AN38:AO39"/>
    <mergeCell ref="AQ36:AR37"/>
    <mergeCell ref="AQ38:AR39"/>
  </mergeCells>
  <phoneticPr fontId="9"/>
  <conditionalFormatting sqref="AG28">
    <cfRule type="expression" dxfId="101" priority="28" stopIfTrue="1">
      <formula>OR($AG28="",$AJ28="",$AN28="",$AQ28="")</formula>
    </cfRule>
    <cfRule type="expression" dxfId="100" priority="32">
      <formula>IF(ISERROR(VALUE(TEXT(DATEVALUE($AG28&amp;$AJ28&amp;"年"&amp;$AN28&amp;"月"&amp;$AQ28&amp;"日"),"yyyy/mm/dd"))),FALSE,TRUE)=FALSE</formula>
    </cfRule>
  </conditionalFormatting>
  <conditionalFormatting sqref="AG36">
    <cfRule type="expression" dxfId="99" priority="16" stopIfTrue="1">
      <formula>OR($AG36="",$AJ36="",$AN36="",$AQ36="")</formula>
    </cfRule>
    <cfRule type="expression" dxfId="98" priority="20">
      <formula>IF(ISERROR(VALUE(TEXT(DATEVALUE($AG36&amp;$AJ36&amp;"年"&amp;$AN36&amp;"月"&amp;$AQ36&amp;"日"),"yyyy/mm/dd"))),FALSE,TRUE)=FALSE</formula>
    </cfRule>
  </conditionalFormatting>
  <conditionalFormatting sqref="AG38">
    <cfRule type="expression" dxfId="97" priority="4" stopIfTrue="1">
      <formula>OR($AG38="",$AJ38="",$AN38="",$AQ38="")</formula>
    </cfRule>
    <cfRule type="expression" dxfId="96" priority="8">
      <formula>IF(ISERROR(VALUE(TEXT(DATEVALUE($AG38&amp;$AJ38&amp;"年"&amp;$AN38&amp;"月"&amp;$AQ38&amp;"日"),"yyyy/mm/dd"))),FALSE,TRUE)=FALSE</formula>
    </cfRule>
  </conditionalFormatting>
  <conditionalFormatting sqref="AJ28">
    <cfRule type="expression" dxfId="95" priority="27" stopIfTrue="1">
      <formula>OR($AG28="",$AJ28="",$AN28="",$AQ28="")</formula>
    </cfRule>
    <cfRule type="expression" dxfId="94" priority="31">
      <formula>IF(ISERROR(VALUE(TEXT(DATEVALUE($AG28&amp;$AJ28&amp;"年"&amp;$AN28&amp;"月"&amp;$AQ28&amp;"日"),"yyyy/mm/dd"))),FALSE,TRUE)=FALSE</formula>
    </cfRule>
  </conditionalFormatting>
  <conditionalFormatting sqref="AJ36">
    <cfRule type="expression" dxfId="93" priority="15" stopIfTrue="1">
      <formula>OR($AG36="",$AJ36="",$AN36="",$AQ36="")</formula>
    </cfRule>
    <cfRule type="expression" dxfId="92" priority="19">
      <formula>IF(ISERROR(VALUE(TEXT(DATEVALUE($AG36&amp;$AJ36&amp;"年"&amp;$AN36&amp;"月"&amp;$AQ36&amp;"日"),"yyyy/mm/dd"))),FALSE,TRUE)=FALSE</formula>
    </cfRule>
  </conditionalFormatting>
  <conditionalFormatting sqref="AJ38">
    <cfRule type="expression" dxfId="91" priority="3" stopIfTrue="1">
      <formula>OR($AG38="",$AJ38="",$AN38="",$AQ38="")</formula>
    </cfRule>
    <cfRule type="expression" dxfId="90" priority="7">
      <formula>IF(ISERROR(VALUE(TEXT(DATEVALUE($AG38&amp;$AJ38&amp;"年"&amp;$AN38&amp;"月"&amp;$AQ38&amp;"日"),"yyyy/mm/dd"))),FALSE,TRUE)=FALSE</formula>
    </cfRule>
  </conditionalFormatting>
  <conditionalFormatting sqref="AN28">
    <cfRule type="expression" dxfId="89" priority="26" stopIfTrue="1">
      <formula>OR($AG28="",$AJ28="",$AN28="",$AQ28="")</formula>
    </cfRule>
    <cfRule type="expression" dxfId="88" priority="30">
      <formula>IF(ISERROR(VALUE(TEXT(DATEVALUE($AG28&amp;$AJ28&amp;"年"&amp;$AN28&amp;"月"&amp;$AQ28&amp;"日"),"yyyy/mm/dd"))),FALSE,TRUE)=FALSE</formula>
    </cfRule>
  </conditionalFormatting>
  <conditionalFormatting sqref="AN36">
    <cfRule type="expression" dxfId="87" priority="14" stopIfTrue="1">
      <formula>OR($AG36="",$AJ36="",$AN36="",$AQ36="")</formula>
    </cfRule>
    <cfRule type="expression" dxfId="86" priority="18">
      <formula>IF(ISERROR(VALUE(TEXT(DATEVALUE($AG36&amp;$AJ36&amp;"年"&amp;$AN36&amp;"月"&amp;$AQ36&amp;"日"),"yyyy/mm/dd"))),FALSE,TRUE)=FALSE</formula>
    </cfRule>
  </conditionalFormatting>
  <conditionalFormatting sqref="AN38">
    <cfRule type="expression" dxfId="85" priority="2" stopIfTrue="1">
      <formula>OR($AG38="",$AJ38="",$AN38="",$AQ38="")</formula>
    </cfRule>
    <cfRule type="expression" dxfId="84" priority="6">
      <formula>IF(ISERROR(VALUE(TEXT(DATEVALUE($AG38&amp;$AJ38&amp;"年"&amp;$AN38&amp;"月"&amp;$AQ38&amp;"日"),"yyyy/mm/dd"))),FALSE,TRUE)=FALSE</formula>
    </cfRule>
  </conditionalFormatting>
  <conditionalFormatting sqref="AQ28">
    <cfRule type="expression" dxfId="83" priority="25" stopIfTrue="1">
      <formula>OR($AG28="",$AJ28="",$AN28="",$AQ28="")</formula>
    </cfRule>
    <cfRule type="expression" dxfId="82" priority="29">
      <formula>IF(ISERROR(VALUE(TEXT(DATEVALUE($AG28&amp;$AJ28&amp;"年"&amp;$AN28&amp;"月"&amp;$AQ28&amp;"日"),"yyyy/mm/dd"))),FALSE,TRUE)=FALSE</formula>
    </cfRule>
  </conditionalFormatting>
  <conditionalFormatting sqref="AQ36">
    <cfRule type="expression" dxfId="81" priority="13" stopIfTrue="1">
      <formula>OR($AG36="",$AJ36="",$AN36="",$AQ36="")</formula>
    </cfRule>
    <cfRule type="expression" dxfId="80" priority="17">
      <formula>IF(ISERROR(VALUE(TEXT(DATEVALUE($AG36&amp;$AJ36&amp;"年"&amp;$AN36&amp;"月"&amp;$AQ36&amp;"日"),"yyyy/mm/dd"))),FALSE,TRUE)=FALSE</formula>
    </cfRule>
  </conditionalFormatting>
  <conditionalFormatting sqref="AQ38">
    <cfRule type="expression" dxfId="79" priority="1" stopIfTrue="1">
      <formula>OR($AG38="",$AJ38="",$AN38="",$AQ38="")</formula>
    </cfRule>
    <cfRule type="expression" dxfId="78" priority="5">
      <formula>IF(ISERROR(VALUE(TEXT(DATEVALUE($AG38&amp;$AJ38&amp;"年"&amp;$AN38&amp;"月"&amp;$AQ38&amp;"日"),"yyyy/mm/dd"))),FALSE,TRUE)=FALSE</formula>
    </cfRule>
  </conditionalFormatting>
  <dataValidations count="3">
    <dataValidation imeMode="on" allowBlank="1" showInputMessage="1" showErrorMessage="1" sqref="D38:R39" xr:uid="{00000000-0002-0000-0700-000000000000}"/>
    <dataValidation type="whole" imeMode="disabled" allowBlank="1" showInputMessage="1" showErrorMessage="1" errorTitle="入力エラー" error="日付（和暦）を入力してください。" sqref="AN28:AO29 AN36:AO39" xr:uid="{00000000-0002-0000-0700-000001000000}">
      <formula1>1</formula1>
      <formula2>12</formula2>
    </dataValidation>
    <dataValidation type="whole" imeMode="disabled" allowBlank="1" showInputMessage="1" showErrorMessage="1" errorTitle="入力エラー" error="日付（和暦）を入力してください。" sqref="AQ28:AR29 AQ36:AR39" xr:uid="{00000000-0002-0000-0700-000002000000}">
      <formula1>1</formula1>
      <formula2>31</formula2>
    </dataValidation>
  </dataValidations>
  <printOptions horizontalCentered="1"/>
  <pageMargins left="0.39370078740157483" right="0.39370078740157483" top="0.78740157480314965" bottom="0.59055118110236227" header="0.59055118110236227" footer="0.39370078740157483"/>
  <pageSetup paperSize="9" scale="98" firstPageNumber="9" orientation="landscape" useFirstPageNumber="1" horizontalDpi="300" verticalDpi="300" r:id="rId1"/>
  <headerFooter alignWithMargins="0">
    <oddHeader>&amp;R&amp;"ＭＳ 明朝,標準"&amp;10-&amp;P+-</oddHeader>
  </headerFooter>
  <extLst>
    <ext xmlns:x14="http://schemas.microsoft.com/office/spreadsheetml/2009/9/main" uri="{78C0D931-6437-407d-A8EE-F0AAD7539E65}">
      <x14:conditionalFormattings>
        <x14:conditionalFormatting xmlns:xm="http://schemas.microsoft.com/office/excel/2006/main">
          <x14:cfRule type="expression" priority="36" id="{6397A43D-F11F-4246-901B-189D41AC5330}">
            <xm:f>DATEVALUE($AG28&amp;$AJ28&amp;"年"&amp;$AN28&amp;"月"&amp;$AQ28&amp;"日")&gt;DATEVALUE(初期設定!$K$19)</xm:f>
            <x14:dxf>
              <fill>
                <patternFill>
                  <bgColor rgb="FFFFCCCC"/>
                </patternFill>
              </fill>
            </x14:dxf>
          </x14:cfRule>
          <xm:sqref>AG28</xm:sqref>
        </x14:conditionalFormatting>
        <x14:conditionalFormatting xmlns:xm="http://schemas.microsoft.com/office/excel/2006/main">
          <x14:cfRule type="expression" priority="24" id="{2620E5B7-21EE-453E-8812-FC121152E7AD}">
            <xm:f>DATEVALUE($AG36&amp;$AJ36&amp;"年"&amp;$AN36&amp;"月"&amp;$AQ36&amp;"日")&gt;DATEVALUE(初期設定!$K$19)</xm:f>
            <x14:dxf>
              <fill>
                <patternFill>
                  <bgColor rgb="FFFFCCCC"/>
                </patternFill>
              </fill>
            </x14:dxf>
          </x14:cfRule>
          <xm:sqref>AG36</xm:sqref>
        </x14:conditionalFormatting>
        <x14:conditionalFormatting xmlns:xm="http://schemas.microsoft.com/office/excel/2006/main">
          <x14:cfRule type="expression" priority="12" id="{3BF4C8DD-1D54-40F4-9589-2B2C80C69F64}">
            <xm:f>DATEVALUE($AG38&amp;$AJ38&amp;"年"&amp;$AN38&amp;"月"&amp;$AQ38&amp;"日")&gt;DATEVALUE(初期設定!$K$19)</xm:f>
            <x14:dxf>
              <fill>
                <patternFill>
                  <bgColor rgb="FFFFCCCC"/>
                </patternFill>
              </fill>
            </x14:dxf>
          </x14:cfRule>
          <xm:sqref>AG38</xm:sqref>
        </x14:conditionalFormatting>
        <x14:conditionalFormatting xmlns:xm="http://schemas.microsoft.com/office/excel/2006/main">
          <x14:cfRule type="expression" priority="35" id="{A9832C56-52D0-431A-8CC4-DC6C59461738}">
            <xm:f>DATEVALUE($AG28&amp;$AJ28&amp;"年"&amp;$AN28&amp;"月"&amp;$AQ28&amp;"日")&gt;DATEVALUE(初期設定!$K$19)</xm:f>
            <x14:dxf>
              <fill>
                <patternFill>
                  <bgColor rgb="FFFFCCCC"/>
                </patternFill>
              </fill>
            </x14:dxf>
          </x14:cfRule>
          <xm:sqref>AJ28</xm:sqref>
        </x14:conditionalFormatting>
        <x14:conditionalFormatting xmlns:xm="http://schemas.microsoft.com/office/excel/2006/main">
          <x14:cfRule type="expression" priority="23" id="{73E32854-D136-4953-80AE-E1252E365632}">
            <xm:f>DATEVALUE($AG36&amp;$AJ36&amp;"年"&amp;$AN36&amp;"月"&amp;$AQ36&amp;"日")&gt;DATEVALUE(初期設定!$K$19)</xm:f>
            <x14:dxf>
              <fill>
                <patternFill>
                  <bgColor rgb="FFFFCCCC"/>
                </patternFill>
              </fill>
            </x14:dxf>
          </x14:cfRule>
          <xm:sqref>AJ36</xm:sqref>
        </x14:conditionalFormatting>
        <x14:conditionalFormatting xmlns:xm="http://schemas.microsoft.com/office/excel/2006/main">
          <x14:cfRule type="expression" priority="11" id="{BF624F99-48B6-4B5F-B08C-309DE9C79E51}">
            <xm:f>DATEVALUE($AG38&amp;$AJ38&amp;"年"&amp;$AN38&amp;"月"&amp;$AQ38&amp;"日")&gt;DATEVALUE(初期設定!$K$19)</xm:f>
            <x14:dxf>
              <fill>
                <patternFill>
                  <bgColor rgb="FFFFCCCC"/>
                </patternFill>
              </fill>
            </x14:dxf>
          </x14:cfRule>
          <xm:sqref>AJ38</xm:sqref>
        </x14:conditionalFormatting>
        <x14:conditionalFormatting xmlns:xm="http://schemas.microsoft.com/office/excel/2006/main">
          <x14:cfRule type="expression" priority="34" id="{33F73DE3-C35C-4FE5-91C6-9FE74A098960}">
            <xm:f>DATEVALUE($AG28&amp;$AJ28&amp;"年"&amp;$AN28&amp;"月"&amp;$AQ28&amp;"日")&gt;DATEVALUE(初期設定!$K$19)</xm:f>
            <x14:dxf>
              <fill>
                <patternFill>
                  <bgColor rgb="FFFFCCCC"/>
                </patternFill>
              </fill>
            </x14:dxf>
          </x14:cfRule>
          <xm:sqref>AN28</xm:sqref>
        </x14:conditionalFormatting>
        <x14:conditionalFormatting xmlns:xm="http://schemas.microsoft.com/office/excel/2006/main">
          <x14:cfRule type="expression" priority="22" id="{09317C57-6D43-483C-9F7E-3BA6194447B7}">
            <xm:f>DATEVALUE($AG36&amp;$AJ36&amp;"年"&amp;$AN36&amp;"月"&amp;$AQ36&amp;"日")&gt;DATEVALUE(初期設定!$K$19)</xm:f>
            <x14:dxf>
              <fill>
                <patternFill>
                  <bgColor rgb="FFFFCCCC"/>
                </patternFill>
              </fill>
            </x14:dxf>
          </x14:cfRule>
          <xm:sqref>AN36</xm:sqref>
        </x14:conditionalFormatting>
        <x14:conditionalFormatting xmlns:xm="http://schemas.microsoft.com/office/excel/2006/main">
          <x14:cfRule type="expression" priority="10" id="{344B53D5-C5EA-41E4-8E03-44FF9240C4FF}">
            <xm:f>DATEVALUE($AG38&amp;$AJ38&amp;"年"&amp;$AN38&amp;"月"&amp;$AQ38&amp;"日")&gt;DATEVALUE(初期設定!$K$19)</xm:f>
            <x14:dxf>
              <fill>
                <patternFill>
                  <bgColor rgb="FFFFCCCC"/>
                </patternFill>
              </fill>
            </x14:dxf>
          </x14:cfRule>
          <xm:sqref>AN38</xm:sqref>
        </x14:conditionalFormatting>
        <x14:conditionalFormatting xmlns:xm="http://schemas.microsoft.com/office/excel/2006/main">
          <x14:cfRule type="expression" priority="33" id="{1F9A8A96-1E60-481F-A5C5-7FD4F0305CD3}">
            <xm:f>DATEVALUE($AG28&amp;$AJ28&amp;"年"&amp;$AN28&amp;"月"&amp;$AQ28&amp;"日")&gt;DATEVALUE(初期設定!$K$19)</xm:f>
            <x14:dxf>
              <fill>
                <patternFill>
                  <bgColor rgb="FFFFCCCC"/>
                </patternFill>
              </fill>
            </x14:dxf>
          </x14:cfRule>
          <xm:sqref>AQ28</xm:sqref>
        </x14:conditionalFormatting>
        <x14:conditionalFormatting xmlns:xm="http://schemas.microsoft.com/office/excel/2006/main">
          <x14:cfRule type="expression" priority="21" id="{8D97CF8D-6B18-4BC6-8A25-73BF1F38F235}">
            <xm:f>DATEVALUE($AG36&amp;$AJ36&amp;"年"&amp;$AN36&amp;"月"&amp;$AQ36&amp;"日")&gt;DATEVALUE(初期設定!$K$19)</xm:f>
            <x14:dxf>
              <fill>
                <patternFill>
                  <bgColor rgb="FFFFCCCC"/>
                </patternFill>
              </fill>
            </x14:dxf>
          </x14:cfRule>
          <xm:sqref>AQ36</xm:sqref>
        </x14:conditionalFormatting>
        <x14:conditionalFormatting xmlns:xm="http://schemas.microsoft.com/office/excel/2006/main">
          <x14:cfRule type="expression" priority="9" id="{FC967151-7D06-4DDC-BABF-5DF2A49E4D1B}">
            <xm:f>DATEVALUE($AG38&amp;$AJ38&amp;"年"&amp;$AN38&amp;"月"&amp;$AQ38&amp;"日")&gt;DATEVALUE(初期設定!$K$19)</xm:f>
            <x14:dxf>
              <fill>
                <patternFill>
                  <bgColor rgb="FFFFCCCC"/>
                </patternFill>
              </fill>
            </x14:dxf>
          </x14:cfRule>
          <xm:sqref>AQ38</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3000000}">
          <x14:formula1>
            <xm:f>初期設定!$AC$3</xm:f>
          </x14:formula1>
          <xm:sqref>S19:AI20</xm:sqref>
        </x14:dataValidation>
        <x14:dataValidation type="whole" imeMode="disabled" allowBlank="1" showInputMessage="1" showErrorMessage="1" xr:uid="{00000000-0002-0000-0700-000004000000}">
          <x14:formula1>
            <xm:f>1</xm:f>
          </x14:formula1>
          <x14:formula2>
            <xm:f>初期設定!$N$4</xm:f>
          </x14:formula2>
          <xm:sqref>T8:X11 Z8:AD11 AF8:AJ11 AR8:AY11 AL10:AP11</xm:sqref>
        </x14:dataValidation>
        <x14:dataValidation type="list" imeMode="on" allowBlank="1" showInputMessage="1" showErrorMessage="1" xr:uid="{00000000-0002-0000-0700-000005000000}">
          <x14:formula1>
            <xm:f>初期設定!$AC$3</xm:f>
          </x14:formula1>
          <xm:sqref>B19:R20 AJ19:AY20 S28:Y29 S36:Y39</xm:sqref>
        </x14:dataValidation>
        <x14:dataValidation type="whole" imeMode="disabled" allowBlank="1" showInputMessage="1" showErrorMessage="1" xr:uid="{00000000-0002-0000-0700-000008000000}">
          <x14:formula1>
            <xm:f>1</xm:f>
          </x14:formula1>
          <x14:formula2>
            <xm:f>初期設定!$N$6</xm:f>
          </x14:formula2>
          <xm:sqref>M8:R11</xm:sqref>
        </x14:dataValidation>
        <x14:dataValidation type="whole" imeMode="disabled" allowBlank="1" showInputMessage="1" showErrorMessage="1" errorTitle="入力エラー" error="日付（和暦）を入力してください。" xr:uid="{00000000-0002-0000-0700-00000A000000}">
          <x14:formula1>
            <xm:f>1</xm:f>
          </x14:formula1>
          <x14:formula2>
            <xm:f>初期設定!$N$4</xm:f>
          </x14:formula2>
          <xm:sqref>AJ28:AL29 AJ36:AL39</xm:sqref>
        </x14:dataValidation>
        <x14:dataValidation type="list" imeMode="on" allowBlank="1" showInputMessage="1" showErrorMessage="1" xr:uid="{00000000-0002-0000-0700-00000B000000}">
          <x14:formula1>
            <xm:f>初期設定!$B$3:$B$4</xm:f>
          </x14:formula1>
          <xm:sqref>AG28:AI29 AG36:AI39</xm:sqref>
        </x14:dataValidation>
        <x14:dataValidation type="whole" imeMode="disabled" allowBlank="1" showInputMessage="1" showErrorMessage="1" xr:uid="{659310F8-FD35-49A1-80A0-E06CA8D0626F}">
          <x14:formula1>
            <xm:f>0</xm:f>
          </x14:formula1>
          <x14:formula2>
            <xm:f>初期設定!$N$4</xm:f>
          </x14:formula2>
          <xm:sqref>AL8:AP9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39"/>
  <sheetViews>
    <sheetView view="pageBreakPreview" topLeftCell="A13" zoomScaleNormal="100" zoomScaleSheetLayoutView="100" workbookViewId="0">
      <selection activeCell="AM31" sqref="AM31"/>
    </sheetView>
  </sheetViews>
  <sheetFormatPr defaultColWidth="2.625" defaultRowHeight="15" customHeight="1"/>
  <cols>
    <col min="1" max="43" width="2.625" style="111" customWidth="1"/>
    <col min="44" max="44" width="2.5" style="111" customWidth="1"/>
    <col min="45" max="16384" width="2.625" style="111"/>
  </cols>
  <sheetData>
    <row r="1" spans="1:51" ht="15" customHeight="1">
      <c r="A1" s="132" t="s">
        <v>407</v>
      </c>
    </row>
    <row r="2" spans="1:51" ht="21.75" customHeight="1">
      <c r="B2" s="794" t="s">
        <v>236</v>
      </c>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row>
    <row r="3" spans="1:51" ht="21.75" customHeight="1" thickBot="1">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row>
    <row r="4" spans="1:51" ht="15" customHeight="1" thickTop="1">
      <c r="B4" s="827" t="s">
        <v>153</v>
      </c>
      <c r="C4" s="763"/>
      <c r="D4" s="763"/>
      <c r="E4" s="763"/>
      <c r="F4" s="763"/>
      <c r="G4" s="763"/>
      <c r="H4" s="763"/>
      <c r="I4" s="763"/>
      <c r="J4" s="763"/>
      <c r="K4" s="828"/>
      <c r="L4" s="829"/>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1"/>
    </row>
    <row r="5" spans="1:51" ht="15" customHeight="1">
      <c r="B5" s="734"/>
      <c r="C5" s="735"/>
      <c r="D5" s="735"/>
      <c r="E5" s="735"/>
      <c r="F5" s="735"/>
      <c r="G5" s="735"/>
      <c r="H5" s="735"/>
      <c r="I5" s="735"/>
      <c r="J5" s="735"/>
      <c r="K5" s="736"/>
      <c r="L5" s="832"/>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833"/>
      <c r="AY5" s="834"/>
    </row>
    <row r="6" spans="1:51" ht="15" customHeight="1">
      <c r="B6" s="835" t="s">
        <v>154</v>
      </c>
      <c r="C6" s="836"/>
      <c r="D6" s="836"/>
      <c r="E6" s="836"/>
      <c r="F6" s="836"/>
      <c r="G6" s="836"/>
      <c r="H6" s="836"/>
      <c r="I6" s="836"/>
      <c r="J6" s="836"/>
      <c r="K6" s="837"/>
      <c r="L6" s="841"/>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2"/>
      <c r="AY6" s="843"/>
    </row>
    <row r="7" spans="1:51" ht="15" customHeight="1">
      <c r="B7" s="838"/>
      <c r="C7" s="839"/>
      <c r="D7" s="839"/>
      <c r="E7" s="839"/>
      <c r="F7" s="839"/>
      <c r="G7" s="839"/>
      <c r="H7" s="839"/>
      <c r="I7" s="839"/>
      <c r="J7" s="839"/>
      <c r="K7" s="840"/>
      <c r="L7" s="844"/>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6"/>
    </row>
    <row r="8" spans="1:51" ht="15" customHeight="1">
      <c r="B8" s="710" t="s">
        <v>155</v>
      </c>
      <c r="C8" s="711"/>
      <c r="D8" s="711"/>
      <c r="E8" s="711"/>
      <c r="F8" s="711"/>
      <c r="G8" s="711"/>
      <c r="H8" s="711"/>
      <c r="I8" s="711"/>
      <c r="J8" s="711"/>
      <c r="K8" s="712"/>
      <c r="L8" s="807"/>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08"/>
      <c r="AW8" s="808"/>
      <c r="AX8" s="808"/>
      <c r="AY8" s="809"/>
    </row>
    <row r="9" spans="1:51" ht="15" customHeight="1">
      <c r="B9" s="785" t="s">
        <v>156</v>
      </c>
      <c r="C9" s="786"/>
      <c r="D9" s="786"/>
      <c r="E9" s="786"/>
      <c r="F9" s="786"/>
      <c r="G9" s="786"/>
      <c r="H9" s="786"/>
      <c r="I9" s="786"/>
      <c r="J9" s="786"/>
      <c r="K9" s="787"/>
      <c r="L9" s="810"/>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812"/>
    </row>
    <row r="10" spans="1:51" ht="15" customHeight="1">
      <c r="B10" s="785"/>
      <c r="C10" s="786"/>
      <c r="D10" s="786"/>
      <c r="E10" s="786"/>
      <c r="F10" s="786"/>
      <c r="G10" s="786"/>
      <c r="H10" s="786"/>
      <c r="I10" s="786"/>
      <c r="J10" s="786"/>
      <c r="K10" s="787"/>
      <c r="L10" s="810"/>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1"/>
      <c r="AY10" s="812"/>
    </row>
    <row r="11" spans="1:51" ht="15" customHeight="1">
      <c r="B11" s="785"/>
      <c r="C11" s="786"/>
      <c r="D11" s="786"/>
      <c r="E11" s="786"/>
      <c r="F11" s="786"/>
      <c r="G11" s="786"/>
      <c r="H11" s="786"/>
      <c r="I11" s="786"/>
      <c r="J11" s="786"/>
      <c r="K11" s="787"/>
      <c r="L11" s="810"/>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2"/>
    </row>
    <row r="12" spans="1:51" ht="15" customHeight="1">
      <c r="B12" s="785"/>
      <c r="C12" s="786"/>
      <c r="D12" s="786"/>
      <c r="E12" s="786"/>
      <c r="F12" s="786"/>
      <c r="G12" s="786"/>
      <c r="H12" s="786"/>
      <c r="I12" s="786"/>
      <c r="J12" s="786"/>
      <c r="K12" s="787"/>
      <c r="L12" s="810"/>
      <c r="M12" s="811"/>
      <c r="N12" s="811"/>
      <c r="O12" s="811"/>
      <c r="P12" s="811"/>
      <c r="Q12" s="811"/>
      <c r="R12" s="811"/>
      <c r="S12" s="811"/>
      <c r="T12" s="811"/>
      <c r="U12" s="811"/>
      <c r="V12" s="811"/>
      <c r="W12" s="811"/>
      <c r="X12" s="811"/>
      <c r="Y12" s="811"/>
      <c r="Z12" s="811"/>
      <c r="AA12" s="811"/>
      <c r="AB12" s="811"/>
      <c r="AC12" s="811"/>
      <c r="AD12" s="811"/>
      <c r="AE12" s="811"/>
      <c r="AF12" s="811"/>
      <c r="AG12" s="811"/>
      <c r="AH12" s="811"/>
      <c r="AI12" s="811"/>
      <c r="AJ12" s="811"/>
      <c r="AK12" s="811"/>
      <c r="AL12" s="811"/>
      <c r="AM12" s="811"/>
      <c r="AN12" s="811"/>
      <c r="AO12" s="811"/>
      <c r="AP12" s="811"/>
      <c r="AQ12" s="811"/>
      <c r="AR12" s="811"/>
      <c r="AS12" s="811"/>
      <c r="AT12" s="811"/>
      <c r="AU12" s="811"/>
      <c r="AV12" s="811"/>
      <c r="AW12" s="811"/>
      <c r="AX12" s="811"/>
      <c r="AY12" s="812"/>
    </row>
    <row r="13" spans="1:51" ht="15" customHeight="1">
      <c r="B13" s="785"/>
      <c r="C13" s="786"/>
      <c r="D13" s="786"/>
      <c r="E13" s="786"/>
      <c r="F13" s="786"/>
      <c r="G13" s="786"/>
      <c r="H13" s="786"/>
      <c r="I13" s="786"/>
      <c r="J13" s="786"/>
      <c r="K13" s="787"/>
      <c r="L13" s="810"/>
      <c r="M13" s="811"/>
      <c r="N13" s="811"/>
      <c r="O13" s="811"/>
      <c r="P13" s="811"/>
      <c r="Q13" s="811"/>
      <c r="R13" s="811"/>
      <c r="S13" s="811"/>
      <c r="T13" s="811"/>
      <c r="U13" s="811"/>
      <c r="V13" s="811"/>
      <c r="W13" s="811"/>
      <c r="X13" s="811"/>
      <c r="Y13" s="811"/>
      <c r="Z13" s="811"/>
      <c r="AA13" s="811"/>
      <c r="AB13" s="811"/>
      <c r="AC13" s="811"/>
      <c r="AD13" s="811"/>
      <c r="AE13" s="811"/>
      <c r="AF13" s="811"/>
      <c r="AG13" s="811"/>
      <c r="AH13" s="811"/>
      <c r="AI13" s="811"/>
      <c r="AJ13" s="811"/>
      <c r="AK13" s="811"/>
      <c r="AL13" s="811"/>
      <c r="AM13" s="811"/>
      <c r="AN13" s="811"/>
      <c r="AO13" s="811"/>
      <c r="AP13" s="811"/>
      <c r="AQ13" s="811"/>
      <c r="AR13" s="811"/>
      <c r="AS13" s="811"/>
      <c r="AT13" s="811"/>
      <c r="AU13" s="811"/>
      <c r="AV13" s="811"/>
      <c r="AW13" s="811"/>
      <c r="AX13" s="811"/>
      <c r="AY13" s="812"/>
    </row>
    <row r="14" spans="1:51" ht="15" customHeight="1">
      <c r="B14" s="785"/>
      <c r="C14" s="786"/>
      <c r="D14" s="786"/>
      <c r="E14" s="788"/>
      <c r="F14" s="788"/>
      <c r="G14" s="788"/>
      <c r="H14" s="788"/>
      <c r="I14" s="788"/>
      <c r="J14" s="788"/>
      <c r="K14" s="788"/>
      <c r="L14" s="810"/>
      <c r="M14" s="811"/>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3"/>
      <c r="AL14" s="813"/>
      <c r="AM14" s="811"/>
      <c r="AN14" s="811"/>
      <c r="AO14" s="811"/>
      <c r="AP14" s="811"/>
      <c r="AQ14" s="811"/>
      <c r="AR14" s="811"/>
      <c r="AS14" s="811"/>
      <c r="AT14" s="811"/>
      <c r="AU14" s="811"/>
      <c r="AV14" s="811"/>
      <c r="AW14" s="811"/>
      <c r="AX14" s="811"/>
      <c r="AY14" s="812"/>
    </row>
    <row r="15" spans="1:51" ht="15" customHeight="1">
      <c r="B15" s="785"/>
      <c r="C15" s="786"/>
      <c r="D15" s="786"/>
      <c r="E15" s="788"/>
      <c r="F15" s="788"/>
      <c r="G15" s="788"/>
      <c r="H15" s="788"/>
      <c r="I15" s="788"/>
      <c r="J15" s="788"/>
      <c r="K15" s="788"/>
      <c r="L15" s="810"/>
      <c r="M15" s="811"/>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1"/>
      <c r="AN15" s="811"/>
      <c r="AO15" s="811"/>
      <c r="AP15" s="811"/>
      <c r="AQ15" s="811"/>
      <c r="AR15" s="811"/>
      <c r="AS15" s="811"/>
      <c r="AT15" s="811"/>
      <c r="AU15" s="811"/>
      <c r="AV15" s="811"/>
      <c r="AW15" s="811"/>
      <c r="AX15" s="811"/>
      <c r="AY15" s="812"/>
    </row>
    <row r="16" spans="1:51" ht="15" customHeight="1">
      <c r="B16" s="847"/>
      <c r="C16" s="848"/>
      <c r="D16" s="848"/>
      <c r="E16" s="788"/>
      <c r="F16" s="788"/>
      <c r="G16" s="788"/>
      <c r="H16" s="788"/>
      <c r="I16" s="788"/>
      <c r="J16" s="788"/>
      <c r="K16" s="788"/>
      <c r="L16" s="814"/>
      <c r="M16" s="815"/>
      <c r="N16" s="813"/>
      <c r="O16" s="813"/>
      <c r="P16" s="813"/>
      <c r="Q16" s="813"/>
      <c r="R16" s="813"/>
      <c r="S16" s="813"/>
      <c r="T16" s="813"/>
      <c r="U16" s="813"/>
      <c r="V16" s="813"/>
      <c r="W16" s="813"/>
      <c r="X16" s="813"/>
      <c r="Y16" s="813"/>
      <c r="Z16" s="813"/>
      <c r="AA16" s="813"/>
      <c r="AB16" s="813"/>
      <c r="AC16" s="813"/>
      <c r="AD16" s="813"/>
      <c r="AE16" s="813"/>
      <c r="AF16" s="813"/>
      <c r="AG16" s="813"/>
      <c r="AH16" s="813"/>
      <c r="AI16" s="813"/>
      <c r="AJ16" s="813"/>
      <c r="AK16" s="813"/>
      <c r="AL16" s="813"/>
      <c r="AM16" s="815"/>
      <c r="AN16" s="815"/>
      <c r="AO16" s="815"/>
      <c r="AP16" s="815"/>
      <c r="AQ16" s="815"/>
      <c r="AR16" s="815"/>
      <c r="AS16" s="815"/>
      <c r="AT16" s="815"/>
      <c r="AU16" s="815"/>
      <c r="AV16" s="815"/>
      <c r="AW16" s="815"/>
      <c r="AX16" s="815"/>
      <c r="AY16" s="816"/>
    </row>
    <row r="17" spans="1:53" ht="15" customHeight="1">
      <c r="B17" s="710" t="s">
        <v>157</v>
      </c>
      <c r="C17" s="711"/>
      <c r="D17" s="711"/>
      <c r="E17" s="711"/>
      <c r="F17" s="711"/>
      <c r="G17" s="711"/>
      <c r="H17" s="711"/>
      <c r="I17" s="711"/>
      <c r="J17" s="711"/>
      <c r="K17" s="712"/>
      <c r="L17" s="313" t="s">
        <v>165</v>
      </c>
      <c r="M17" s="314"/>
      <c r="N17" s="314"/>
      <c r="O17" s="314"/>
      <c r="P17" s="315"/>
      <c r="Q17" s="313" t="s">
        <v>166</v>
      </c>
      <c r="R17" s="314"/>
      <c r="S17" s="314"/>
      <c r="T17" s="314"/>
      <c r="U17" s="314"/>
      <c r="V17" s="314"/>
      <c r="W17" s="314"/>
      <c r="X17" s="314"/>
      <c r="Y17" s="314"/>
      <c r="Z17" s="314"/>
      <c r="AA17" s="314"/>
      <c r="AB17" s="314"/>
      <c r="AC17" s="315"/>
      <c r="AD17" s="313" t="s">
        <v>167</v>
      </c>
      <c r="AE17" s="314"/>
      <c r="AF17" s="314"/>
      <c r="AG17" s="314"/>
      <c r="AH17" s="314"/>
      <c r="AI17" s="314"/>
      <c r="AJ17" s="315"/>
      <c r="AK17" s="313" t="s">
        <v>168</v>
      </c>
      <c r="AL17" s="314"/>
      <c r="AM17" s="314"/>
      <c r="AN17" s="314"/>
      <c r="AO17" s="314"/>
      <c r="AP17" s="314"/>
      <c r="AQ17" s="314"/>
      <c r="AR17" s="314"/>
      <c r="AS17" s="314"/>
      <c r="AT17" s="314"/>
      <c r="AU17" s="314"/>
      <c r="AV17" s="314"/>
      <c r="AW17" s="314"/>
      <c r="AX17" s="314"/>
      <c r="AY17" s="861"/>
    </row>
    <row r="18" spans="1:53" ht="15" customHeight="1">
      <c r="B18" s="785" t="s">
        <v>158</v>
      </c>
      <c r="C18" s="786"/>
      <c r="D18" s="786"/>
      <c r="E18" s="786"/>
      <c r="F18" s="786"/>
      <c r="G18" s="786"/>
      <c r="H18" s="786"/>
      <c r="I18" s="786"/>
      <c r="J18" s="786"/>
      <c r="K18" s="787"/>
      <c r="L18" s="316"/>
      <c r="M18" s="317"/>
      <c r="N18" s="317"/>
      <c r="O18" s="317"/>
      <c r="P18" s="318"/>
      <c r="Q18" s="316"/>
      <c r="R18" s="317"/>
      <c r="S18" s="317"/>
      <c r="T18" s="317"/>
      <c r="U18" s="317"/>
      <c r="V18" s="317"/>
      <c r="W18" s="317"/>
      <c r="X18" s="317"/>
      <c r="Y18" s="317"/>
      <c r="Z18" s="317"/>
      <c r="AA18" s="317"/>
      <c r="AB18" s="317"/>
      <c r="AC18" s="318"/>
      <c r="AD18" s="316"/>
      <c r="AE18" s="317"/>
      <c r="AF18" s="317"/>
      <c r="AG18" s="317"/>
      <c r="AH18" s="317"/>
      <c r="AI18" s="317"/>
      <c r="AJ18" s="318"/>
      <c r="AK18" s="316"/>
      <c r="AL18" s="317"/>
      <c r="AM18" s="317"/>
      <c r="AN18" s="317"/>
      <c r="AO18" s="317"/>
      <c r="AP18" s="317"/>
      <c r="AQ18" s="317"/>
      <c r="AR18" s="317"/>
      <c r="AS18" s="317"/>
      <c r="AT18" s="317"/>
      <c r="AU18" s="317"/>
      <c r="AV18" s="317"/>
      <c r="AW18" s="317"/>
      <c r="AX18" s="317"/>
      <c r="AY18" s="612"/>
    </row>
    <row r="19" spans="1:53" ht="15" customHeight="1">
      <c r="B19" s="785"/>
      <c r="C19" s="786"/>
      <c r="D19" s="786"/>
      <c r="E19" s="786"/>
      <c r="F19" s="786"/>
      <c r="G19" s="786"/>
      <c r="H19" s="786"/>
      <c r="I19" s="786"/>
      <c r="J19" s="786"/>
      <c r="K19" s="787"/>
      <c r="L19" s="568"/>
      <c r="M19" s="244"/>
      <c r="N19" s="244"/>
      <c r="O19" s="244"/>
      <c r="P19" s="245"/>
      <c r="Q19" s="817"/>
      <c r="R19" s="818"/>
      <c r="S19" s="818"/>
      <c r="T19" s="818"/>
      <c r="U19" s="818"/>
      <c r="V19" s="818"/>
      <c r="W19" s="818"/>
      <c r="X19" s="818"/>
      <c r="Y19" s="818"/>
      <c r="Z19" s="818"/>
      <c r="AA19" s="818"/>
      <c r="AB19" s="818"/>
      <c r="AC19" s="819"/>
      <c r="AD19" s="796"/>
      <c r="AE19" s="797"/>
      <c r="AF19" s="797"/>
      <c r="AG19" s="797"/>
      <c r="AH19" s="797"/>
      <c r="AI19" s="797"/>
      <c r="AJ19" s="798"/>
      <c r="AK19" s="817"/>
      <c r="AL19" s="818"/>
      <c r="AM19" s="857"/>
      <c r="AN19" s="857"/>
      <c r="AO19" s="857"/>
      <c r="AP19" s="857"/>
      <c r="AQ19" s="857"/>
      <c r="AR19" s="857"/>
      <c r="AS19" s="857"/>
      <c r="AT19" s="857"/>
      <c r="AU19" s="857"/>
      <c r="AV19" s="857"/>
      <c r="AW19" s="857"/>
      <c r="AX19" s="857"/>
      <c r="AY19" s="858"/>
    </row>
    <row r="20" spans="1:53" ht="15" customHeight="1">
      <c r="B20" s="785"/>
      <c r="C20" s="786"/>
      <c r="D20" s="786"/>
      <c r="E20" s="788"/>
      <c r="F20" s="788"/>
      <c r="G20" s="788"/>
      <c r="H20" s="788"/>
      <c r="I20" s="788"/>
      <c r="J20" s="788"/>
      <c r="K20" s="788"/>
      <c r="L20" s="569"/>
      <c r="M20" s="570"/>
      <c r="N20" s="570"/>
      <c r="O20" s="570"/>
      <c r="P20" s="571"/>
      <c r="Q20" s="820"/>
      <c r="R20" s="821"/>
      <c r="S20" s="821"/>
      <c r="T20" s="821"/>
      <c r="U20" s="821"/>
      <c r="V20" s="821"/>
      <c r="W20" s="821"/>
      <c r="X20" s="821"/>
      <c r="Y20" s="821"/>
      <c r="Z20" s="821"/>
      <c r="AA20" s="821"/>
      <c r="AB20" s="821"/>
      <c r="AC20" s="822"/>
      <c r="AD20" s="799"/>
      <c r="AE20" s="800"/>
      <c r="AF20" s="800"/>
      <c r="AG20" s="800"/>
      <c r="AH20" s="800"/>
      <c r="AI20" s="800"/>
      <c r="AJ20" s="801"/>
      <c r="AK20" s="820"/>
      <c r="AL20" s="821"/>
      <c r="AM20" s="821"/>
      <c r="AN20" s="821"/>
      <c r="AO20" s="821"/>
      <c r="AP20" s="821"/>
      <c r="AQ20" s="821"/>
      <c r="AR20" s="821"/>
      <c r="AS20" s="821"/>
      <c r="AT20" s="821"/>
      <c r="AU20" s="821"/>
      <c r="AV20" s="821"/>
      <c r="AW20" s="821"/>
      <c r="AX20" s="821"/>
      <c r="AY20" s="859"/>
    </row>
    <row r="21" spans="1:53" ht="15" customHeight="1">
      <c r="B21" s="785"/>
      <c r="C21" s="786"/>
      <c r="D21" s="786"/>
      <c r="E21" s="786"/>
      <c r="F21" s="786"/>
      <c r="G21" s="786"/>
      <c r="H21" s="786"/>
      <c r="I21" s="786"/>
      <c r="J21" s="786"/>
      <c r="K21" s="787"/>
      <c r="L21" s="569"/>
      <c r="M21" s="570"/>
      <c r="N21" s="570"/>
      <c r="O21" s="570"/>
      <c r="P21" s="571"/>
      <c r="Q21" s="820"/>
      <c r="R21" s="821"/>
      <c r="S21" s="821"/>
      <c r="T21" s="821"/>
      <c r="U21" s="821"/>
      <c r="V21" s="821"/>
      <c r="W21" s="821"/>
      <c r="X21" s="821"/>
      <c r="Y21" s="821"/>
      <c r="Z21" s="821"/>
      <c r="AA21" s="821"/>
      <c r="AB21" s="821"/>
      <c r="AC21" s="822"/>
      <c r="AD21" s="799"/>
      <c r="AE21" s="800"/>
      <c r="AF21" s="800"/>
      <c r="AG21" s="800"/>
      <c r="AH21" s="800"/>
      <c r="AI21" s="800"/>
      <c r="AJ21" s="801"/>
      <c r="AK21" s="820"/>
      <c r="AL21" s="821"/>
      <c r="AM21" s="821"/>
      <c r="AN21" s="821"/>
      <c r="AO21" s="821"/>
      <c r="AP21" s="821"/>
      <c r="AQ21" s="821"/>
      <c r="AR21" s="821"/>
      <c r="AS21" s="821"/>
      <c r="AT21" s="821"/>
      <c r="AU21" s="821"/>
      <c r="AV21" s="821"/>
      <c r="AW21" s="821"/>
      <c r="AX21" s="821"/>
      <c r="AY21" s="859"/>
    </row>
    <row r="22" spans="1:53" ht="15" customHeight="1" thickBot="1">
      <c r="B22" s="789"/>
      <c r="C22" s="790"/>
      <c r="D22" s="790"/>
      <c r="E22" s="790"/>
      <c r="F22" s="790"/>
      <c r="G22" s="790"/>
      <c r="H22" s="790"/>
      <c r="I22" s="790"/>
      <c r="J22" s="790"/>
      <c r="K22" s="791"/>
      <c r="L22" s="572"/>
      <c r="M22" s="573"/>
      <c r="N22" s="573"/>
      <c r="O22" s="573"/>
      <c r="P22" s="574"/>
      <c r="Q22" s="823"/>
      <c r="R22" s="824"/>
      <c r="S22" s="824"/>
      <c r="T22" s="824"/>
      <c r="U22" s="824"/>
      <c r="V22" s="824"/>
      <c r="W22" s="824"/>
      <c r="X22" s="824"/>
      <c r="Y22" s="824"/>
      <c r="Z22" s="824"/>
      <c r="AA22" s="824"/>
      <c r="AB22" s="824"/>
      <c r="AC22" s="825"/>
      <c r="AD22" s="802"/>
      <c r="AE22" s="803"/>
      <c r="AF22" s="803"/>
      <c r="AG22" s="803"/>
      <c r="AH22" s="803"/>
      <c r="AI22" s="803"/>
      <c r="AJ22" s="804"/>
      <c r="AK22" s="823"/>
      <c r="AL22" s="824"/>
      <c r="AM22" s="824"/>
      <c r="AN22" s="824"/>
      <c r="AO22" s="824"/>
      <c r="AP22" s="824"/>
      <c r="AQ22" s="824"/>
      <c r="AR22" s="824"/>
      <c r="AS22" s="824"/>
      <c r="AT22" s="824"/>
      <c r="AU22" s="824"/>
      <c r="AV22" s="824"/>
      <c r="AW22" s="824"/>
      <c r="AX22" s="824"/>
      <c r="AY22" s="860"/>
      <c r="AZ22" s="127"/>
      <c r="BA22" s="127"/>
    </row>
    <row r="23" spans="1:53" ht="15" customHeight="1" thickTop="1">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77"/>
      <c r="AM23" s="177"/>
      <c r="AN23" s="177"/>
      <c r="AO23" s="177"/>
      <c r="AP23" s="177"/>
      <c r="AQ23" s="177"/>
      <c r="AR23" s="177"/>
      <c r="AS23" s="177"/>
      <c r="AT23" s="177"/>
      <c r="AU23" s="177"/>
      <c r="AV23" s="177"/>
      <c r="AW23" s="177"/>
      <c r="AX23" s="230" t="s">
        <v>763</v>
      </c>
      <c r="AY23" s="177"/>
      <c r="AZ23" s="127"/>
      <c r="BA23" s="127"/>
    </row>
    <row r="24" spans="1:53" ht="15" customHeight="1">
      <c r="A24" s="132" t="s">
        <v>408</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row>
    <row r="25" spans="1:53" ht="21.75" customHeight="1">
      <c r="B25" s="794" t="s">
        <v>409</v>
      </c>
      <c r="C25" s="794"/>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94"/>
      <c r="AK25" s="794"/>
      <c r="AL25" s="794"/>
      <c r="AM25" s="794"/>
      <c r="AN25" s="794"/>
      <c r="AO25" s="794"/>
      <c r="AP25" s="794"/>
      <c r="AQ25" s="794"/>
      <c r="AR25" s="794"/>
      <c r="AS25" s="794"/>
      <c r="AT25" s="794"/>
      <c r="AU25" s="794"/>
      <c r="AV25" s="794"/>
      <c r="AW25" s="794"/>
      <c r="AX25" s="794"/>
      <c r="AY25" s="794"/>
    </row>
    <row r="26" spans="1:53" ht="21.75" customHeight="1" thickBot="1">
      <c r="B26" s="794"/>
      <c r="C26" s="794"/>
      <c r="D26" s="794"/>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c r="AG26" s="794"/>
      <c r="AH26" s="794"/>
      <c r="AI26" s="794"/>
      <c r="AJ26" s="794"/>
      <c r="AK26" s="794"/>
      <c r="AL26" s="794"/>
      <c r="AM26" s="794"/>
      <c r="AN26" s="794"/>
      <c r="AO26" s="794"/>
      <c r="AP26" s="794"/>
      <c r="AQ26" s="794"/>
      <c r="AR26" s="794"/>
      <c r="AS26" s="794"/>
      <c r="AT26" s="794"/>
      <c r="AU26" s="794"/>
      <c r="AV26" s="794"/>
      <c r="AW26" s="794"/>
      <c r="AX26" s="794"/>
      <c r="AY26" s="794"/>
    </row>
    <row r="27" spans="1:53" ht="15" customHeight="1" thickTop="1">
      <c r="B27" s="454" t="s">
        <v>159</v>
      </c>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855" t="s">
        <v>160</v>
      </c>
      <c r="AG27" s="455"/>
      <c r="AH27" s="455"/>
      <c r="AI27" s="455"/>
      <c r="AJ27" s="455"/>
      <c r="AK27" s="455"/>
      <c r="AL27" s="455"/>
      <c r="AM27" s="651"/>
    </row>
    <row r="28" spans="1:53" ht="15" customHeight="1">
      <c r="B28" s="456" t="s">
        <v>161</v>
      </c>
      <c r="C28" s="457"/>
      <c r="D28" s="457"/>
      <c r="E28" s="457"/>
      <c r="F28" s="457"/>
      <c r="G28" s="457"/>
      <c r="H28" s="457"/>
      <c r="I28" s="457"/>
      <c r="J28" s="457"/>
      <c r="K28" s="457"/>
      <c r="L28" s="457" t="s">
        <v>162</v>
      </c>
      <c r="M28" s="457"/>
      <c r="N28" s="457"/>
      <c r="O28" s="457"/>
      <c r="P28" s="457"/>
      <c r="Q28" s="457"/>
      <c r="R28" s="457"/>
      <c r="S28" s="457"/>
      <c r="T28" s="457"/>
      <c r="U28" s="457"/>
      <c r="V28" s="457" t="s">
        <v>163</v>
      </c>
      <c r="W28" s="457"/>
      <c r="X28" s="457"/>
      <c r="Y28" s="457"/>
      <c r="Z28" s="457"/>
      <c r="AA28" s="457"/>
      <c r="AB28" s="457"/>
      <c r="AC28" s="457"/>
      <c r="AD28" s="457"/>
      <c r="AE28" s="457"/>
      <c r="AF28" s="457"/>
      <c r="AG28" s="457"/>
      <c r="AH28" s="457"/>
      <c r="AI28" s="457"/>
      <c r="AJ28" s="457"/>
      <c r="AK28" s="457"/>
      <c r="AL28" s="457"/>
      <c r="AM28" s="856"/>
    </row>
    <row r="29" spans="1:53" ht="15" customHeight="1">
      <c r="B29" s="792"/>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851"/>
      <c r="AG29" s="852"/>
      <c r="AH29" s="624"/>
      <c r="AI29" s="805" t="s">
        <v>147</v>
      </c>
      <c r="AJ29" s="624"/>
      <c r="AK29" s="805" t="s">
        <v>148</v>
      </c>
      <c r="AL29" s="624"/>
      <c r="AM29" s="849" t="s">
        <v>149</v>
      </c>
    </row>
    <row r="30" spans="1:53" ht="15" customHeight="1" thickBot="1">
      <c r="B30" s="793"/>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853"/>
      <c r="AG30" s="854"/>
      <c r="AH30" s="795"/>
      <c r="AI30" s="806"/>
      <c r="AJ30" s="795"/>
      <c r="AK30" s="806"/>
      <c r="AL30" s="795"/>
      <c r="AM30" s="850"/>
    </row>
    <row r="31" spans="1:53" ht="15" customHeight="1" thickTop="1">
      <c r="Z31" s="177"/>
      <c r="AA31" s="177"/>
      <c r="AB31" s="177"/>
      <c r="AC31" s="177"/>
      <c r="AD31" s="177"/>
      <c r="AE31" s="177"/>
      <c r="AF31" s="177"/>
      <c r="AG31" s="177"/>
      <c r="AH31" s="177"/>
      <c r="AI31" s="177"/>
      <c r="AJ31" s="177"/>
      <c r="AK31" s="177"/>
      <c r="AL31" s="177"/>
      <c r="AM31" s="230" t="s">
        <v>764</v>
      </c>
    </row>
    <row r="38" spans="52:53" ht="15" customHeight="1">
      <c r="AZ38" s="127"/>
      <c r="BA38" s="127"/>
    </row>
    <row r="39" spans="52:53" ht="15" customHeight="1">
      <c r="AZ39" s="127"/>
      <c r="BA39" s="127"/>
    </row>
  </sheetData>
  <sheetProtection password="CC81" sheet="1" objects="1" scenarios="1"/>
  <mergeCells count="34">
    <mergeCell ref="AM29:AM30"/>
    <mergeCell ref="AF29:AG30"/>
    <mergeCell ref="AF27:AM28"/>
    <mergeCell ref="AK19:AY22"/>
    <mergeCell ref="AD17:AJ18"/>
    <mergeCell ref="AK17:AY18"/>
    <mergeCell ref="B9:K16"/>
    <mergeCell ref="L28:U28"/>
    <mergeCell ref="V28:AE28"/>
    <mergeCell ref="AJ29:AJ30"/>
    <mergeCell ref="AL29:AL30"/>
    <mergeCell ref="AK29:AK30"/>
    <mergeCell ref="V29:AE30"/>
    <mergeCell ref="B2:AY3"/>
    <mergeCell ref="B4:K5"/>
    <mergeCell ref="L4:AY5"/>
    <mergeCell ref="B6:K7"/>
    <mergeCell ref="L6:AY7"/>
    <mergeCell ref="B8:K8"/>
    <mergeCell ref="B18:K22"/>
    <mergeCell ref="B17:K17"/>
    <mergeCell ref="B29:K30"/>
    <mergeCell ref="L29:U30"/>
    <mergeCell ref="B25:AY26"/>
    <mergeCell ref="B28:K28"/>
    <mergeCell ref="AH29:AH30"/>
    <mergeCell ref="AD19:AJ22"/>
    <mergeCell ref="B27:AE27"/>
    <mergeCell ref="AI29:AI30"/>
    <mergeCell ref="L8:AY16"/>
    <mergeCell ref="L19:P22"/>
    <mergeCell ref="L17:P18"/>
    <mergeCell ref="Q17:AC18"/>
    <mergeCell ref="Q19:AC22"/>
  </mergeCells>
  <phoneticPr fontId="9"/>
  <conditionalFormatting sqref="AF29:AH30">
    <cfRule type="expression" dxfId="65" priority="3" stopIfTrue="1">
      <formula>OR($AF$29="",$AH$29="",$AJ$29="",$AL$29="")</formula>
    </cfRule>
    <cfRule type="expression" dxfId="64" priority="6">
      <formula>IF(ISERROR(VALUE(TEXT(DATEVALUE($AF$29&amp;$AH$29&amp;"年"&amp;$AJ$29&amp;"月"&amp;$AL$29&amp;"日"),"yyyy/mm/dd"))),FALSE,TRUE)=FALSE</formula>
    </cfRule>
  </conditionalFormatting>
  <conditionalFormatting sqref="AJ29:AJ30">
    <cfRule type="expression" dxfId="63" priority="2" stopIfTrue="1">
      <formula>OR($AF$29="",$AH$29="",$AJ$29="",$AL$29="")</formula>
    </cfRule>
    <cfRule type="expression" dxfId="62" priority="5">
      <formula>IF(ISERROR(VALUE(TEXT(DATEVALUE($AF$29&amp;$AH$29&amp;"年"&amp;$AJ$29&amp;"月"&amp;$AL$29&amp;"日"),"yyyy/mm/dd"))),FALSE,TRUE)=FALSE</formula>
    </cfRule>
  </conditionalFormatting>
  <conditionalFormatting sqref="AL29:AL30">
    <cfRule type="expression" dxfId="61" priority="1" stopIfTrue="1">
      <formula>OR($AF$29="",$AH$29="",$AJ$29="",$AL$29="")</formula>
    </cfRule>
    <cfRule type="expression" dxfId="60" priority="4">
      <formula>IF(ISERROR(VALUE(TEXT(DATEVALUE($AF$29&amp;$AH$29&amp;"年"&amp;$AJ$29&amp;"月"&amp;$AL$29&amp;"日"),"yyyy/mm/dd"))),FALSE,TRUE)=FALSE</formula>
    </cfRule>
  </conditionalFormatting>
  <dataValidations count="4">
    <dataValidation imeMode="on" allowBlank="1" showInputMessage="1" showErrorMessage="1" sqref="L4:AY5 L8:AY16 L19:P22 Q19:AC22 AK19:AY22" xr:uid="{00000000-0002-0000-0800-000000000000}"/>
    <dataValidation type="whole" imeMode="disabled" operator="greaterThanOrEqual" allowBlank="1" showInputMessage="1" showErrorMessage="1" sqref="AD19:AJ22" xr:uid="{00000000-0002-0000-0800-000001000000}">
      <formula1>1</formula1>
    </dataValidation>
    <dataValidation type="whole" imeMode="disabled" allowBlank="1" showInputMessage="1" showErrorMessage="1" sqref="AL29:AL30" xr:uid="{00000000-0002-0000-0800-000002000000}">
      <formula1>1</formula1>
      <formula2>31</formula2>
    </dataValidation>
    <dataValidation type="whole" imeMode="disabled" allowBlank="1" showInputMessage="1" showErrorMessage="1" sqref="AJ29:AJ30" xr:uid="{00000000-0002-0000-0800-000003000000}">
      <formula1>1</formula1>
      <formula2>12</formula2>
    </dataValidation>
  </dataValidations>
  <printOptions horizontalCentered="1"/>
  <pageMargins left="0.39370078740157483" right="0.39370078740157483" top="0.78740157480314965" bottom="0.39370078740157483" header="0.59055118110236227" footer="0.39370078740157483"/>
  <pageSetup paperSize="9" firstPageNumber="10" orientation="landscape" useFirstPageNumber="1" horizontalDpi="300" verticalDpi="300" r:id="rId1"/>
  <headerFooter alignWithMargins="0">
    <oddHeader>&amp;R&amp;"ＭＳ 明朝,標準"&amp;10-&amp;P+-</oddHeader>
  </headerFooter>
  <extLst>
    <ext xmlns:x14="http://schemas.microsoft.com/office/spreadsheetml/2009/9/main" uri="{CCE6A557-97BC-4b89-ADB6-D9C93CAAB3DF}">
      <x14:dataValidations xmlns:xm="http://schemas.microsoft.com/office/excel/2006/main" count="4">
        <x14:dataValidation type="list" imeMode="on" allowBlank="1" showInputMessage="1" showErrorMessage="1" xr:uid="{00000000-0002-0000-0800-000004000000}">
          <x14:formula1>
            <xm:f>初期設定!$AC$3</xm:f>
          </x14:formula1>
          <xm:sqref>B29:AE30</xm:sqref>
        </x14:dataValidation>
        <x14:dataValidation type="list" imeMode="on" allowBlank="1" showInputMessage="1" showErrorMessage="1" xr:uid="{00000000-0002-0000-0800-000005000000}">
          <x14:formula1>
            <xm:f>初期設定!$B$3:$B$4</xm:f>
          </x14:formula1>
          <xm:sqref>AF29:AG30</xm:sqref>
        </x14:dataValidation>
        <x14:dataValidation type="list" imeMode="on" allowBlank="1" showInputMessage="1" showErrorMessage="1" xr:uid="{00000000-0002-0000-0800-000006000000}">
          <x14:formula1>
            <xm:f>初期設定!$AI$3:$AI$4</xm:f>
          </x14:formula1>
          <xm:sqref>L6:AY7</xm:sqref>
        </x14:dataValidation>
        <x14:dataValidation type="whole" imeMode="disabled" allowBlank="1" showInputMessage="1" showErrorMessage="1" xr:uid="{00000000-0002-0000-0800-000009000000}">
          <x14:formula1>
            <xm:f>1</xm:f>
          </x14:formula1>
          <x14:formula2>
            <xm:f>初期設定!$N$4</xm:f>
          </x14:formula2>
          <xm:sqref>AH29:AH30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01申請書</vt:lpstr>
      <vt:lpstr>02技術</vt:lpstr>
      <vt:lpstr>03研修等</vt:lpstr>
      <vt:lpstr>04表彰</vt:lpstr>
      <vt:lpstr>05労働安全衛生マネジメントシステム等</vt:lpstr>
      <vt:lpstr>06ボランティア</vt:lpstr>
      <vt:lpstr>07災害支援</vt:lpstr>
      <vt:lpstr>08障がい等</vt:lpstr>
      <vt:lpstr>09新分野等</vt:lpstr>
      <vt:lpstr>10保護観察対象者等</vt:lpstr>
      <vt:lpstr>11県管理道路維持管理委託受注</vt:lpstr>
      <vt:lpstr>12入力票</vt:lpstr>
      <vt:lpstr>13誓約書（第２号様式）</vt:lpstr>
      <vt:lpstr>14別紙</vt:lpstr>
      <vt:lpstr>15健康保険被保険者証（様式４）</vt:lpstr>
      <vt:lpstr>16資格証等（様式５）</vt:lpstr>
      <vt:lpstr>初期設定</vt:lpstr>
      <vt:lpstr>離島事業者住所</vt:lpstr>
      <vt:lpstr>資格者コード</vt:lpstr>
      <vt:lpstr>'01申請書'!Print_Area</vt:lpstr>
      <vt:lpstr>'02技術'!Print_Area</vt:lpstr>
      <vt:lpstr>'04表彰'!Print_Area</vt:lpstr>
      <vt:lpstr>'07災害支援'!Print_Area</vt:lpstr>
      <vt:lpstr>'08障がい等'!Print_Area</vt:lpstr>
      <vt:lpstr>'09新分野等'!Print_Area</vt:lpstr>
      <vt:lpstr>'10保護観察対象者等'!Print_Area</vt:lpstr>
      <vt:lpstr>'11県管理道路維持管理委託受注'!Print_Area</vt:lpstr>
      <vt:lpstr>'12入力票'!Print_Area</vt:lpstr>
      <vt:lpstr>'13誓約書（第２号様式）'!Print_Area</vt:lpstr>
      <vt:lpstr>'14別紙'!Print_Area</vt:lpstr>
      <vt:lpstr>'15健康保険被保険者証（様式４）'!Print_Area</vt:lpstr>
      <vt:lpstr>'16資格証等（様式５）'!Print_Area</vt:lpstr>
      <vt:lpstr>資格者コード!Print_Area</vt:lpstr>
      <vt:lpstr>'02技術'!Print_Titles</vt:lpstr>
      <vt:lpstr>'14別紙'!Print_Titles</vt:lpstr>
      <vt:lpstr>資格者コード!Print_Titles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Tanaka</dc:creator>
  <cp:lastModifiedBy>鹿児島県</cp:lastModifiedBy>
  <cp:lastPrinted>2023-09-04T10:41:57Z</cp:lastPrinted>
  <dcterms:created xsi:type="dcterms:W3CDTF">1997-01-08T22:48:59Z</dcterms:created>
  <dcterms:modified xsi:type="dcterms:W3CDTF">2023-09-12T12:32:57Z</dcterms:modified>
</cp:coreProperties>
</file>