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155" windowHeight="8760" activeTab="3"/>
  </bookViews>
  <sheets>
    <sheet name="表紙" sheetId="1" r:id="rId1"/>
    <sheet name="白紙" sheetId="2" r:id="rId2"/>
    <sheet name="-72-" sheetId="3" r:id="rId3"/>
    <sheet name="-73-" sheetId="4" r:id="rId4"/>
    <sheet name="-74-" sheetId="5" r:id="rId5"/>
    <sheet name="-75-" sheetId="6" r:id="rId6"/>
    <sheet name="-76-" sheetId="7" r:id="rId7"/>
    <sheet name="-77-" sheetId="8" r:id="rId8"/>
    <sheet name="-78-" sheetId="9" r:id="rId9"/>
  </sheets>
  <externalReferences>
    <externalReference r:id="rId12"/>
  </externalReferences>
  <definedNames>
    <definedName name="_xlnm.Print_Area" localSheetId="2">'-72-'!$A$1:$U$65</definedName>
    <definedName name="_xlnm.Print_Area" localSheetId="3">'-73-'!$A$1:$S$22</definedName>
    <definedName name="_xlnm.Print_Area" localSheetId="4">'-74-'!$A$1:$N$57</definedName>
    <definedName name="_xlnm.Print_Area" localSheetId="5">'-75-'!$A$1:$R$65</definedName>
    <definedName name="_xlnm.Print_Area" localSheetId="6">'-76-'!$A$1:$Q$22</definedName>
    <definedName name="_xlnm.Print_Area" localSheetId="7">'-77-'!$A$1:$V$58</definedName>
    <definedName name="_xlnm.Print_Area" localSheetId="8">'-78-'!$A$1:$E$32</definedName>
    <definedName name="_xlnm.Print_Area" localSheetId="1">'白紙'!$A$1:$I$20</definedName>
    <definedName name="_xlnm.Print_Area" localSheetId="0">'表紙'!$A$1:$I$20</definedName>
    <definedName name="_xlnm.Print_Titles" localSheetId="2">'-72-'!$4:$7</definedName>
    <definedName name="_xlnm.Print_Titles" localSheetId="5">'-75-'!$4:$7</definedName>
    <definedName name="北海道">#REF!</definedName>
  </definedNames>
  <calcPr fullCalcOnLoad="1"/>
</workbook>
</file>

<file path=xl/comments5.xml><?xml version="1.0" encoding="utf-8"?>
<comments xmlns="http://schemas.openxmlformats.org/spreadsheetml/2006/main">
  <authors>
    <author>NOTE20XXXX</author>
  </authors>
  <commentList>
    <comment ref="J4" authorId="0">
      <text>
        <r>
          <rPr>
            <b/>
            <sz val="8"/>
            <rFont val="ＭＳ Ｐゴシック"/>
            <family val="3"/>
          </rPr>
          <t>むし歯の総数÷むし歯のある者の数</t>
        </r>
      </text>
    </comment>
  </commentList>
</comments>
</file>

<file path=xl/comments8.xml><?xml version="1.0" encoding="utf-8"?>
<comments xmlns="http://schemas.openxmlformats.org/spreadsheetml/2006/main">
  <authors>
    <author>NOTE20XXXX</author>
  </authors>
  <commentList>
    <comment ref="K4" authorId="0">
      <text>
        <r>
          <rPr>
            <b/>
            <sz val="9"/>
            <rFont val="ＭＳ Ｐゴシック"/>
            <family val="3"/>
          </rPr>
          <t>計算式
むし歯の総数÷むし歯のある者の合計</t>
        </r>
      </text>
    </comment>
  </commentList>
</comments>
</file>

<file path=xl/sharedStrings.xml><?xml version="1.0" encoding="utf-8"?>
<sst xmlns="http://schemas.openxmlformats.org/spreadsheetml/2006/main" count="583" uniqueCount="362">
  <si>
    <t xml:space="preserve">  (2) 保健所別１歳６か月児歯科健康診査受診状況</t>
  </si>
  <si>
    <t>保健所名</t>
  </si>
  <si>
    <t>受診</t>
  </si>
  <si>
    <t>むし歯のない者（人）</t>
  </si>
  <si>
    <t>むし歯罹患型(人）</t>
  </si>
  <si>
    <t>一人平均</t>
  </si>
  <si>
    <t>軟組織の</t>
  </si>
  <si>
    <t>咬合異常</t>
  </si>
  <si>
    <t>その他の</t>
  </si>
  <si>
    <t>数　（人）</t>
  </si>
  <si>
    <t>率（％）</t>
  </si>
  <si>
    <t>Ｏ１型</t>
  </si>
  <si>
    <t>Ｏ２型</t>
  </si>
  <si>
    <t>不詳</t>
  </si>
  <si>
    <t>計</t>
  </si>
  <si>
    <t>Ａ型</t>
  </si>
  <si>
    <t>Ｂ型</t>
  </si>
  <si>
    <t>Ｃ型</t>
  </si>
  <si>
    <t>むし歯数</t>
  </si>
  <si>
    <t>異常(人）</t>
  </si>
  <si>
    <t>(人)</t>
  </si>
  <si>
    <t>異常(人)</t>
  </si>
  <si>
    <t>（％）</t>
  </si>
  <si>
    <t>（本）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</si>
  <si>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</si>
  <si>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</si>
  <si>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</si>
  <si>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</si>
  <si>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</si>
  <si>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</si>
  <si>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</si>
  <si>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</si>
  <si>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</si>
  <si>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</si>
  <si>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</si>
  <si>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小計</t>
  </si>
  <si>
    <t>鹿児島市</t>
  </si>
  <si>
    <t>合計</t>
  </si>
  <si>
    <t>有病者率</t>
  </si>
  <si>
    <t>川薩</t>
  </si>
  <si>
    <t>姶良</t>
  </si>
  <si>
    <t>（３）　１歳６か月児歯科健康診査の推移</t>
  </si>
  <si>
    <t>区分</t>
  </si>
  <si>
    <t>受診児数</t>
  </si>
  <si>
    <t>人</t>
  </si>
  <si>
    <t>％</t>
  </si>
  <si>
    <t>本</t>
  </si>
  <si>
    <t>３</t>
  </si>
  <si>
    <t>４</t>
  </si>
  <si>
    <t>５</t>
  </si>
  <si>
    <t>６</t>
  </si>
  <si>
    <t>７</t>
  </si>
  <si>
    <t>８</t>
  </si>
  <si>
    <t>９</t>
  </si>
  <si>
    <t>１　１歳６か月児歯科健康診査</t>
  </si>
  <si>
    <t>（１）　市町村別１歳６か月児歯科健康診査受診状況</t>
  </si>
  <si>
    <t>受診状況</t>
  </si>
  <si>
    <t>市町村名</t>
  </si>
  <si>
    <t>むし歯のない者</t>
  </si>
  <si>
    <t>むし歯のある者</t>
  </si>
  <si>
    <t>合計</t>
  </si>
  <si>
    <t>受診率</t>
  </si>
  <si>
    <t>Ｏ１型</t>
  </si>
  <si>
    <t>Ｏ２型</t>
  </si>
  <si>
    <t>不詳</t>
  </si>
  <si>
    <t>計</t>
  </si>
  <si>
    <t>Ａ型</t>
  </si>
  <si>
    <t>Ｂ型</t>
  </si>
  <si>
    <t>Ｃ型</t>
  </si>
  <si>
    <t>人</t>
  </si>
  <si>
    <t>本</t>
  </si>
  <si>
    <t>指宿市</t>
  </si>
  <si>
    <t>小　計</t>
  </si>
  <si>
    <t>枕崎市</t>
  </si>
  <si>
    <t>南さつま市</t>
  </si>
  <si>
    <t>いちき串木野市</t>
  </si>
  <si>
    <t>日置市</t>
  </si>
  <si>
    <t>薩摩川内市</t>
  </si>
  <si>
    <t>さつま町</t>
  </si>
  <si>
    <t>阿久根市</t>
  </si>
  <si>
    <t>出水市</t>
  </si>
  <si>
    <t>長島町</t>
  </si>
  <si>
    <t>霧島市</t>
  </si>
  <si>
    <t>三島村</t>
  </si>
  <si>
    <t>十島村</t>
  </si>
  <si>
    <t>湧水町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</si>
  <si>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</si>
  <si>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</si>
  <si>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</si>
  <si>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</si>
  <si>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</si>
  <si>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</si>
  <si>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</si>
  <si>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</si>
  <si>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</si>
  <si>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</si>
  <si>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</si>
  <si>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</si>
  <si>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</si>
  <si>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</si>
  <si>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</si>
  <si>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</si>
  <si>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</si>
  <si>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</si>
  <si>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</si>
  <si>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</si>
  <si>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</si>
  <si>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</si>
  <si>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</si>
  <si>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</si>
  <si>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合　計</t>
  </si>
  <si>
    <t>鹿児島市</t>
  </si>
  <si>
    <t>２　３歳児歯科健康診査</t>
  </si>
  <si>
    <t>（１）　市町村別３歳児歯科健康診査受診状況</t>
  </si>
  <si>
    <t>むし歯の型別分類</t>
  </si>
  <si>
    <t>南大隅町</t>
  </si>
  <si>
    <t>鹿児島市</t>
  </si>
  <si>
    <t xml:space="preserve">  (2) 保健所別３歳児歯科健康診査受診状況</t>
  </si>
  <si>
    <t>保</t>
  </si>
  <si>
    <t>対</t>
  </si>
  <si>
    <t>健</t>
  </si>
  <si>
    <t>象</t>
  </si>
  <si>
    <t>むし歯罹患型（人）</t>
  </si>
  <si>
    <t>むし歯有</t>
  </si>
  <si>
    <t>所</t>
  </si>
  <si>
    <t>者</t>
  </si>
  <si>
    <t>数（人）</t>
  </si>
  <si>
    <t>病者率</t>
  </si>
  <si>
    <t>名</t>
  </si>
  <si>
    <t>　　　数(人）</t>
  </si>
  <si>
    <t>川薩</t>
  </si>
  <si>
    <t>むし歯有病者率</t>
  </si>
  <si>
    <t>不正咬合のある者の数</t>
  </si>
  <si>
    <t>その他の異常のある者の数</t>
  </si>
  <si>
    <t>a</t>
  </si>
  <si>
    <t>b</t>
  </si>
  <si>
    <t>d</t>
  </si>
  <si>
    <t>e</t>
  </si>
  <si>
    <t>その他</t>
  </si>
  <si>
    <t>C1</t>
  </si>
  <si>
    <t>C2</t>
  </si>
  <si>
    <t>-</t>
  </si>
  <si>
    <t>加世田</t>
  </si>
  <si>
    <t>伊集院</t>
  </si>
  <si>
    <t>姶良</t>
  </si>
  <si>
    <t>姶　良</t>
  </si>
  <si>
    <t>指宿</t>
  </si>
  <si>
    <t>加世田</t>
  </si>
  <si>
    <t>南九州市</t>
  </si>
  <si>
    <t>川薩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</si>
  <si>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</si>
  <si>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</si>
  <si>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</si>
  <si>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</si>
  <si>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</si>
  <si>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</si>
  <si>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</si>
  <si>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</si>
  <si>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屋久島町</t>
  </si>
  <si>
    <t>年
度</t>
  </si>
  <si>
    <t>％</t>
  </si>
  <si>
    <t>対象
者数</t>
  </si>
  <si>
    <t>受診
者数</t>
  </si>
  <si>
    <t>一人平均むし歯数</t>
  </si>
  <si>
    <t>軟組織の異常</t>
  </si>
  <si>
    <t>その他の異常</t>
  </si>
  <si>
    <t>むし歯の総数</t>
  </si>
  <si>
    <t>むし歯のない者数</t>
  </si>
  <si>
    <t>伊佐市</t>
  </si>
  <si>
    <t>むし歯
有病者
率</t>
  </si>
  <si>
    <t>不正咬合
のある者</t>
  </si>
  <si>
    <t>その他の
異常の
ある者</t>
  </si>
  <si>
    <t>検査でき
なかった
者</t>
  </si>
  <si>
    <t>年度</t>
  </si>
  <si>
    <t>Ａ型</t>
  </si>
  <si>
    <t>Ｂ型</t>
  </si>
  <si>
    <t>Ｃ型</t>
  </si>
  <si>
    <t>総数</t>
  </si>
  <si>
    <t>１人平均
むし歯数</t>
  </si>
  <si>
    <t>むし歯有病者１人平均むし歯数</t>
  </si>
  <si>
    <t>Ｌ型</t>
  </si>
  <si>
    <t>Ｓ型</t>
  </si>
  <si>
    <t>１人
平均
むし
歯数</t>
  </si>
  <si>
    <t>むし歯
有病者
１人平
均むし
歯数</t>
  </si>
  <si>
    <t>保健所</t>
  </si>
  <si>
    <t>保健所</t>
  </si>
  <si>
    <t>姶良市</t>
  </si>
  <si>
    <t>３　健康診査におけるむし歯有病者率及び１人平均むし歯本数（全国平均）</t>
  </si>
  <si>
    <t>年度</t>
  </si>
  <si>
    <t>１歳６か月児歯科健康診査</t>
  </si>
  <si>
    <t>３歳児歯科健康診査</t>
  </si>
  <si>
    <t>１人平均
むし歯本数（本）</t>
  </si>
  <si>
    <t>むし歯有病率者（％）</t>
  </si>
  <si>
    <t>昭和６１</t>
  </si>
  <si>
    <t>昭和６２</t>
  </si>
  <si>
    <t>昭和６３</t>
  </si>
  <si>
    <t>平成元</t>
  </si>
  <si>
    <t>平成２</t>
  </si>
  <si>
    <t>平成３</t>
  </si>
  <si>
    <t>平成４</t>
  </si>
  <si>
    <t>平成５</t>
  </si>
  <si>
    <t>平成６</t>
  </si>
  <si>
    <t>平成７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</si>
  <si>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</si>
  <si>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</si>
  <si>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</si>
  <si>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</si>
  <si>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</si>
  <si>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</si>
  <si>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</si>
  <si>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</si>
  <si>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</si>
  <si>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</si>
  <si>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平成１８</t>
  </si>
  <si>
    <t>平成１９</t>
  </si>
  <si>
    <t>平成２０</t>
  </si>
  <si>
    <t>平成２1</t>
  </si>
  <si>
    <t>Ⅲ　歯科保健に関する事業実績</t>
  </si>
  <si>
    <t>むし歯の
総数（本）</t>
  </si>
  <si>
    <t>むし歯のある者の数</t>
  </si>
  <si>
    <t>むし歯の数</t>
  </si>
  <si>
    <t>口腔軟組
織疾患の
ある者</t>
  </si>
  <si>
    <t>昭55</t>
  </si>
  <si>
    <t>むし歯の
ない者（人）</t>
  </si>
  <si>
    <t>(本）</t>
  </si>
  <si>
    <t>（３）　３歳児歯科健康診査の推移</t>
  </si>
  <si>
    <t>区</t>
  </si>
  <si>
    <t>むし歯有病者率</t>
  </si>
  <si>
    <t>むし歯の数</t>
  </si>
  <si>
    <t>分</t>
  </si>
  <si>
    <t>c</t>
  </si>
  <si>
    <t>昭55</t>
  </si>
  <si>
    <t>０．２０</t>
  </si>
  <si>
    <t>６．９</t>
  </si>
  <si>
    <t>２．９３</t>
  </si>
  <si>
    <t>５６．９</t>
  </si>
  <si>
    <t>０．２２</t>
  </si>
  <si>
    <t>７．２</t>
  </si>
  <si>
    <t>２．７５</t>
  </si>
  <si>
    <t>５５．１</t>
  </si>
  <si>
    <t>７．４</t>
  </si>
  <si>
    <t>２．９１</t>
  </si>
  <si>
    <t>５６．１</t>
  </si>
  <si>
    <t>０．２２</t>
  </si>
  <si>
    <t>７．４</t>
  </si>
  <si>
    <t>２．９０</t>
  </si>
  <si>
    <t>５５．８</t>
  </si>
  <si>
    <t>７．１</t>
  </si>
  <si>
    <t>２．８２</t>
  </si>
  <si>
    <t>５４．３</t>
  </si>
  <si>
    <t>０．２１</t>
  </si>
  <si>
    <t>７．０</t>
  </si>
  <si>
    <t>２．７３</t>
  </si>
  <si>
    <t>５３．３</t>
  </si>
  <si>
    <t>０．２０</t>
  </si>
  <si>
    <t>６．７</t>
  </si>
  <si>
    <t>２．６０</t>
  </si>
  <si>
    <t>５２．２</t>
  </si>
  <si>
    <t>０．１９</t>
  </si>
  <si>
    <t>６．４</t>
  </si>
  <si>
    <t>２．４２</t>
  </si>
  <si>
    <t>５０．７</t>
  </si>
  <si>
    <t>０．１８</t>
  </si>
  <si>
    <t>６．０</t>
  </si>
  <si>
    <t>２．３６</t>
  </si>
  <si>
    <t>４８．４</t>
  </si>
  <si>
    <t>０．１７</t>
  </si>
  <si>
    <t>５．６</t>
  </si>
  <si>
    <t>２．１６</t>
  </si>
  <si>
    <t>４５．８</t>
  </si>
  <si>
    <t>０．１６</t>
  </si>
  <si>
    <t>５．３</t>
  </si>
  <si>
    <t>１．９９</t>
  </si>
  <si>
    <t>４３．４</t>
  </si>
  <si>
    <t>０．１５</t>
  </si>
  <si>
    <t>４．９９</t>
  </si>
  <si>
    <t>１．８８</t>
  </si>
  <si>
    <t>４１．２２</t>
  </si>
  <si>
    <t>０．１４</t>
  </si>
  <si>
    <t>４．６２</t>
  </si>
  <si>
    <t>１．８３</t>
  </si>
  <si>
    <t>４０．４９</t>
  </si>
  <si>
    <t>０．１３</t>
  </si>
  <si>
    <t>４．４８</t>
  </si>
  <si>
    <t>１．６７</t>
  </si>
  <si>
    <t>３７．８５</t>
  </si>
  <si>
    <t>４．１３</t>
  </si>
  <si>
    <t>１．５２</t>
  </si>
  <si>
    <t>３５．１９</t>
  </si>
  <si>
    <t>０．１２</t>
  </si>
  <si>
    <t>３．９７</t>
  </si>
  <si>
    <t>１．４５</t>
  </si>
  <si>
    <t>３３．６０</t>
  </si>
  <si>
    <t>０．１１</t>
  </si>
  <si>
    <t>３．７２</t>
  </si>
  <si>
    <t>１．３８</t>
  </si>
  <si>
    <t>３２．４６</t>
  </si>
  <si>
    <t>３．４１</t>
  </si>
  <si>
    <t>１．３２</t>
  </si>
  <si>
    <t>３１．３４</t>
  </si>
  <si>
    <t>０．１０</t>
  </si>
  <si>
    <t>３．２１</t>
  </si>
  <si>
    <t>１．２４</t>
  </si>
  <si>
    <t>２９．８４</t>
  </si>
  <si>
    <t>０．０９</t>
  </si>
  <si>
    <t>３．０６</t>
  </si>
  <si>
    <t>１．１４</t>
  </si>
  <si>
    <t>２８．００</t>
  </si>
  <si>
    <t>２．９８</t>
  </si>
  <si>
    <t>１．０６</t>
  </si>
  <si>
    <t>２６．６７</t>
  </si>
  <si>
    <t>０．０８</t>
  </si>
  <si>
    <t>２．８４</t>
  </si>
  <si>
    <t>１．００</t>
  </si>
  <si>
    <t>２５．８６</t>
  </si>
  <si>
    <t>２．６６</t>
  </si>
  <si>
    <t>０．９４</t>
  </si>
  <si>
    <t>２４．５６</t>
  </si>
  <si>
    <t>０．０７</t>
  </si>
  <si>
    <t>０．８７</t>
  </si>
  <si>
    <t>２．５２</t>
  </si>
  <si>
    <t>２２．９５</t>
  </si>
  <si>
    <t>人</t>
  </si>
  <si>
    <t>本</t>
  </si>
  <si>
    <t>人</t>
  </si>
  <si>
    <t>注:1)　（　　）内には，鹿児島市を含む。　</t>
  </si>
  <si>
    <t>　  2)むし歯のある者の数の計には，A～C型に分類されない「不詳」の数を含む。</t>
  </si>
  <si>
    <t>注:1）（　　）内には，鹿児島市を含む　　</t>
  </si>
  <si>
    <t>平２</t>
  </si>
  <si>
    <t>平成２２</t>
  </si>
  <si>
    <t>０．８０</t>
  </si>
  <si>
    <t>２１．５４</t>
  </si>
  <si>
    <t>２．３３</t>
  </si>
  <si>
    <t>合　計</t>
  </si>
  <si>
    <t>平成２３</t>
  </si>
  <si>
    <t>２．１７</t>
  </si>
  <si>
    <t>２０．４</t>
  </si>
  <si>
    <t>０．０６</t>
  </si>
  <si>
    <t>０．７４</t>
  </si>
  <si>
    <t>％</t>
  </si>
  <si>
    <t>％</t>
  </si>
  <si>
    <t>対象者数
（人）</t>
  </si>
  <si>
    <t>むし歯の
総数（本）</t>
  </si>
  <si>
    <t>むし歯</t>
  </si>
  <si>
    <t>平成２４</t>
  </si>
  <si>
    <t>（平成25年度）</t>
  </si>
  <si>
    <t>（平成25年度）</t>
  </si>
  <si>
    <t>C1</t>
  </si>
  <si>
    <t>C2</t>
  </si>
  <si>
    <t>C1</t>
  </si>
  <si>
    <t>C2</t>
  </si>
  <si>
    <t>０．０6</t>
  </si>
  <si>
    <t>２．0８</t>
  </si>
  <si>
    <t>１９．０７</t>
  </si>
  <si>
    <t>０．６８</t>
  </si>
  <si>
    <t>-</t>
  </si>
  <si>
    <t>-</t>
  </si>
  <si>
    <t>平成２5</t>
  </si>
  <si>
    <t>０．０５</t>
  </si>
  <si>
    <t>１．９１</t>
  </si>
  <si>
    <t>０．６３</t>
  </si>
  <si>
    <t>１７．９１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</si>
</sst>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\(0\)"/>
    <numFmt numFmtId="213" formatCode="\(0.0\)"/>
    <numFmt numFmtId="214" formatCode="\(#,##0\)"/>
    <numFmt numFmtId="215" formatCode="\(0.00\)"/>
    <numFmt numFmtId="216" formatCode="\(#,##0.0\)"/>
    <numFmt numFmtId="217" formatCode="m&quot;月&quot;d&quot;日&quot;;@"/>
    <numFmt numFmtId="218" formatCode="#,##0_);\(#,##0\)"/>
    <numFmt numFmtId="219" formatCode="#,##0;&quot;△ &quot;#,##0"/>
    <numFmt numFmtId="220" formatCode="0_);\(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28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明朝"/>
      <family val="1"/>
    </font>
    <font>
      <sz val="20"/>
      <name val="ＭＳ Ｐ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38" fontId="9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65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65" applyFont="1">
      <alignment/>
      <protection/>
    </xf>
    <xf numFmtId="0" fontId="9" fillId="0" borderId="0" xfId="65" applyFont="1">
      <alignment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9" fillId="0" borderId="0" xfId="61" applyFont="1" applyFill="1">
      <alignment/>
      <protection/>
    </xf>
    <xf numFmtId="0" fontId="10" fillId="0" borderId="0" xfId="65" applyFont="1" applyAlignment="1">
      <alignment horizontal="right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1" xfId="65" applyFont="1" applyBorder="1">
      <alignment/>
      <protection/>
    </xf>
    <xf numFmtId="0" fontId="7" fillId="0" borderId="11" xfId="65" applyFont="1" applyFill="1" applyBorder="1">
      <alignment/>
      <protection/>
    </xf>
    <xf numFmtId="0" fontId="7" fillId="0" borderId="0" xfId="65" applyFont="1" applyAlignment="1">
      <alignment vertical="center"/>
      <protection/>
    </xf>
    <xf numFmtId="0" fontId="7" fillId="33" borderId="11" xfId="65" applyFont="1" applyFill="1" applyBorder="1" applyAlignment="1">
      <alignment horizontal="center" vertical="center"/>
      <protection/>
    </xf>
    <xf numFmtId="0" fontId="7" fillId="33" borderId="11" xfId="65" applyFont="1" applyFill="1" applyBorder="1" applyAlignment="1">
      <alignment vertical="center"/>
      <protection/>
    </xf>
    <xf numFmtId="0" fontId="7" fillId="33" borderId="10" xfId="65" applyFont="1" applyFill="1" applyBorder="1" applyAlignment="1">
      <alignment vertical="center"/>
      <protection/>
    </xf>
    <xf numFmtId="0" fontId="7" fillId="34" borderId="0" xfId="65" applyFont="1" applyFill="1" applyAlignment="1">
      <alignment vertical="center"/>
      <protection/>
    </xf>
    <xf numFmtId="0" fontId="7" fillId="35" borderId="11" xfId="65" applyFont="1" applyFill="1" applyBorder="1">
      <alignment/>
      <protection/>
    </xf>
    <xf numFmtId="0" fontId="7" fillId="0" borderId="11" xfId="65" applyFont="1" applyFill="1" applyBorder="1" applyAlignment="1">
      <alignment vertical="center"/>
      <protection/>
    </xf>
    <xf numFmtId="0" fontId="7" fillId="35" borderId="10" xfId="65" applyFont="1" applyFill="1" applyBorder="1">
      <alignment/>
      <protection/>
    </xf>
    <xf numFmtId="38" fontId="7" fillId="33" borderId="11" xfId="49" applyFont="1" applyFill="1" applyBorder="1" applyAlignment="1">
      <alignment vertical="center"/>
    </xf>
    <xf numFmtId="38" fontId="7" fillId="35" borderId="11" xfId="49" applyFont="1" applyFill="1" applyBorder="1" applyAlignment="1">
      <alignment/>
    </xf>
    <xf numFmtId="0" fontId="7" fillId="0" borderId="12" xfId="65" applyFont="1" applyFill="1" applyBorder="1" applyAlignment="1">
      <alignment horizontal="center" vertical="center"/>
      <protection/>
    </xf>
    <xf numFmtId="38" fontId="7" fillId="33" borderId="10" xfId="49" applyFont="1" applyFill="1" applyBorder="1" applyAlignment="1">
      <alignment vertical="center"/>
    </xf>
    <xf numFmtId="0" fontId="7" fillId="0" borderId="11" xfId="65" applyNumberFormat="1" applyFont="1" applyFill="1" applyBorder="1" applyAlignment="1">
      <alignment horizontal="center" vertical="center"/>
      <protection/>
    </xf>
    <xf numFmtId="0" fontId="7" fillId="35" borderId="11" xfId="65" applyNumberFormat="1" applyFont="1" applyFill="1" applyBorder="1">
      <alignment/>
      <protection/>
    </xf>
    <xf numFmtId="0" fontId="7" fillId="35" borderId="12" xfId="65" applyNumberFormat="1" applyFont="1" applyFill="1" applyBorder="1">
      <alignment/>
      <protection/>
    </xf>
    <xf numFmtId="0" fontId="7" fillId="0" borderId="0" xfId="65" applyNumberFormat="1" applyFont="1" applyAlignment="1">
      <alignment vertical="center"/>
      <protection/>
    </xf>
    <xf numFmtId="0" fontId="7" fillId="35" borderId="12" xfId="65" applyFont="1" applyFill="1" applyBorder="1">
      <alignment/>
      <protection/>
    </xf>
    <xf numFmtId="0" fontId="7" fillId="33" borderId="10" xfId="65" applyFont="1" applyFill="1" applyBorder="1" applyAlignment="1">
      <alignment horizontal="center" vertical="center"/>
      <protection/>
    </xf>
    <xf numFmtId="38" fontId="7" fillId="36" borderId="11" xfId="49" applyFont="1" applyFill="1" applyBorder="1" applyAlignment="1">
      <alignment vertical="center"/>
    </xf>
    <xf numFmtId="38" fontId="7" fillId="36" borderId="10" xfId="49" applyFont="1" applyFill="1" applyBorder="1" applyAlignment="1">
      <alignment vertical="center"/>
    </xf>
    <xf numFmtId="0" fontId="7" fillId="37" borderId="0" xfId="65" applyFont="1" applyFill="1" applyAlignment="1">
      <alignment vertical="center"/>
      <protection/>
    </xf>
    <xf numFmtId="38" fontId="7" fillId="35" borderId="11" xfId="65" applyNumberFormat="1" applyFont="1" applyFill="1" applyBorder="1">
      <alignment/>
      <protection/>
    </xf>
    <xf numFmtId="38" fontId="7" fillId="0" borderId="10" xfId="49" applyFont="1" applyFill="1" applyBorder="1" applyAlignment="1">
      <alignment vertical="center"/>
    </xf>
    <xf numFmtId="38" fontId="7" fillId="38" borderId="11" xfId="65" applyNumberFormat="1" applyFont="1" applyFill="1" applyBorder="1" applyAlignment="1">
      <alignment vertical="center"/>
      <protection/>
    </xf>
    <xf numFmtId="38" fontId="7" fillId="38" borderId="10" xfId="49" applyFont="1" applyFill="1" applyBorder="1" applyAlignment="1">
      <alignment vertical="center"/>
    </xf>
    <xf numFmtId="0" fontId="7" fillId="39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 shrinkToFit="1"/>
      <protection/>
    </xf>
    <xf numFmtId="38" fontId="7" fillId="0" borderId="11" xfId="49" applyFont="1" applyFill="1" applyBorder="1" applyAlignment="1">
      <alignment vertical="center"/>
    </xf>
    <xf numFmtId="181" fontId="7" fillId="0" borderId="10" xfId="49" applyNumberFormat="1" applyFont="1" applyFill="1" applyBorder="1" applyAlignment="1">
      <alignment vertical="center"/>
    </xf>
    <xf numFmtId="181" fontId="7" fillId="33" borderId="10" xfId="49" applyNumberFormat="1" applyFont="1" applyFill="1" applyBorder="1" applyAlignment="1">
      <alignment vertical="center"/>
    </xf>
    <xf numFmtId="181" fontId="7" fillId="0" borderId="11" xfId="49" applyNumberFormat="1" applyFont="1" applyFill="1" applyBorder="1" applyAlignment="1">
      <alignment vertical="center"/>
    </xf>
    <xf numFmtId="181" fontId="7" fillId="0" borderId="13" xfId="49" applyNumberFormat="1" applyFont="1" applyFill="1" applyBorder="1" applyAlignment="1">
      <alignment vertical="center"/>
    </xf>
    <xf numFmtId="181" fontId="7" fillId="36" borderId="10" xfId="49" applyNumberFormat="1" applyFont="1" applyFill="1" applyBorder="1" applyAlignment="1">
      <alignment vertical="center"/>
    </xf>
    <xf numFmtId="181" fontId="7" fillId="38" borderId="11" xfId="49" applyNumberFormat="1" applyFont="1" applyFill="1" applyBorder="1" applyAlignment="1">
      <alignment vertical="center"/>
    </xf>
    <xf numFmtId="40" fontId="7" fillId="0" borderId="10" xfId="49" applyNumberFormat="1" applyFont="1" applyFill="1" applyBorder="1" applyAlignment="1">
      <alignment vertical="center"/>
    </xf>
    <xf numFmtId="40" fontId="7" fillId="33" borderId="10" xfId="49" applyNumberFormat="1" applyFont="1" applyFill="1" applyBorder="1" applyAlignment="1">
      <alignment vertical="center"/>
    </xf>
    <xf numFmtId="40" fontId="7" fillId="0" borderId="11" xfId="49" applyNumberFormat="1" applyFont="1" applyFill="1" applyBorder="1" applyAlignment="1">
      <alignment vertical="center"/>
    </xf>
    <xf numFmtId="40" fontId="7" fillId="0" borderId="13" xfId="49" applyNumberFormat="1" applyFont="1" applyFill="1" applyBorder="1" applyAlignment="1">
      <alignment vertical="center"/>
    </xf>
    <xf numFmtId="40" fontId="7" fillId="36" borderId="10" xfId="49" applyNumberFormat="1" applyFont="1" applyFill="1" applyBorder="1" applyAlignment="1">
      <alignment vertical="center"/>
    </xf>
    <xf numFmtId="40" fontId="7" fillId="38" borderId="11" xfId="49" applyNumberFormat="1" applyFont="1" applyFill="1" applyBorder="1" applyAlignment="1">
      <alignment vertical="center"/>
    </xf>
    <xf numFmtId="0" fontId="7" fillId="0" borderId="0" xfId="63" applyFont="1" applyFill="1" applyAlignment="1" applyProtection="1">
      <alignment/>
      <protection locked="0"/>
    </xf>
    <xf numFmtId="0" fontId="7" fillId="0" borderId="0" xfId="63" applyFont="1" applyFill="1" applyAlignment="1">
      <alignment/>
    </xf>
    <xf numFmtId="179" fontId="7" fillId="0" borderId="0" xfId="63" applyNumberFormat="1" applyFont="1" applyFill="1" applyAlignment="1">
      <alignment/>
    </xf>
    <xf numFmtId="0" fontId="6" fillId="0" borderId="0" xfId="63" applyFont="1" applyFill="1" applyAlignment="1" applyProtection="1">
      <alignment vertical="center"/>
      <protection/>
    </xf>
    <xf numFmtId="0" fontId="8" fillId="0" borderId="0" xfId="63" applyFont="1" applyFill="1" applyAlignment="1" applyProtection="1">
      <alignment vertical="center"/>
      <protection/>
    </xf>
    <xf numFmtId="179" fontId="8" fillId="0" borderId="0" xfId="63" applyNumberFormat="1" applyFont="1" applyFill="1" applyAlignment="1" applyProtection="1">
      <alignment vertical="center"/>
      <protection/>
    </xf>
    <xf numFmtId="0" fontId="8" fillId="0" borderId="0" xfId="63" applyFont="1" applyFill="1" applyAlignment="1" applyProtection="1">
      <alignment vertical="center"/>
      <protection locked="0"/>
    </xf>
    <xf numFmtId="0" fontId="7" fillId="0" borderId="0" xfId="63" applyFont="1" applyFill="1" applyAlignment="1" applyProtection="1">
      <alignment vertical="center"/>
      <protection locked="0"/>
    </xf>
    <xf numFmtId="0" fontId="8" fillId="0" borderId="0" xfId="63" applyFont="1" applyFill="1" applyAlignment="1">
      <alignment vertical="center"/>
    </xf>
    <xf numFmtId="0" fontId="9" fillId="0" borderId="13" xfId="63" applyFont="1" applyFill="1" applyBorder="1" applyAlignment="1" applyProtection="1">
      <alignment horizontal="center" vertical="center"/>
      <protection locked="0"/>
    </xf>
    <xf numFmtId="0" fontId="9" fillId="0" borderId="14" xfId="63" applyFont="1" applyFill="1" applyBorder="1" applyAlignment="1" applyProtection="1">
      <alignment horizontal="center" vertical="center"/>
      <protection locked="0"/>
    </xf>
    <xf numFmtId="0" fontId="9" fillId="0" borderId="13" xfId="63" applyFont="1" applyFill="1" applyBorder="1" applyAlignment="1" applyProtection="1">
      <alignment horizontal="center"/>
      <protection locked="0"/>
    </xf>
    <xf numFmtId="0" fontId="9" fillId="0" borderId="14" xfId="63" applyFont="1" applyFill="1" applyBorder="1" applyAlignment="1" applyProtection="1">
      <alignment horizontal="center"/>
      <protection locked="0"/>
    </xf>
    <xf numFmtId="193" fontId="9" fillId="0" borderId="15" xfId="63" applyNumberFormat="1" applyFont="1" applyBorder="1" applyAlignment="1">
      <alignment vertical="center"/>
    </xf>
    <xf numFmtId="193" fontId="9" fillId="0" borderId="16" xfId="63" applyNumberFormat="1" applyFont="1" applyBorder="1" applyAlignment="1">
      <alignment vertical="center"/>
    </xf>
    <xf numFmtId="0" fontId="6" fillId="0" borderId="0" xfId="63" applyFont="1" applyFill="1" applyAlignment="1" applyProtection="1">
      <alignment horizontal="distributed" vertical="distributed"/>
      <protection locked="0"/>
    </xf>
    <xf numFmtId="0" fontId="6" fillId="0" borderId="0" xfId="63" applyFont="1" applyFill="1" applyAlignment="1" applyProtection="1">
      <alignment/>
      <protection locked="0"/>
    </xf>
    <xf numFmtId="0" fontId="6" fillId="0" borderId="0" xfId="63" applyFont="1" applyFill="1" applyAlignment="1">
      <alignment/>
    </xf>
    <xf numFmtId="179" fontId="6" fillId="0" borderId="0" xfId="63" applyNumberFormat="1" applyFont="1" applyFill="1" applyAlignment="1">
      <alignment/>
    </xf>
    <xf numFmtId="0" fontId="7" fillId="0" borderId="0" xfId="63" applyFont="1" applyFill="1" applyAlignment="1" applyProtection="1">
      <alignment horizontal="distributed" vertical="distributed"/>
      <protection locked="0"/>
    </xf>
    <xf numFmtId="0" fontId="9" fillId="0" borderId="12" xfId="63" applyFont="1" applyFill="1" applyBorder="1" applyAlignment="1" applyProtection="1">
      <alignment vertical="center"/>
      <protection locked="0"/>
    </xf>
    <xf numFmtId="0" fontId="9" fillId="0" borderId="17" xfId="63" applyFont="1" applyFill="1" applyBorder="1" applyAlignment="1" applyProtection="1">
      <alignment vertical="center"/>
      <protection locked="0"/>
    </xf>
    <xf numFmtId="0" fontId="9" fillId="0" borderId="0" xfId="63" applyFont="1" applyFill="1" applyAlignment="1" applyProtection="1">
      <alignment vertical="center"/>
      <protection locked="0"/>
    </xf>
    <xf numFmtId="0" fontId="9" fillId="0" borderId="0" xfId="63" applyFont="1" applyFill="1" applyAlignment="1">
      <alignment vertical="center"/>
    </xf>
    <xf numFmtId="0" fontId="9" fillId="0" borderId="0" xfId="63" applyFont="1" applyFill="1" applyAlignment="1" applyProtection="1">
      <alignment/>
      <protection locked="0"/>
    </xf>
    <xf numFmtId="0" fontId="9" fillId="0" borderId="0" xfId="63" applyFont="1" applyFill="1" applyAlignment="1">
      <alignment/>
    </xf>
    <xf numFmtId="0" fontId="9" fillId="0" borderId="10" xfId="63" applyFont="1" applyFill="1" applyBorder="1" applyAlignment="1" applyProtection="1">
      <alignment horizontal="center"/>
      <protection locked="0"/>
    </xf>
    <xf numFmtId="0" fontId="9" fillId="0" borderId="18" xfId="63" applyFont="1" applyFill="1" applyBorder="1" applyAlignment="1" applyProtection="1">
      <alignment horizontal="center"/>
      <protection locked="0"/>
    </xf>
    <xf numFmtId="0" fontId="9" fillId="0" borderId="0" xfId="63" applyFont="1" applyFill="1" applyAlignment="1" applyProtection="1">
      <alignment horizontal="center"/>
      <protection locked="0"/>
    </xf>
    <xf numFmtId="0" fontId="9" fillId="0" borderId="0" xfId="63" applyFont="1" applyFill="1" applyAlignment="1" applyProtection="1">
      <alignment horizontal="center" wrapText="1"/>
      <protection locked="0"/>
    </xf>
    <xf numFmtId="0" fontId="9" fillId="0" borderId="0" xfId="63" applyFont="1" applyFill="1" applyAlignment="1">
      <alignment horizontal="center" wrapText="1"/>
    </xf>
    <xf numFmtId="0" fontId="9" fillId="0" borderId="10" xfId="63" applyFont="1" applyFill="1" applyBorder="1" applyAlignment="1" applyProtection="1">
      <alignment horizontal="distributed" vertical="distributed"/>
      <protection/>
    </xf>
    <xf numFmtId="0" fontId="9" fillId="0" borderId="11" xfId="63" applyFont="1" applyFill="1" applyBorder="1" applyAlignment="1" applyProtection="1">
      <alignment horizontal="distributed" vertical="distributed"/>
      <protection/>
    </xf>
    <xf numFmtId="0" fontId="9" fillId="36" borderId="11" xfId="63" applyFont="1" applyFill="1" applyBorder="1" applyAlignment="1" applyProtection="1">
      <alignment horizontal="distributed" vertical="distributed"/>
      <protection/>
    </xf>
    <xf numFmtId="176" fontId="9" fillId="36" borderId="11" xfId="63" applyNumberFormat="1" applyFont="1" applyFill="1" applyBorder="1" applyAlignment="1" applyProtection="1">
      <alignment horizontal="right" vertical="center"/>
      <protection/>
    </xf>
    <xf numFmtId="193" fontId="9" fillId="36" borderId="11" xfId="63" applyNumberFormat="1" applyFont="1" applyFill="1" applyBorder="1" applyAlignment="1" applyProtection="1">
      <alignment horizontal="right" vertical="center"/>
      <protection locked="0"/>
    </xf>
    <xf numFmtId="0" fontId="6" fillId="0" borderId="0" xfId="63" applyFont="1" applyFill="1">
      <alignment/>
    </xf>
    <xf numFmtId="38" fontId="7" fillId="0" borderId="0" xfId="49" applyFont="1" applyFill="1" applyBorder="1" applyAlignment="1">
      <alignment/>
    </xf>
    <xf numFmtId="2" fontId="7" fillId="0" borderId="0" xfId="63" applyNumberFormat="1" applyFont="1" applyFill="1" applyBorder="1">
      <alignment/>
    </xf>
    <xf numFmtId="0" fontId="6" fillId="0" borderId="0" xfId="63" applyFont="1" applyFill="1" applyBorder="1">
      <alignment/>
    </xf>
    <xf numFmtId="0" fontId="9" fillId="0" borderId="0" xfId="63" applyFont="1" applyFill="1">
      <alignment/>
    </xf>
    <xf numFmtId="38" fontId="9" fillId="0" borderId="0" xfId="49" applyFont="1" applyFill="1" applyAlignment="1">
      <alignment/>
    </xf>
    <xf numFmtId="0" fontId="7" fillId="0" borderId="0" xfId="63" applyFont="1" applyFill="1">
      <alignment/>
    </xf>
    <xf numFmtId="38" fontId="9" fillId="0" borderId="12" xfId="49" applyFont="1" applyFill="1" applyBorder="1" applyAlignment="1">
      <alignment horizontal="center" vertical="center"/>
    </xf>
    <xf numFmtId="38" fontId="9" fillId="0" borderId="10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 wrapText="1"/>
    </xf>
    <xf numFmtId="38" fontId="7" fillId="0" borderId="13" xfId="49" applyFont="1" applyFill="1" applyBorder="1" applyAlignment="1">
      <alignment horizontal="right" vertical="top"/>
    </xf>
    <xf numFmtId="38" fontId="7" fillId="0" borderId="12" xfId="49" applyFont="1" applyFill="1" applyBorder="1" applyAlignment="1">
      <alignment horizontal="right" vertical="top"/>
    </xf>
    <xf numFmtId="0" fontId="9" fillId="0" borderId="10" xfId="63" applyFont="1" applyFill="1" applyBorder="1" applyAlignment="1">
      <alignment horizontal="center" vertical="center"/>
    </xf>
    <xf numFmtId="0" fontId="9" fillId="0" borderId="10" xfId="63" applyFont="1" applyFill="1" applyBorder="1" applyAlignment="1" quotePrefix="1">
      <alignment horizontal="center" vertical="center"/>
    </xf>
    <xf numFmtId="0" fontId="7" fillId="0" borderId="0" xfId="63" applyFont="1" applyFill="1" applyBorder="1" applyAlignment="1">
      <alignment horizontal="center"/>
    </xf>
    <xf numFmtId="0" fontId="7" fillId="0" borderId="0" xfId="63" applyFont="1" applyFill="1" applyBorder="1">
      <alignment/>
    </xf>
    <xf numFmtId="38" fontId="9" fillId="0" borderId="0" xfId="49" applyFont="1" applyFill="1" applyBorder="1" applyAlignment="1">
      <alignment horizontal="center"/>
    </xf>
    <xf numFmtId="38" fontId="9" fillId="0" borderId="0" xfId="49" applyFont="1" applyFill="1" applyBorder="1" applyAlignment="1">
      <alignment/>
    </xf>
    <xf numFmtId="38" fontId="9" fillId="0" borderId="0" xfId="49" applyFont="1" applyFill="1" applyBorder="1" applyAlignment="1">
      <alignment horizontal="left"/>
    </xf>
    <xf numFmtId="0" fontId="9" fillId="0" borderId="0" xfId="63" applyFont="1" applyFill="1" applyBorder="1">
      <alignment/>
    </xf>
    <xf numFmtId="0" fontId="10" fillId="0" borderId="0" xfId="63" applyFont="1" applyFill="1" applyBorder="1" applyAlignment="1">
      <alignment horizontal="center"/>
    </xf>
    <xf numFmtId="0" fontId="9" fillId="0" borderId="0" xfId="63" applyFont="1" applyFill="1" applyBorder="1" applyAlignment="1">
      <alignment horizontal="center"/>
    </xf>
    <xf numFmtId="0" fontId="7" fillId="0" borderId="0" xfId="63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center"/>
    </xf>
    <xf numFmtId="0" fontId="9" fillId="0" borderId="0" xfId="63" applyFont="1" applyFill="1" applyBorder="1" applyAlignment="1">
      <alignment horizontal="center" vertical="center" wrapText="1"/>
    </xf>
    <xf numFmtId="38" fontId="8" fillId="0" borderId="0" xfId="49" applyFont="1" applyFill="1" applyAlignment="1">
      <alignment/>
    </xf>
    <xf numFmtId="38" fontId="6" fillId="0" borderId="0" xfId="49" applyFont="1" applyFill="1" applyAlignment="1">
      <alignment vertical="center"/>
    </xf>
    <xf numFmtId="38" fontId="9" fillId="0" borderId="16" xfId="49" applyFont="1" applyFill="1" applyBorder="1" applyAlignment="1">
      <alignment horizontal="centerContinuous" vertical="center"/>
    </xf>
    <xf numFmtId="38" fontId="9" fillId="0" borderId="19" xfId="49" applyFont="1" applyFill="1" applyBorder="1" applyAlignment="1">
      <alignment horizontal="centerContinuous" vertical="center"/>
    </xf>
    <xf numFmtId="38" fontId="6" fillId="0" borderId="0" xfId="49" applyFont="1" applyFill="1" applyAlignment="1">
      <alignment/>
    </xf>
    <xf numFmtId="38" fontId="10" fillId="0" borderId="13" xfId="49" applyFont="1" applyFill="1" applyBorder="1" applyAlignment="1">
      <alignment horizontal="center" vertical="center"/>
    </xf>
    <xf numFmtId="38" fontId="9" fillId="0" borderId="12" xfId="49" applyFont="1" applyFill="1" applyBorder="1" applyAlignment="1">
      <alignment horizontal="right"/>
    </xf>
    <xf numFmtId="38" fontId="6" fillId="0" borderId="0" xfId="49" applyFont="1" applyAlignment="1">
      <alignment horizontal="center"/>
    </xf>
    <xf numFmtId="40" fontId="6" fillId="0" borderId="0" xfId="49" applyNumberFormat="1" applyFont="1" applyAlignment="1">
      <alignment/>
    </xf>
    <xf numFmtId="38" fontId="7" fillId="0" borderId="10" xfId="49" applyFont="1" applyFill="1" applyBorder="1" applyAlignment="1" applyProtection="1">
      <alignment horizontal="center" vertical="center"/>
      <protection locked="0"/>
    </xf>
    <xf numFmtId="38" fontId="7" fillId="0" borderId="11" xfId="49" applyFont="1" applyFill="1" applyBorder="1" applyAlignment="1" applyProtection="1">
      <alignment/>
      <protection locked="0"/>
    </xf>
    <xf numFmtId="181" fontId="7" fillId="0" borderId="10" xfId="49" applyNumberFormat="1" applyFont="1" applyFill="1" applyBorder="1" applyAlignment="1" applyProtection="1">
      <alignment vertical="center"/>
      <protection locked="0"/>
    </xf>
    <xf numFmtId="38" fontId="7" fillId="0" borderId="10" xfId="49" applyFont="1" applyFill="1" applyBorder="1" applyAlignment="1" applyProtection="1">
      <alignment vertical="center"/>
      <protection locked="0"/>
    </xf>
    <xf numFmtId="199" fontId="7" fillId="0" borderId="10" xfId="49" applyNumberFormat="1" applyFont="1" applyFill="1" applyBorder="1" applyAlignment="1" applyProtection="1">
      <alignment vertical="center"/>
      <protection locked="0"/>
    </xf>
    <xf numFmtId="38" fontId="7" fillId="0" borderId="0" xfId="49" applyFont="1" applyFill="1" applyAlignment="1" applyProtection="1">
      <alignment vertical="center"/>
      <protection locked="0"/>
    </xf>
    <xf numFmtId="38" fontId="7" fillId="33" borderId="11" xfId="49" applyFont="1" applyFill="1" applyBorder="1" applyAlignment="1" applyProtection="1">
      <alignment horizontal="center" vertical="center"/>
      <protection locked="0"/>
    </xf>
    <xf numFmtId="38" fontId="7" fillId="33" borderId="11" xfId="49" applyFont="1" applyFill="1" applyBorder="1" applyAlignment="1" applyProtection="1">
      <alignment vertical="center"/>
      <protection locked="0"/>
    </xf>
    <xf numFmtId="181" fontId="7" fillId="33" borderId="10" xfId="49" applyNumberFormat="1" applyFont="1" applyFill="1" applyBorder="1" applyAlignment="1" applyProtection="1">
      <alignment vertical="center"/>
      <protection locked="0"/>
    </xf>
    <xf numFmtId="38" fontId="7" fillId="33" borderId="10" xfId="49" applyFont="1" applyFill="1" applyBorder="1" applyAlignment="1" applyProtection="1">
      <alignment vertical="center"/>
      <protection locked="0"/>
    </xf>
    <xf numFmtId="199" fontId="7" fillId="33" borderId="10" xfId="49" applyNumberFormat="1" applyFont="1" applyFill="1" applyBorder="1" applyAlignment="1" applyProtection="1">
      <alignment vertical="center"/>
      <protection locked="0"/>
    </xf>
    <xf numFmtId="38" fontId="7" fillId="34" borderId="0" xfId="49" applyFont="1" applyFill="1" applyAlignment="1" applyProtection="1">
      <alignment vertical="center"/>
      <protection locked="0"/>
    </xf>
    <xf numFmtId="38" fontId="7" fillId="0" borderId="11" xfId="49" applyFont="1" applyFill="1" applyBorder="1" applyAlignment="1" applyProtection="1">
      <alignment horizontal="center" vertical="center"/>
      <protection locked="0"/>
    </xf>
    <xf numFmtId="38" fontId="7" fillId="0" borderId="11" xfId="49" applyFont="1" applyFill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horizontal="center" vertical="center"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36" borderId="11" xfId="49" applyFont="1" applyFill="1" applyBorder="1" applyAlignment="1" applyProtection="1">
      <alignment vertical="center"/>
      <protection locked="0"/>
    </xf>
    <xf numFmtId="181" fontId="7" fillId="36" borderId="10" xfId="49" applyNumberFormat="1" applyFont="1" applyFill="1" applyBorder="1" applyAlignment="1" applyProtection="1">
      <alignment vertical="center"/>
      <protection locked="0"/>
    </xf>
    <xf numFmtId="199" fontId="7" fillId="36" borderId="10" xfId="49" applyNumberFormat="1" applyFont="1" applyFill="1" applyBorder="1" applyAlignment="1" applyProtection="1">
      <alignment vertical="center"/>
      <protection locked="0"/>
    </xf>
    <xf numFmtId="38" fontId="7" fillId="38" borderId="0" xfId="49" applyFont="1" applyFill="1" applyAlignment="1" applyProtection="1">
      <alignment vertical="center"/>
      <protection locked="0"/>
    </xf>
    <xf numFmtId="38" fontId="7" fillId="0" borderId="20" xfId="49" applyFont="1" applyFill="1" applyBorder="1" applyAlignment="1" applyProtection="1">
      <alignment horizontal="centerContinuous" vertical="center"/>
      <protection locked="0"/>
    </xf>
    <xf numFmtId="38" fontId="7" fillId="0" borderId="16" xfId="49" applyFont="1" applyFill="1" applyBorder="1" applyAlignment="1" applyProtection="1">
      <alignment horizontal="centerContinuous" vertical="center"/>
      <protection locked="0"/>
    </xf>
    <xf numFmtId="199" fontId="7" fillId="0" borderId="11" xfId="49" applyNumberFormat="1" applyFont="1" applyFill="1" applyBorder="1" applyAlignment="1" applyProtection="1">
      <alignment vertical="center"/>
      <protection locked="0"/>
    </xf>
    <xf numFmtId="38" fontId="7" fillId="38" borderId="11" xfId="49" applyFont="1" applyFill="1" applyBorder="1" applyAlignment="1" applyProtection="1">
      <alignment vertical="center"/>
      <protection locked="0"/>
    </xf>
    <xf numFmtId="199" fontId="7" fillId="38" borderId="11" xfId="49" applyNumberFormat="1" applyFont="1" applyFill="1" applyBorder="1" applyAlignment="1" applyProtection="1">
      <alignment vertical="center"/>
      <protection locked="0"/>
    </xf>
    <xf numFmtId="38" fontId="7" fillId="39" borderId="0" xfId="49" applyFont="1" applyFill="1" applyAlignment="1" applyProtection="1">
      <alignment vertical="center"/>
      <protection locked="0"/>
    </xf>
    <xf numFmtId="38" fontId="7" fillId="0" borderId="11" xfId="49" applyFont="1" applyFill="1" applyBorder="1" applyAlignment="1" applyProtection="1">
      <alignment horizontal="center" vertical="center" shrinkToFit="1"/>
      <protection locked="0"/>
    </xf>
    <xf numFmtId="0" fontId="8" fillId="0" borderId="0" xfId="64" applyFont="1" applyFill="1" applyAlignment="1" applyProtection="1">
      <alignment vertical="center"/>
      <protection/>
    </xf>
    <xf numFmtId="0" fontId="7" fillId="0" borderId="0" xfId="64" applyFont="1" applyFill="1" applyAlignment="1" applyProtection="1">
      <alignment/>
      <protection locked="0"/>
    </xf>
    <xf numFmtId="0" fontId="7" fillId="0" borderId="0" xfId="64" applyFont="1" applyFill="1" applyAlignment="1">
      <alignment/>
    </xf>
    <xf numFmtId="200" fontId="7" fillId="0" borderId="0" xfId="64" applyNumberFormat="1" applyFont="1" applyFill="1" applyAlignment="1">
      <alignment/>
    </xf>
    <xf numFmtId="194" fontId="7" fillId="0" borderId="0" xfId="64" applyNumberFormat="1" applyFont="1" applyFill="1" applyAlignment="1">
      <alignment/>
    </xf>
    <xf numFmtId="0" fontId="6" fillId="0" borderId="0" xfId="64" applyFont="1" applyFill="1" applyAlignment="1" applyProtection="1">
      <alignment vertical="center"/>
      <protection/>
    </xf>
    <xf numFmtId="200" fontId="8" fillId="0" borderId="0" xfId="64" applyNumberFormat="1" applyFont="1" applyFill="1" applyAlignment="1" applyProtection="1">
      <alignment vertical="center"/>
      <protection/>
    </xf>
    <xf numFmtId="194" fontId="8" fillId="0" borderId="0" xfId="64" applyNumberFormat="1" applyFont="1" applyFill="1" applyAlignment="1" applyProtection="1">
      <alignment vertical="center"/>
      <protection/>
    </xf>
    <xf numFmtId="0" fontId="8" fillId="0" borderId="0" xfId="64" applyFont="1" applyFill="1" applyAlignment="1" applyProtection="1">
      <alignment vertical="center"/>
      <protection locked="0"/>
    </xf>
    <xf numFmtId="0" fontId="7" fillId="0" borderId="0" xfId="64" applyFont="1" applyFill="1" applyAlignment="1" applyProtection="1">
      <alignment vertical="center"/>
      <protection locked="0"/>
    </xf>
    <xf numFmtId="0" fontId="8" fillId="0" borderId="0" xfId="64" applyFont="1" applyFill="1" applyAlignment="1">
      <alignment vertical="center"/>
    </xf>
    <xf numFmtId="179" fontId="6" fillId="0" borderId="12" xfId="64" applyNumberFormat="1" applyFont="1" applyFill="1" applyBorder="1" applyAlignment="1" applyProtection="1">
      <alignment horizontal="distributed" vertical="center" wrapText="1"/>
      <protection locked="0"/>
    </xf>
    <xf numFmtId="0" fontId="6" fillId="0" borderId="21" xfId="64" applyFont="1" applyFill="1" applyBorder="1" applyAlignment="1">
      <alignment vertical="center"/>
    </xf>
    <xf numFmtId="200" fontId="6" fillId="0" borderId="17" xfId="64" applyNumberFormat="1" applyFont="1" applyFill="1" applyBorder="1" applyAlignment="1" applyProtection="1">
      <alignment vertical="top"/>
      <protection locked="0"/>
    </xf>
    <xf numFmtId="0" fontId="6" fillId="0" borderId="21" xfId="64" applyFont="1" applyFill="1" applyBorder="1" applyAlignment="1" applyProtection="1">
      <alignment vertical="center"/>
      <protection/>
    </xf>
    <xf numFmtId="0" fontId="6" fillId="0" borderId="22" xfId="64" applyFont="1" applyFill="1" applyBorder="1" applyAlignment="1" applyProtection="1">
      <alignment vertical="center"/>
      <protection locked="0"/>
    </xf>
    <xf numFmtId="0" fontId="6" fillId="0" borderId="12" xfId="64" applyFont="1" applyFill="1" applyBorder="1" applyAlignment="1" applyProtection="1">
      <alignment vertical="center"/>
      <protection locked="0"/>
    </xf>
    <xf numFmtId="0" fontId="6" fillId="0" borderId="23" xfId="64" applyFont="1" applyFill="1" applyBorder="1" applyAlignment="1" applyProtection="1">
      <alignment horizontal="distributed" vertical="distributed"/>
      <protection/>
    </xf>
    <xf numFmtId="0" fontId="6" fillId="0" borderId="23" xfId="64" applyFont="1" applyFill="1" applyBorder="1" applyAlignment="1" applyProtection="1">
      <alignment horizontal="center" vertical="center"/>
      <protection/>
    </xf>
    <xf numFmtId="0" fontId="6" fillId="0" borderId="24" xfId="64" applyFont="1" applyFill="1" applyBorder="1" applyAlignment="1" applyProtection="1">
      <alignment horizontal="centerContinuous" vertical="center"/>
      <protection/>
    </xf>
    <xf numFmtId="200" fontId="6" fillId="0" borderId="18" xfId="64" applyNumberFormat="1" applyFont="1" applyFill="1" applyBorder="1" applyAlignment="1" applyProtection="1">
      <alignment horizontal="centerContinuous" vertical="center"/>
      <protection/>
    </xf>
    <xf numFmtId="0" fontId="6" fillId="0" borderId="25" xfId="64" applyFont="1" applyFill="1" applyBorder="1" applyAlignment="1" applyProtection="1">
      <alignment horizontal="centerContinuous" vertical="center"/>
      <protection/>
    </xf>
    <xf numFmtId="0" fontId="9" fillId="0" borderId="13" xfId="64" applyFont="1" applyFill="1" applyBorder="1" applyAlignment="1" applyProtection="1">
      <alignment horizontal="center" vertical="center"/>
      <protection locked="0"/>
    </xf>
    <xf numFmtId="0" fontId="6" fillId="0" borderId="13" xfId="64" applyFont="1" applyFill="1" applyBorder="1" applyAlignment="1" applyProtection="1">
      <alignment horizontal="center"/>
      <protection/>
    </xf>
    <xf numFmtId="200" fontId="6" fillId="0" borderId="13" xfId="64" applyNumberFormat="1" applyFont="1" applyFill="1" applyBorder="1" applyAlignment="1" applyProtection="1">
      <alignment horizontal="center"/>
      <protection/>
    </xf>
    <xf numFmtId="0" fontId="6" fillId="0" borderId="21" xfId="64" applyFont="1" applyFill="1" applyBorder="1" applyAlignment="1" applyProtection="1">
      <alignment horizontal="centerContinuous"/>
      <protection/>
    </xf>
    <xf numFmtId="0" fontId="6" fillId="0" borderId="21" xfId="64" applyFont="1" applyFill="1" applyBorder="1" applyAlignment="1" applyProtection="1">
      <alignment horizontal="center"/>
      <protection locked="0"/>
    </xf>
    <xf numFmtId="0" fontId="9" fillId="0" borderId="13" xfId="64" applyFont="1" applyFill="1" applyBorder="1" applyAlignment="1" applyProtection="1">
      <alignment horizontal="center"/>
      <protection locked="0"/>
    </xf>
    <xf numFmtId="0" fontId="6" fillId="0" borderId="24" xfId="64" applyFont="1" applyFill="1" applyBorder="1" applyAlignment="1" applyProtection="1">
      <alignment horizontal="distributed" vertical="distributed" wrapText="1"/>
      <protection/>
    </xf>
    <xf numFmtId="0" fontId="6" fillId="0" borderId="24" xfId="64" applyFont="1" applyFill="1" applyBorder="1" applyAlignment="1" applyProtection="1">
      <alignment horizontal="center" vertical="center" wrapText="1"/>
      <protection/>
    </xf>
    <xf numFmtId="0" fontId="6" fillId="0" borderId="10" xfId="64" applyFont="1" applyFill="1" applyBorder="1" applyAlignment="1" applyProtection="1">
      <alignment horizontal="center" wrapText="1"/>
      <protection/>
    </xf>
    <xf numFmtId="200" fontId="6" fillId="0" borderId="10" xfId="64" applyNumberFormat="1" applyFont="1" applyFill="1" applyBorder="1" applyAlignment="1" applyProtection="1">
      <alignment horizontal="center" wrapText="1"/>
      <protection/>
    </xf>
    <xf numFmtId="0" fontId="6" fillId="0" borderId="24" xfId="64" applyFont="1" applyFill="1" applyBorder="1" applyAlignment="1" applyProtection="1">
      <alignment horizontal="center"/>
      <protection/>
    </xf>
    <xf numFmtId="0" fontId="6" fillId="0" borderId="24" xfId="64" applyFont="1" applyFill="1" applyBorder="1" applyAlignment="1" applyProtection="1">
      <alignment horizontal="center"/>
      <protection locked="0"/>
    </xf>
    <xf numFmtId="0" fontId="6" fillId="0" borderId="10" xfId="64" applyFont="1" applyFill="1" applyBorder="1" applyAlignment="1" applyProtection="1">
      <alignment horizontal="center"/>
      <protection locked="0"/>
    </xf>
    <xf numFmtId="0" fontId="7" fillId="0" borderId="0" xfId="64" applyFont="1" applyFill="1" applyAlignment="1" applyProtection="1">
      <alignment horizontal="center"/>
      <protection locked="0"/>
    </xf>
    <xf numFmtId="0" fontId="7" fillId="0" borderId="0" xfId="64" applyFont="1" applyFill="1" applyAlignment="1" applyProtection="1">
      <alignment horizontal="center" wrapText="1"/>
      <protection locked="0"/>
    </xf>
    <xf numFmtId="0" fontId="7" fillId="0" borderId="0" xfId="64" applyFont="1" applyFill="1" applyAlignment="1">
      <alignment horizontal="center" wrapText="1"/>
    </xf>
    <xf numFmtId="0" fontId="6" fillId="0" borderId="10" xfId="64" applyFont="1" applyFill="1" applyBorder="1" applyAlignment="1" applyProtection="1">
      <alignment horizontal="distributed" vertical="distributed"/>
      <protection/>
    </xf>
    <xf numFmtId="176" fontId="6" fillId="0" borderId="10" xfId="64" applyNumberFormat="1" applyFont="1" applyFill="1" applyBorder="1" applyAlignment="1" applyProtection="1">
      <alignment horizontal="right" vertical="center"/>
      <protection/>
    </xf>
    <xf numFmtId="200" fontId="6" fillId="0" borderId="10" xfId="64" applyNumberFormat="1" applyFont="1" applyFill="1" applyBorder="1" applyAlignment="1" applyProtection="1">
      <alignment horizontal="right" vertical="center"/>
      <protection/>
    </xf>
    <xf numFmtId="0" fontId="6" fillId="0" borderId="11" xfId="64" applyFont="1" applyFill="1" applyBorder="1" applyAlignment="1" applyProtection="1">
      <alignment horizontal="distributed" vertical="distributed"/>
      <protection/>
    </xf>
    <xf numFmtId="176" fontId="6" fillId="0" borderId="11" xfId="64" applyNumberFormat="1" applyFont="1" applyFill="1" applyBorder="1" applyAlignment="1" applyProtection="1">
      <alignment horizontal="right" vertical="center"/>
      <protection/>
    </xf>
    <xf numFmtId="0" fontId="6" fillId="36" borderId="11" xfId="64" applyFont="1" applyFill="1" applyBorder="1" applyAlignment="1" applyProtection="1">
      <alignment horizontal="distributed" vertical="distributed"/>
      <protection/>
    </xf>
    <xf numFmtId="193" fontId="6" fillId="36" borderId="12" xfId="64" applyNumberFormat="1" applyFont="1" applyFill="1" applyBorder="1" applyAlignment="1" applyProtection="1">
      <alignment horizontal="right" vertical="center"/>
      <protection/>
    </xf>
    <xf numFmtId="193" fontId="6" fillId="36" borderId="11" xfId="64" applyNumberFormat="1" applyFont="1" applyFill="1" applyBorder="1" applyAlignment="1" applyProtection="1">
      <alignment horizontal="right" vertical="center"/>
      <protection/>
    </xf>
    <xf numFmtId="193" fontId="6" fillId="36" borderId="11" xfId="64" applyNumberFormat="1" applyFont="1" applyFill="1" applyBorder="1" applyAlignment="1" applyProtection="1">
      <alignment horizontal="right" vertical="center"/>
      <protection locked="0"/>
    </xf>
    <xf numFmtId="0" fontId="6" fillId="0" borderId="20" xfId="64" applyFont="1" applyFill="1" applyBorder="1" applyAlignment="1" applyProtection="1">
      <alignment horizontal="distributed" vertical="distributed"/>
      <protection/>
    </xf>
    <xf numFmtId="0" fontId="6" fillId="38" borderId="11" xfId="64" applyFont="1" applyFill="1" applyBorder="1" applyAlignment="1" applyProtection="1">
      <alignment horizontal="distributed" vertical="distributed"/>
      <protection/>
    </xf>
    <xf numFmtId="176" fontId="6" fillId="38" borderId="10" xfId="64" applyNumberFormat="1" applyFont="1" applyFill="1" applyBorder="1" applyAlignment="1">
      <alignment horizontal="right" vertical="center"/>
    </xf>
    <xf numFmtId="176" fontId="6" fillId="38" borderId="11" xfId="64" applyNumberFormat="1" applyFont="1" applyFill="1" applyBorder="1" applyAlignment="1">
      <alignment horizontal="right" vertical="center"/>
    </xf>
    <xf numFmtId="2" fontId="6" fillId="38" borderId="11" xfId="64" applyNumberFormat="1" applyFont="1" applyFill="1" applyBorder="1" applyAlignment="1" applyProtection="1">
      <alignment horizontal="right" vertical="center"/>
      <protection locked="0"/>
    </xf>
    <xf numFmtId="0" fontId="6" fillId="38" borderId="11" xfId="64" applyFont="1" applyFill="1" applyBorder="1" applyAlignment="1">
      <alignment horizontal="right" vertical="center"/>
    </xf>
    <xf numFmtId="3" fontId="6" fillId="38" borderId="11" xfId="64" applyNumberFormat="1" applyFont="1" applyFill="1" applyBorder="1" applyAlignment="1">
      <alignment horizontal="right" vertical="center"/>
    </xf>
    <xf numFmtId="0" fontId="6" fillId="0" borderId="0" xfId="64" applyFont="1" applyFill="1" applyAlignment="1" applyProtection="1">
      <alignment horizontal="distributed" vertical="distributed"/>
      <protection locked="0"/>
    </xf>
    <xf numFmtId="0" fontId="6" fillId="0" borderId="0" xfId="64" applyFont="1" applyFill="1" applyAlignment="1" applyProtection="1">
      <alignment/>
      <protection locked="0"/>
    </xf>
    <xf numFmtId="0" fontId="6" fillId="0" borderId="0" xfId="64" applyFont="1" applyFill="1" applyAlignment="1">
      <alignment/>
    </xf>
    <xf numFmtId="200" fontId="6" fillId="0" borderId="0" xfId="64" applyNumberFormat="1" applyFont="1" applyFill="1" applyAlignment="1">
      <alignment/>
    </xf>
    <xf numFmtId="194" fontId="6" fillId="0" borderId="0" xfId="64" applyNumberFormat="1" applyFont="1" applyFill="1" applyAlignment="1">
      <alignment/>
    </xf>
    <xf numFmtId="0" fontId="7" fillId="0" borderId="0" xfId="64" applyFont="1" applyFill="1" applyAlignment="1" applyProtection="1">
      <alignment horizontal="distributed" vertical="distributed"/>
      <protection locked="0"/>
    </xf>
    <xf numFmtId="179" fontId="7" fillId="0" borderId="0" xfId="64" applyNumberFormat="1" applyFont="1" applyFill="1" applyAlignment="1">
      <alignment/>
    </xf>
    <xf numFmtId="0" fontId="6" fillId="0" borderId="0" xfId="64" applyFont="1" applyFill="1">
      <alignment/>
    </xf>
    <xf numFmtId="38" fontId="7" fillId="0" borderId="0" xfId="49" applyFont="1" applyFill="1" applyAlignment="1">
      <alignment/>
    </xf>
    <xf numFmtId="38" fontId="9" fillId="0" borderId="25" xfId="49" applyFont="1" applyFill="1" applyBorder="1" applyAlignment="1">
      <alignment/>
    </xf>
    <xf numFmtId="38" fontId="7" fillId="0" borderId="12" xfId="49" applyFont="1" applyFill="1" applyBorder="1" applyAlignment="1">
      <alignment horizontal="right"/>
    </xf>
    <xf numFmtId="38" fontId="7" fillId="0" borderId="13" xfId="49" applyFont="1" applyFill="1" applyBorder="1" applyAlignment="1">
      <alignment horizontal="left" wrapText="1"/>
    </xf>
    <xf numFmtId="38" fontId="7" fillId="0" borderId="12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right" vertical="top"/>
    </xf>
    <xf numFmtId="38" fontId="7" fillId="0" borderId="17" xfId="49" applyFont="1" applyFill="1" applyBorder="1" applyAlignment="1">
      <alignment horizontal="right" vertical="top"/>
    </xf>
    <xf numFmtId="38" fontId="7" fillId="0" borderId="10" xfId="49" applyFont="1" applyFill="1" applyBorder="1" applyAlignment="1" quotePrefix="1">
      <alignment horizontal="center" vertical="center"/>
    </xf>
    <xf numFmtId="2" fontId="7" fillId="0" borderId="0" xfId="64" applyNumberFormat="1" applyFont="1" applyFill="1" applyBorder="1">
      <alignment/>
    </xf>
    <xf numFmtId="0" fontId="6" fillId="0" borderId="0" xfId="64" applyFont="1" applyFill="1" applyBorder="1">
      <alignment/>
    </xf>
    <xf numFmtId="0" fontId="7" fillId="0" borderId="0" xfId="64" applyFont="1" applyFill="1" applyBorder="1" applyAlignment="1">
      <alignment horizontal="center"/>
    </xf>
    <xf numFmtId="0" fontId="7" fillId="0" borderId="0" xfId="64" applyFont="1" applyFill="1" applyBorder="1">
      <alignment/>
    </xf>
    <xf numFmtId="0" fontId="9" fillId="0" borderId="0" xfId="64" applyFont="1" applyFill="1" applyBorder="1">
      <alignment/>
    </xf>
    <xf numFmtId="0" fontId="10" fillId="0" borderId="0" xfId="64" applyFont="1" applyFill="1" applyBorder="1" applyAlignment="1">
      <alignment horizontal="center"/>
    </xf>
    <xf numFmtId="0" fontId="9" fillId="0" borderId="0" xfId="64" applyFont="1" applyFill="1" applyBorder="1" applyAlignment="1">
      <alignment horizontal="center"/>
    </xf>
    <xf numFmtId="0" fontId="7" fillId="0" borderId="0" xfId="64" applyFont="1" applyFill="1" applyBorder="1" applyAlignment="1">
      <alignment horizontal="center" vertical="top" wrapText="1"/>
    </xf>
    <xf numFmtId="0" fontId="9" fillId="0" borderId="0" xfId="64" applyFont="1" applyFill="1" applyBorder="1" applyAlignment="1">
      <alignment horizontal="center" vertical="center" wrapText="1"/>
    </xf>
    <xf numFmtId="0" fontId="7" fillId="0" borderId="0" xfId="64" applyFont="1" applyFill="1">
      <alignment/>
    </xf>
    <xf numFmtId="0" fontId="9" fillId="0" borderId="0" xfId="64" applyFont="1" applyFill="1">
      <alignment/>
    </xf>
    <xf numFmtId="38" fontId="7" fillId="0" borderId="12" xfId="49" applyFont="1" applyFill="1" applyBorder="1" applyAlignment="1">
      <alignment horizontal="centerContinuous" vertical="center"/>
    </xf>
    <xf numFmtId="38" fontId="10" fillId="0" borderId="10" xfId="49" applyFont="1" applyFill="1" applyBorder="1" applyAlignment="1">
      <alignment horizontal="center" vertical="center"/>
    </xf>
    <xf numFmtId="0" fontId="10" fillId="0" borderId="12" xfId="63" applyFont="1" applyFill="1" applyBorder="1" applyAlignment="1">
      <alignment horizontal="right" vertical="center"/>
    </xf>
    <xf numFmtId="0" fontId="10" fillId="0" borderId="24" xfId="63" applyFont="1" applyFill="1" applyBorder="1" applyAlignment="1">
      <alignment horizontal="left" wrapText="1"/>
    </xf>
    <xf numFmtId="38" fontId="9" fillId="0" borderId="11" xfId="49" applyFont="1" applyFill="1" applyBorder="1" applyAlignment="1">
      <alignment horizontal="center" vertical="center" textRotation="255"/>
    </xf>
    <xf numFmtId="38" fontId="9" fillId="0" borderId="11" xfId="49" applyFont="1" applyFill="1" applyBorder="1" applyAlignment="1">
      <alignment horizontal="center" vertical="center"/>
    </xf>
    <xf numFmtId="0" fontId="10" fillId="0" borderId="10" xfId="63" applyFont="1" applyFill="1" applyBorder="1" applyAlignment="1">
      <alignment horizontal="center" vertical="center" wrapText="1"/>
    </xf>
    <xf numFmtId="0" fontId="7" fillId="0" borderId="13" xfId="63" applyFont="1" applyFill="1" applyBorder="1" applyAlignment="1">
      <alignment horizontal="center" vertical="center"/>
    </xf>
    <xf numFmtId="193" fontId="9" fillId="0" borderId="10" xfId="49" applyNumberFormat="1" applyFont="1" applyFill="1" applyBorder="1" applyAlignment="1">
      <alignment vertical="center"/>
    </xf>
    <xf numFmtId="203" fontId="9" fillId="0" borderId="10" xfId="49" applyNumberFormat="1" applyFont="1" applyFill="1" applyBorder="1" applyAlignment="1">
      <alignment vertical="center"/>
    </xf>
    <xf numFmtId="203" fontId="9" fillId="0" borderId="10" xfId="63" applyNumberFormat="1" applyFont="1" applyFill="1" applyBorder="1" applyAlignment="1">
      <alignment vertical="center"/>
    </xf>
    <xf numFmtId="193" fontId="9" fillId="0" borderId="10" xfId="63" applyNumberFormat="1" applyFont="1" applyFill="1" applyBorder="1" applyAlignment="1">
      <alignment vertical="center"/>
    </xf>
    <xf numFmtId="193" fontId="9" fillId="0" borderId="12" xfId="49" applyNumberFormat="1" applyFont="1" applyFill="1" applyBorder="1" applyAlignment="1">
      <alignment vertical="center"/>
    </xf>
    <xf numFmtId="203" fontId="9" fillId="0" borderId="12" xfId="49" applyNumberFormat="1" applyFont="1" applyFill="1" applyBorder="1" applyAlignment="1">
      <alignment vertical="center"/>
    </xf>
    <xf numFmtId="203" fontId="9" fillId="0" borderId="12" xfId="63" applyNumberFormat="1" applyFont="1" applyFill="1" applyBorder="1" applyAlignment="1">
      <alignment vertical="center"/>
    </xf>
    <xf numFmtId="193" fontId="9" fillId="0" borderId="12" xfId="63" applyNumberFormat="1" applyFont="1" applyFill="1" applyBorder="1" applyAlignment="1">
      <alignment vertical="center"/>
    </xf>
    <xf numFmtId="214" fontId="9" fillId="0" borderId="10" xfId="49" applyNumberFormat="1" applyFont="1" applyFill="1" applyBorder="1" applyAlignment="1">
      <alignment vertical="center"/>
    </xf>
    <xf numFmtId="213" fontId="9" fillId="0" borderId="10" xfId="49" applyNumberFormat="1" applyFont="1" applyFill="1" applyBorder="1" applyAlignment="1">
      <alignment vertical="center"/>
    </xf>
    <xf numFmtId="213" fontId="9" fillId="0" borderId="10" xfId="63" applyNumberFormat="1" applyFont="1" applyFill="1" applyBorder="1" applyAlignment="1">
      <alignment vertical="center" wrapText="1"/>
    </xf>
    <xf numFmtId="204" fontId="9" fillId="0" borderId="12" xfId="49" applyNumberFormat="1" applyFont="1" applyFill="1" applyBorder="1" applyAlignment="1">
      <alignment vertical="center"/>
    </xf>
    <xf numFmtId="204" fontId="9" fillId="0" borderId="12" xfId="63" applyNumberFormat="1" applyFont="1" applyFill="1" applyBorder="1" applyAlignment="1">
      <alignment vertical="center"/>
    </xf>
    <xf numFmtId="215" fontId="9" fillId="0" borderId="10" xfId="49" applyNumberFormat="1" applyFont="1" applyFill="1" applyBorder="1" applyAlignment="1">
      <alignment vertical="center"/>
    </xf>
    <xf numFmtId="215" fontId="9" fillId="0" borderId="10" xfId="63" applyNumberFormat="1" applyFont="1" applyFill="1" applyBorder="1" applyAlignment="1">
      <alignment vertical="center" wrapText="1"/>
    </xf>
    <xf numFmtId="38" fontId="7" fillId="0" borderId="24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0" fontId="7" fillId="0" borderId="10" xfId="49" applyNumberFormat="1" applyFont="1" applyFill="1" applyBorder="1" applyAlignment="1">
      <alignment vertical="center" wrapText="1"/>
    </xf>
    <xf numFmtId="38" fontId="7" fillId="0" borderId="16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 wrapText="1"/>
    </xf>
    <xf numFmtId="38" fontId="7" fillId="0" borderId="12" xfId="49" applyFont="1" applyFill="1" applyBorder="1" applyAlignment="1">
      <alignment/>
    </xf>
    <xf numFmtId="38" fontId="7" fillId="0" borderId="22" xfId="49" applyFont="1" applyFill="1" applyBorder="1" applyAlignment="1">
      <alignment vertical="center" wrapText="1"/>
    </xf>
    <xf numFmtId="181" fontId="7" fillId="0" borderId="12" xfId="49" applyNumberFormat="1" applyFont="1" applyFill="1" applyBorder="1" applyAlignment="1">
      <alignment vertical="center" wrapText="1"/>
    </xf>
    <xf numFmtId="38" fontId="7" fillId="0" borderId="12" xfId="49" applyFont="1" applyFill="1" applyBorder="1" applyAlignment="1">
      <alignment vertical="center"/>
    </xf>
    <xf numFmtId="214" fontId="7" fillId="0" borderId="10" xfId="49" applyNumberFormat="1" applyFont="1" applyFill="1" applyBorder="1" applyAlignment="1">
      <alignment vertical="center" wrapText="1"/>
    </xf>
    <xf numFmtId="214" fontId="7" fillId="0" borderId="10" xfId="49" applyNumberFormat="1" applyFont="1" applyFill="1" applyBorder="1" applyAlignment="1">
      <alignment/>
    </xf>
    <xf numFmtId="214" fontId="7" fillId="0" borderId="25" xfId="49" applyNumberFormat="1" applyFont="1" applyFill="1" applyBorder="1" applyAlignment="1">
      <alignment vertical="center" wrapText="1"/>
    </xf>
    <xf numFmtId="216" fontId="7" fillId="0" borderId="10" xfId="49" applyNumberFormat="1" applyFont="1" applyFill="1" applyBorder="1" applyAlignment="1">
      <alignment vertical="center" wrapText="1"/>
    </xf>
    <xf numFmtId="214" fontId="7" fillId="0" borderId="10" xfId="49" applyNumberFormat="1" applyFont="1" applyFill="1" applyBorder="1" applyAlignment="1">
      <alignment vertical="center"/>
    </xf>
    <xf numFmtId="40" fontId="7" fillId="0" borderId="12" xfId="49" applyNumberFormat="1" applyFont="1" applyFill="1" applyBorder="1" applyAlignment="1">
      <alignment vertical="center" wrapText="1"/>
    </xf>
    <xf numFmtId="215" fontId="7" fillId="0" borderId="10" xfId="49" applyNumberFormat="1" applyFont="1" applyFill="1" applyBorder="1" applyAlignment="1">
      <alignment vertical="center" wrapText="1"/>
    </xf>
    <xf numFmtId="0" fontId="10" fillId="0" borderId="0" xfId="64" applyFont="1" applyFill="1" applyBorder="1">
      <alignment/>
    </xf>
    <xf numFmtId="38" fontId="6" fillId="0" borderId="11" xfId="49" applyFont="1" applyFill="1" applyBorder="1" applyAlignment="1">
      <alignment horizontal="right"/>
    </xf>
    <xf numFmtId="38" fontId="9" fillId="0" borderId="11" xfId="49" applyFont="1" applyFill="1" applyBorder="1" applyAlignment="1">
      <alignment horizontal="right"/>
    </xf>
    <xf numFmtId="193" fontId="9" fillId="40" borderId="12" xfId="49" applyNumberFormat="1" applyFont="1" applyFill="1" applyBorder="1" applyAlignment="1">
      <alignment vertical="center"/>
    </xf>
    <xf numFmtId="204" fontId="9" fillId="40" borderId="12" xfId="49" applyNumberFormat="1" applyFont="1" applyFill="1" applyBorder="1" applyAlignment="1">
      <alignment vertical="center"/>
    </xf>
    <xf numFmtId="204" fontId="9" fillId="40" borderId="12" xfId="63" applyNumberFormat="1" applyFont="1" applyFill="1" applyBorder="1" applyAlignment="1">
      <alignment vertical="center"/>
    </xf>
    <xf numFmtId="203" fontId="9" fillId="40" borderId="12" xfId="63" applyNumberFormat="1" applyFont="1" applyFill="1" applyBorder="1" applyAlignment="1">
      <alignment vertical="center"/>
    </xf>
    <xf numFmtId="193" fontId="9" fillId="40" borderId="12" xfId="63" applyNumberFormat="1" applyFont="1" applyFill="1" applyBorder="1" applyAlignment="1">
      <alignment vertical="center"/>
    </xf>
    <xf numFmtId="214" fontId="9" fillId="40" borderId="10" xfId="49" applyNumberFormat="1" applyFont="1" applyFill="1" applyBorder="1" applyAlignment="1">
      <alignment vertical="center"/>
    </xf>
    <xf numFmtId="215" fontId="9" fillId="40" borderId="10" xfId="49" applyNumberFormat="1" applyFont="1" applyFill="1" applyBorder="1" applyAlignment="1">
      <alignment vertical="center"/>
    </xf>
    <xf numFmtId="215" fontId="9" fillId="40" borderId="10" xfId="63" applyNumberFormat="1" applyFont="1" applyFill="1" applyBorder="1" applyAlignment="1">
      <alignment vertical="center" wrapText="1"/>
    </xf>
    <xf numFmtId="38" fontId="7" fillId="40" borderId="12" xfId="49" applyFont="1" applyFill="1" applyBorder="1" applyAlignment="1">
      <alignment horizontal="right" vertical="center" wrapText="1"/>
    </xf>
    <xf numFmtId="40" fontId="7" fillId="40" borderId="12" xfId="49" applyNumberFormat="1" applyFont="1" applyFill="1" applyBorder="1" applyAlignment="1">
      <alignment horizontal="right" vertical="center" wrapText="1"/>
    </xf>
    <xf numFmtId="181" fontId="7" fillId="40" borderId="12" xfId="49" applyNumberFormat="1" applyFont="1" applyFill="1" applyBorder="1" applyAlignment="1">
      <alignment horizontal="right" vertical="center" wrapText="1"/>
    </xf>
    <xf numFmtId="38" fontId="7" fillId="40" borderId="12" xfId="49" applyFont="1" applyFill="1" applyBorder="1" applyAlignment="1">
      <alignment horizontal="right" vertical="center"/>
    </xf>
    <xf numFmtId="214" fontId="7" fillId="40" borderId="10" xfId="49" applyNumberFormat="1" applyFont="1" applyFill="1" applyBorder="1" applyAlignment="1">
      <alignment horizontal="right" vertical="center" wrapText="1"/>
    </xf>
    <xf numFmtId="216" fontId="7" fillId="40" borderId="10" xfId="49" applyNumberFormat="1" applyFont="1" applyFill="1" applyBorder="1" applyAlignment="1">
      <alignment horizontal="right" vertical="center" wrapText="1"/>
    </xf>
    <xf numFmtId="215" fontId="7" fillId="40" borderId="10" xfId="49" applyNumberFormat="1" applyFont="1" applyFill="1" applyBorder="1" applyAlignment="1">
      <alignment horizontal="right" vertical="center" wrapText="1"/>
    </xf>
    <xf numFmtId="214" fontId="7" fillId="40" borderId="10" xfId="49" applyNumberFormat="1" applyFont="1" applyFill="1" applyBorder="1" applyAlignment="1">
      <alignment horizontal="right" vertical="center"/>
    </xf>
    <xf numFmtId="0" fontId="8" fillId="0" borderId="0" xfId="62" applyFont="1">
      <alignment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/>
      <protection/>
    </xf>
    <xf numFmtId="49" fontId="8" fillId="0" borderId="11" xfId="62" applyNumberFormat="1" applyFont="1" applyBorder="1" applyAlignment="1">
      <alignment horizontal="center" vertical="center"/>
      <protection/>
    </xf>
    <xf numFmtId="49" fontId="8" fillId="0" borderId="11" xfId="62" applyNumberFormat="1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0" xfId="62" applyFont="1" applyFill="1">
      <alignment vertical="center"/>
      <protection/>
    </xf>
    <xf numFmtId="0" fontId="15" fillId="0" borderId="0" xfId="0" applyFont="1" applyAlignment="1">
      <alignment/>
    </xf>
    <xf numFmtId="213" fontId="9" fillId="40" borderId="13" xfId="63" applyNumberFormat="1" applyFont="1" applyFill="1" applyBorder="1" applyAlignment="1">
      <alignment vertical="center"/>
    </xf>
    <xf numFmtId="0" fontId="10" fillId="0" borderId="0" xfId="64" applyFont="1" applyFill="1" applyBorder="1" applyAlignment="1">
      <alignment horizontal="left"/>
    </xf>
    <xf numFmtId="213" fontId="9" fillId="0" borderId="13" xfId="63" applyNumberFormat="1" applyFont="1" applyFill="1" applyBorder="1" applyAlignment="1">
      <alignment vertical="center"/>
    </xf>
    <xf numFmtId="38" fontId="7" fillId="0" borderId="12" xfId="49" applyFont="1" applyFill="1" applyBorder="1" applyAlignment="1">
      <alignment horizontal="right" vertical="center" wrapText="1"/>
    </xf>
    <xf numFmtId="40" fontId="7" fillId="0" borderId="12" xfId="49" applyNumberFormat="1" applyFont="1" applyFill="1" applyBorder="1" applyAlignment="1">
      <alignment horizontal="right" vertical="center" wrapText="1"/>
    </xf>
    <xf numFmtId="181" fontId="7" fillId="0" borderId="12" xfId="49" applyNumberFormat="1" applyFont="1" applyFill="1" applyBorder="1" applyAlignment="1">
      <alignment horizontal="right" vertical="center" wrapText="1"/>
    </xf>
    <xf numFmtId="38" fontId="7" fillId="0" borderId="12" xfId="49" applyFont="1" applyFill="1" applyBorder="1" applyAlignment="1">
      <alignment horizontal="right" vertical="center"/>
    </xf>
    <xf numFmtId="214" fontId="7" fillId="0" borderId="10" xfId="49" applyNumberFormat="1" applyFont="1" applyFill="1" applyBorder="1" applyAlignment="1">
      <alignment horizontal="right" vertical="center" wrapText="1"/>
    </xf>
    <xf numFmtId="216" fontId="7" fillId="0" borderId="10" xfId="49" applyNumberFormat="1" applyFont="1" applyFill="1" applyBorder="1" applyAlignment="1">
      <alignment horizontal="right" vertical="center" wrapText="1"/>
    </xf>
    <xf numFmtId="215" fontId="7" fillId="0" borderId="24" xfId="49" applyNumberFormat="1" applyFont="1" applyFill="1" applyBorder="1" applyAlignment="1">
      <alignment horizontal="right" vertical="center" wrapText="1"/>
    </xf>
    <xf numFmtId="214" fontId="7" fillId="0" borderId="18" xfId="49" applyNumberFormat="1" applyFont="1" applyFill="1" applyBorder="1" applyAlignment="1">
      <alignment horizontal="right" vertical="center"/>
    </xf>
    <xf numFmtId="214" fontId="7" fillId="0" borderId="10" xfId="49" applyNumberFormat="1" applyFont="1" applyFill="1" applyBorder="1" applyAlignment="1">
      <alignment horizontal="right" vertical="center"/>
    </xf>
    <xf numFmtId="193" fontId="9" fillId="0" borderId="15" xfId="63" applyNumberFormat="1" applyFont="1" applyFill="1" applyBorder="1" applyAlignment="1">
      <alignment vertical="center"/>
    </xf>
    <xf numFmtId="38" fontId="7" fillId="0" borderId="11" xfId="49" applyFont="1" applyBorder="1" applyAlignment="1">
      <alignment/>
    </xf>
    <xf numFmtId="38" fontId="7" fillId="0" borderId="11" xfId="49" applyFont="1" applyFill="1" applyBorder="1" applyAlignment="1">
      <alignment/>
    </xf>
    <xf numFmtId="38" fontId="7" fillId="35" borderId="10" xfId="49" applyFont="1" applyFill="1" applyBorder="1" applyAlignment="1">
      <alignment/>
    </xf>
    <xf numFmtId="38" fontId="7" fillId="35" borderId="12" xfId="49" applyFont="1" applyFill="1" applyBorder="1" applyAlignment="1">
      <alignment/>
    </xf>
    <xf numFmtId="38" fontId="7" fillId="35" borderId="11" xfId="49" applyFont="1" applyFill="1" applyBorder="1" applyAlignment="1">
      <alignment horizontal="right"/>
    </xf>
    <xf numFmtId="38" fontId="7" fillId="38" borderId="11" xfId="49" applyFont="1" applyFill="1" applyBorder="1" applyAlignment="1">
      <alignment vertical="center"/>
    </xf>
    <xf numFmtId="38" fontId="7" fillId="0" borderId="10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38" fontId="7" fillId="0" borderId="13" xfId="49" applyFont="1" applyFill="1" applyBorder="1" applyAlignment="1">
      <alignment vertical="center"/>
    </xf>
    <xf numFmtId="200" fontId="9" fillId="36" borderId="11" xfId="63" applyNumberFormat="1" applyFont="1" applyFill="1" applyBorder="1" applyAlignment="1" applyProtection="1">
      <alignment horizontal="right" vertical="center"/>
      <protection/>
    </xf>
    <xf numFmtId="2" fontId="6" fillId="36" borderId="11" xfId="64" applyNumberFormat="1" applyFont="1" applyFill="1" applyBorder="1" applyAlignment="1" applyProtection="1">
      <alignment horizontal="right" vertical="center"/>
      <protection locked="0"/>
    </xf>
    <xf numFmtId="0" fontId="6" fillId="36" borderId="11" xfId="64" applyNumberFormat="1" applyFont="1" applyFill="1" applyBorder="1" applyAlignment="1" applyProtection="1">
      <alignment horizontal="right" vertical="center"/>
      <protection locked="0"/>
    </xf>
    <xf numFmtId="178" fontId="6" fillId="36" borderId="11" xfId="64" applyNumberFormat="1" applyFont="1" applyFill="1" applyBorder="1" applyAlignment="1" applyProtection="1">
      <alignment horizontal="right" vertical="center"/>
      <protection locked="0"/>
    </xf>
    <xf numFmtId="0" fontId="16" fillId="0" borderId="0" xfId="64" applyFont="1" applyFill="1" applyAlignment="1" applyProtection="1">
      <alignment/>
      <protection locked="0"/>
    </xf>
    <xf numFmtId="38" fontId="7" fillId="36" borderId="10" xfId="49" applyFont="1" applyFill="1" applyBorder="1" applyAlignment="1" applyProtection="1">
      <alignment vertical="center"/>
      <protection locked="0"/>
    </xf>
    <xf numFmtId="38" fontId="7" fillId="38" borderId="10" xfId="49" applyFont="1" applyFill="1" applyBorder="1" applyAlignment="1" applyProtection="1">
      <alignment vertical="center"/>
      <protection locked="0"/>
    </xf>
    <xf numFmtId="0" fontId="7" fillId="0" borderId="20" xfId="65" applyFont="1" applyFill="1" applyBorder="1" applyAlignment="1">
      <alignment horizontal="centerContinuous" vertical="center"/>
      <protection/>
    </xf>
    <xf numFmtId="0" fontId="7" fillId="0" borderId="16" xfId="65" applyFont="1" applyFill="1" applyBorder="1" applyAlignment="1">
      <alignment horizontal="centerContinuous" vertical="center"/>
      <protection/>
    </xf>
    <xf numFmtId="0" fontId="7" fillId="0" borderId="19" xfId="65" applyFont="1" applyFill="1" applyBorder="1" applyAlignment="1">
      <alignment horizontal="centerContinuous" vertical="center"/>
      <protection/>
    </xf>
    <xf numFmtId="0" fontId="7" fillId="0" borderId="22" xfId="65" applyFont="1" applyFill="1" applyBorder="1" applyAlignment="1">
      <alignment horizontal="centerContinuous" vertical="center"/>
      <protection/>
    </xf>
    <xf numFmtId="0" fontId="7" fillId="0" borderId="0" xfId="65" applyFont="1" applyFill="1">
      <alignment/>
      <protection/>
    </xf>
    <xf numFmtId="0" fontId="7" fillId="0" borderId="25" xfId="65" applyFont="1" applyFill="1" applyBorder="1" applyAlignment="1">
      <alignment horizontal="centerContinuous" vertical="center"/>
      <protection/>
    </xf>
    <xf numFmtId="0" fontId="7" fillId="0" borderId="18" xfId="65" applyFont="1" applyFill="1" applyBorder="1" applyAlignment="1">
      <alignment horizontal="centerContinuous" vertical="center"/>
      <protection/>
    </xf>
    <xf numFmtId="0" fontId="7" fillId="0" borderId="11" xfId="65" applyFont="1" applyFill="1" applyBorder="1" applyAlignment="1">
      <alignment horizontal="centerContinuous" vertical="center"/>
      <protection/>
    </xf>
    <xf numFmtId="0" fontId="7" fillId="0" borderId="14" xfId="65" applyFont="1" applyFill="1" applyBorder="1" applyAlignment="1">
      <alignment horizontal="centerContinuous" vertical="center"/>
      <protection/>
    </xf>
    <xf numFmtId="0" fontId="10" fillId="0" borderId="13" xfId="65" applyFont="1" applyFill="1" applyBorder="1" applyAlignment="1">
      <alignment horizontal="center" vertical="center"/>
      <protection/>
    </xf>
    <xf numFmtId="0" fontId="13" fillId="0" borderId="13" xfId="65" applyFont="1" applyFill="1" applyBorder="1" applyAlignment="1">
      <alignment horizontal="center" vertical="center"/>
      <protection/>
    </xf>
    <xf numFmtId="0" fontId="10" fillId="0" borderId="13" xfId="65" applyFont="1" applyFill="1" applyBorder="1" applyAlignment="1">
      <alignment horizontal="center" vertical="center" shrinkToFit="1"/>
      <protection/>
    </xf>
    <xf numFmtId="0" fontId="13" fillId="0" borderId="13" xfId="65" applyFont="1" applyFill="1" applyBorder="1" applyAlignment="1">
      <alignment horizontal="center" vertical="center" shrinkToFit="1"/>
      <protection/>
    </xf>
    <xf numFmtId="0" fontId="7" fillId="0" borderId="10" xfId="65" applyFont="1" applyFill="1" applyBorder="1" applyAlignment="1">
      <alignment horizontal="right"/>
      <protection/>
    </xf>
    <xf numFmtId="0" fontId="7" fillId="0" borderId="11" xfId="65" applyFont="1" applyFill="1" applyBorder="1" applyAlignment="1">
      <alignment horizontal="right"/>
      <protection/>
    </xf>
    <xf numFmtId="56" fontId="9" fillId="0" borderId="0" xfId="63" applyNumberFormat="1" applyFont="1" applyFill="1" applyAlignment="1" applyProtection="1">
      <alignment/>
      <protection locked="0"/>
    </xf>
    <xf numFmtId="217" fontId="7" fillId="0" borderId="0" xfId="49" applyNumberFormat="1" applyFont="1" applyFill="1" applyAlignment="1" applyProtection="1">
      <alignment vertical="center"/>
      <protection locked="0"/>
    </xf>
    <xf numFmtId="56" fontId="17" fillId="0" borderId="0" xfId="64" applyNumberFormat="1" applyFont="1" applyFill="1" applyAlignment="1" applyProtection="1">
      <alignment/>
      <protection locked="0"/>
    </xf>
    <xf numFmtId="0" fontId="17" fillId="0" borderId="0" xfId="64" applyFont="1" applyFill="1" applyAlignment="1" applyProtection="1">
      <alignment/>
      <protection locked="0"/>
    </xf>
    <xf numFmtId="193" fontId="6" fillId="36" borderId="10" xfId="64" applyNumberFormat="1" applyFont="1" applyFill="1" applyBorder="1" applyAlignment="1" applyProtection="1">
      <alignment horizontal="right" vertical="center"/>
      <protection/>
    </xf>
    <xf numFmtId="213" fontId="7" fillId="0" borderId="10" xfId="49" applyNumberFormat="1" applyFont="1" applyFill="1" applyBorder="1" applyAlignment="1">
      <alignment horizontal="right" vertical="center" wrapText="1"/>
    </xf>
    <xf numFmtId="0" fontId="11" fillId="0" borderId="0" xfId="65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NumberFormat="1" applyFont="1" applyFill="1" applyAlignment="1">
      <alignment vertical="center"/>
      <protection/>
    </xf>
    <xf numFmtId="56" fontId="7" fillId="0" borderId="0" xfId="65" applyNumberFormat="1" applyFont="1" applyFill="1" applyAlignment="1">
      <alignment vertical="center"/>
      <protection/>
    </xf>
    <xf numFmtId="0" fontId="11" fillId="0" borderId="0" xfId="65" applyFont="1" applyFill="1">
      <alignment/>
      <protection/>
    </xf>
    <xf numFmtId="0" fontId="6" fillId="0" borderId="0" xfId="65" applyFont="1" applyFill="1">
      <alignment/>
      <protection/>
    </xf>
    <xf numFmtId="181" fontId="7" fillId="38" borderId="10" xfId="49" applyNumberFormat="1" applyFont="1" applyFill="1" applyBorder="1" applyAlignment="1" applyProtection="1">
      <alignment vertical="center"/>
      <protection locked="0"/>
    </xf>
    <xf numFmtId="0" fontId="9" fillId="38" borderId="11" xfId="63" applyFont="1" applyFill="1" applyBorder="1" applyAlignment="1" applyProtection="1">
      <alignment horizontal="distributed" vertical="distributed"/>
      <protection/>
    </xf>
    <xf numFmtId="193" fontId="9" fillId="38" borderId="11" xfId="63" applyNumberFormat="1" applyFont="1" applyFill="1" applyBorder="1" applyAlignment="1">
      <alignment horizontal="right" vertical="center"/>
    </xf>
    <xf numFmtId="204" fontId="9" fillId="38" borderId="11" xfId="63" applyNumberFormat="1" applyFont="1" applyFill="1" applyBorder="1" applyAlignment="1" applyProtection="1">
      <alignment horizontal="right" vertical="center"/>
      <protection/>
    </xf>
    <xf numFmtId="38" fontId="7" fillId="33" borderId="12" xfId="49" applyFont="1" applyFill="1" applyBorder="1" applyAlignment="1">
      <alignment horizontal="right" vertical="center" shrinkToFit="1"/>
    </xf>
    <xf numFmtId="40" fontId="7" fillId="33" borderId="12" xfId="49" applyNumberFormat="1" applyFont="1" applyFill="1" applyBorder="1" applyAlignment="1">
      <alignment horizontal="right" vertical="center" shrinkToFit="1"/>
    </xf>
    <xf numFmtId="181" fontId="7" fillId="33" borderId="12" xfId="49" applyNumberFormat="1" applyFont="1" applyFill="1" applyBorder="1" applyAlignment="1">
      <alignment horizontal="right" vertical="center" shrinkToFit="1"/>
    </xf>
    <xf numFmtId="214" fontId="7" fillId="33" borderId="10" xfId="49" applyNumberFormat="1" applyFont="1" applyFill="1" applyBorder="1" applyAlignment="1">
      <alignment horizontal="right" vertical="center" shrinkToFit="1"/>
    </xf>
    <xf numFmtId="213" fontId="7" fillId="33" borderId="10" xfId="49" applyNumberFormat="1" applyFont="1" applyFill="1" applyBorder="1" applyAlignment="1">
      <alignment horizontal="right" vertical="center" shrinkToFit="1"/>
    </xf>
    <xf numFmtId="215" fontId="7" fillId="33" borderId="24" xfId="49" applyNumberFormat="1" applyFont="1" applyFill="1" applyBorder="1" applyAlignment="1">
      <alignment horizontal="right" vertical="center" shrinkToFit="1"/>
    </xf>
    <xf numFmtId="214" fontId="7" fillId="33" borderId="18" xfId="49" applyNumberFormat="1" applyFont="1" applyFill="1" applyBorder="1" applyAlignment="1">
      <alignment horizontal="right" vertical="center" shrinkToFit="1"/>
    </xf>
    <xf numFmtId="0" fontId="20" fillId="0" borderId="0" xfId="64" applyFont="1" applyFill="1">
      <alignment/>
    </xf>
    <xf numFmtId="0" fontId="57" fillId="0" borderId="0" xfId="64" applyFont="1" applyFill="1">
      <alignment/>
    </xf>
    <xf numFmtId="0" fontId="58" fillId="0" borderId="0" xfId="62" applyFont="1">
      <alignment vertical="center"/>
      <protection/>
    </xf>
    <xf numFmtId="0" fontId="58" fillId="0" borderId="0" xfId="62" applyFont="1" applyAlignment="1">
      <alignment horizontal="right" vertical="center"/>
      <protection/>
    </xf>
    <xf numFmtId="0" fontId="20" fillId="0" borderId="0" xfId="63" applyFont="1" applyFill="1">
      <alignment/>
    </xf>
    <xf numFmtId="0" fontId="57" fillId="0" borderId="0" xfId="63" applyFont="1" applyFill="1">
      <alignment/>
    </xf>
    <xf numFmtId="0" fontId="20" fillId="0" borderId="0" xfId="63" applyFont="1" applyFill="1" applyBorder="1">
      <alignment/>
    </xf>
    <xf numFmtId="179" fontId="6" fillId="36" borderId="12" xfId="64" applyNumberFormat="1" applyFont="1" applyFill="1" applyBorder="1" applyAlignment="1" applyProtection="1">
      <alignment horizontal="right" vertical="center"/>
      <protection/>
    </xf>
    <xf numFmtId="179" fontId="6" fillId="38" borderId="11" xfId="64" applyNumberFormat="1" applyFont="1" applyFill="1" applyBorder="1" applyAlignment="1" applyProtection="1">
      <alignment horizontal="right" vertical="center"/>
      <protection/>
    </xf>
    <xf numFmtId="179" fontId="6" fillId="0" borderId="10" xfId="64" applyNumberFormat="1" applyFont="1" applyFill="1" applyBorder="1" applyAlignment="1" applyProtection="1">
      <alignment horizontal="right" vertical="center"/>
      <protection/>
    </xf>
    <xf numFmtId="38" fontId="7" fillId="0" borderId="12" xfId="49" applyFont="1" applyFill="1" applyBorder="1" applyAlignment="1">
      <alignment horizontal="right" vertical="center" shrinkToFit="1"/>
    </xf>
    <xf numFmtId="40" fontId="7" fillId="0" borderId="12" xfId="49" applyNumberFormat="1" applyFont="1" applyFill="1" applyBorder="1" applyAlignment="1">
      <alignment horizontal="right" vertical="center" shrinkToFit="1"/>
    </xf>
    <xf numFmtId="181" fontId="7" fillId="0" borderId="12" xfId="49" applyNumberFormat="1" applyFont="1" applyFill="1" applyBorder="1" applyAlignment="1">
      <alignment horizontal="right" vertical="center" shrinkToFit="1"/>
    </xf>
    <xf numFmtId="214" fontId="7" fillId="0" borderId="10" xfId="49" applyNumberFormat="1" applyFont="1" applyFill="1" applyBorder="1" applyAlignment="1">
      <alignment horizontal="right" vertical="center" shrinkToFit="1"/>
    </xf>
    <xf numFmtId="213" fontId="7" fillId="0" borderId="10" xfId="49" applyNumberFormat="1" applyFont="1" applyFill="1" applyBorder="1" applyAlignment="1">
      <alignment horizontal="right" vertical="center" shrinkToFit="1"/>
    </xf>
    <xf numFmtId="215" fontId="7" fillId="0" borderId="24" xfId="49" applyNumberFormat="1" applyFont="1" applyFill="1" applyBorder="1" applyAlignment="1">
      <alignment horizontal="right" vertical="center" shrinkToFit="1"/>
    </xf>
    <xf numFmtId="214" fontId="7" fillId="0" borderId="18" xfId="49" applyNumberFormat="1" applyFont="1" applyFill="1" applyBorder="1" applyAlignment="1">
      <alignment horizontal="right" vertical="center" shrinkToFit="1"/>
    </xf>
    <xf numFmtId="38" fontId="7" fillId="33" borderId="17" xfId="49" applyFont="1" applyFill="1" applyBorder="1" applyAlignment="1">
      <alignment vertical="center" shrinkToFit="1"/>
    </xf>
    <xf numFmtId="214" fontId="7" fillId="33" borderId="18" xfId="49" applyNumberFormat="1" applyFont="1" applyFill="1" applyBorder="1" applyAlignment="1">
      <alignment vertical="center" shrinkToFit="1"/>
    </xf>
    <xf numFmtId="38" fontId="7" fillId="33" borderId="12" xfId="49" applyFont="1" applyFill="1" applyBorder="1" applyAlignment="1">
      <alignment vertical="center" shrinkToFit="1"/>
    </xf>
    <xf numFmtId="214" fontId="7" fillId="33" borderId="10" xfId="49" applyNumberFormat="1" applyFont="1" applyFill="1" applyBorder="1" applyAlignment="1">
      <alignment vertical="center" shrinkToFit="1"/>
    </xf>
    <xf numFmtId="204" fontId="9" fillId="0" borderId="15" xfId="63" applyNumberFormat="1" applyFont="1" applyBorder="1" applyAlignment="1">
      <alignment vertical="center"/>
    </xf>
    <xf numFmtId="204" fontId="9" fillId="0" borderId="15" xfId="63" applyNumberFormat="1" applyFont="1" applyFill="1" applyBorder="1" applyAlignment="1">
      <alignment vertical="center"/>
    </xf>
    <xf numFmtId="204" fontId="9" fillId="0" borderId="16" xfId="63" applyNumberFormat="1" applyFont="1" applyBorder="1" applyAlignment="1">
      <alignment vertical="center"/>
    </xf>
    <xf numFmtId="198" fontId="6" fillId="0" borderId="10" xfId="64" applyNumberFormat="1" applyFont="1" applyFill="1" applyBorder="1" applyAlignment="1" applyProtection="1">
      <alignment horizontal="right" vertical="center"/>
      <protection/>
    </xf>
    <xf numFmtId="198" fontId="6" fillId="0" borderId="11" xfId="64" applyNumberFormat="1" applyFont="1" applyFill="1" applyBorder="1" applyAlignment="1" applyProtection="1">
      <alignment horizontal="right" vertical="center"/>
      <protection/>
    </xf>
    <xf numFmtId="200" fontId="6" fillId="36" borderId="11" xfId="64" applyNumberFormat="1" applyFont="1" applyFill="1" applyBorder="1" applyAlignment="1" applyProtection="1">
      <alignment horizontal="right" vertical="center"/>
      <protection locked="0"/>
    </xf>
    <xf numFmtId="200" fontId="6" fillId="0" borderId="11" xfId="64" applyNumberFormat="1" applyFont="1" applyFill="1" applyBorder="1" applyAlignment="1" applyProtection="1">
      <alignment horizontal="right" vertical="center"/>
      <protection/>
    </xf>
    <xf numFmtId="200" fontId="6" fillId="38" borderId="11" xfId="64" applyNumberFormat="1" applyFont="1" applyFill="1" applyBorder="1" applyAlignment="1" applyProtection="1">
      <alignment horizontal="right" vertical="center"/>
      <protection locked="0"/>
    </xf>
    <xf numFmtId="179" fontId="6" fillId="0" borderId="11" xfId="64" applyNumberFormat="1" applyFont="1" applyFill="1" applyBorder="1" applyAlignment="1" applyProtection="1">
      <alignment horizontal="right" vertical="center"/>
      <protection/>
    </xf>
    <xf numFmtId="193" fontId="9" fillId="0" borderId="12" xfId="49" applyNumberFormat="1" applyFont="1" applyFill="1" applyBorder="1" applyAlignment="1">
      <alignment vertical="center" shrinkToFit="1"/>
    </xf>
    <xf numFmtId="204" fontId="9" fillId="0" borderId="12" xfId="49" applyNumberFormat="1" applyFont="1" applyFill="1" applyBorder="1" applyAlignment="1">
      <alignment vertical="center" shrinkToFit="1"/>
    </xf>
    <xf numFmtId="204" fontId="9" fillId="0" borderId="12" xfId="63" applyNumberFormat="1" applyFont="1" applyFill="1" applyBorder="1" applyAlignment="1">
      <alignment vertical="center" shrinkToFit="1"/>
    </xf>
    <xf numFmtId="203" fontId="9" fillId="0" borderId="12" xfId="63" applyNumberFormat="1" applyFont="1" applyFill="1" applyBorder="1" applyAlignment="1">
      <alignment vertical="center" shrinkToFit="1"/>
    </xf>
    <xf numFmtId="193" fontId="9" fillId="0" borderId="12" xfId="63" applyNumberFormat="1" applyFont="1" applyFill="1" applyBorder="1" applyAlignment="1">
      <alignment vertical="center" shrinkToFit="1"/>
    </xf>
    <xf numFmtId="214" fontId="9" fillId="0" borderId="10" xfId="49" applyNumberFormat="1" applyFont="1" applyFill="1" applyBorder="1" applyAlignment="1">
      <alignment vertical="center" shrinkToFit="1"/>
    </xf>
    <xf numFmtId="215" fontId="9" fillId="0" borderId="10" xfId="49" applyNumberFormat="1" applyFont="1" applyFill="1" applyBorder="1" applyAlignment="1">
      <alignment vertical="center" shrinkToFit="1"/>
    </xf>
    <xf numFmtId="215" fontId="9" fillId="0" borderId="10" xfId="63" applyNumberFormat="1" applyFont="1" applyFill="1" applyBorder="1" applyAlignment="1">
      <alignment vertical="center" shrinkToFit="1"/>
    </xf>
    <xf numFmtId="213" fontId="9" fillId="0" borderId="10" xfId="63" applyNumberFormat="1" applyFont="1" applyFill="1" applyBorder="1" applyAlignment="1">
      <alignment vertical="center" shrinkToFit="1"/>
    </xf>
    <xf numFmtId="0" fontId="20" fillId="28" borderId="0" xfId="63" applyFont="1" applyFill="1">
      <alignment/>
    </xf>
    <xf numFmtId="0" fontId="6" fillId="28" borderId="0" xfId="63" applyFont="1" applyFill="1">
      <alignment/>
    </xf>
    <xf numFmtId="0" fontId="57" fillId="28" borderId="0" xfId="63" applyFont="1" applyFill="1">
      <alignment/>
    </xf>
    <xf numFmtId="193" fontId="9" fillId="41" borderId="12" xfId="49" applyNumberFormat="1" applyFont="1" applyFill="1" applyBorder="1" applyAlignment="1">
      <alignment vertical="center" shrinkToFit="1"/>
    </xf>
    <xf numFmtId="204" fontId="9" fillId="41" borderId="12" xfId="49" applyNumberFormat="1" applyFont="1" applyFill="1" applyBorder="1" applyAlignment="1">
      <alignment vertical="center" shrinkToFit="1"/>
    </xf>
    <xf numFmtId="204" fontId="9" fillId="41" borderId="12" xfId="63" applyNumberFormat="1" applyFont="1" applyFill="1" applyBorder="1" applyAlignment="1">
      <alignment vertical="center" shrinkToFit="1"/>
    </xf>
    <xf numFmtId="203" fontId="9" fillId="41" borderId="12" xfId="63" applyNumberFormat="1" applyFont="1" applyFill="1" applyBorder="1" applyAlignment="1">
      <alignment vertical="center" shrinkToFit="1"/>
    </xf>
    <xf numFmtId="193" fontId="9" fillId="41" borderId="12" xfId="63" applyNumberFormat="1" applyFont="1" applyFill="1" applyBorder="1" applyAlignment="1">
      <alignment vertical="center" shrinkToFit="1"/>
    </xf>
    <xf numFmtId="214" fontId="9" fillId="41" borderId="10" xfId="49" applyNumberFormat="1" applyFont="1" applyFill="1" applyBorder="1" applyAlignment="1">
      <alignment vertical="center" shrinkToFit="1"/>
    </xf>
    <xf numFmtId="215" fontId="9" fillId="41" borderId="10" xfId="49" applyNumberFormat="1" applyFont="1" applyFill="1" applyBorder="1" applyAlignment="1">
      <alignment vertical="center" shrinkToFit="1"/>
    </xf>
    <xf numFmtId="215" fontId="9" fillId="41" borderId="10" xfId="63" applyNumberFormat="1" applyFont="1" applyFill="1" applyBorder="1" applyAlignment="1">
      <alignment vertical="center" shrinkToFit="1"/>
    </xf>
    <xf numFmtId="213" fontId="9" fillId="41" borderId="10" xfId="63" applyNumberFormat="1" applyFont="1" applyFill="1" applyBorder="1" applyAlignment="1">
      <alignment vertical="center" shrinkToFit="1"/>
    </xf>
    <xf numFmtId="0" fontId="14" fillId="0" borderId="0" xfId="0" applyFont="1" applyAlignment="1">
      <alignment horizontal="center" vertical="center" wrapText="1"/>
    </xf>
    <xf numFmtId="0" fontId="7" fillId="0" borderId="12" xfId="65" applyFont="1" applyBorder="1" applyAlignment="1">
      <alignment horizontal="center" vertical="center" textRotation="255"/>
      <protection/>
    </xf>
    <xf numFmtId="0" fontId="7" fillId="0" borderId="13" xfId="65" applyFont="1" applyBorder="1" applyAlignment="1">
      <alignment horizontal="center" vertical="center" textRotation="255"/>
      <protection/>
    </xf>
    <xf numFmtId="0" fontId="7" fillId="0" borderId="10" xfId="65" applyFont="1" applyBorder="1" applyAlignment="1">
      <alignment horizontal="center" vertical="center" textRotation="255"/>
      <protection/>
    </xf>
    <xf numFmtId="0" fontId="12" fillId="0" borderId="0" xfId="65" applyFont="1" applyAlignment="1">
      <alignment vertical="center"/>
      <protection/>
    </xf>
    <xf numFmtId="0" fontId="10" fillId="0" borderId="12" xfId="65" applyFont="1" applyFill="1" applyBorder="1" applyAlignment="1">
      <alignment horizontal="center" vertical="center" wrapText="1"/>
      <protection/>
    </xf>
    <xf numFmtId="0" fontId="10" fillId="0" borderId="13" xfId="65" applyFont="1" applyFill="1" applyBorder="1" applyAlignment="1">
      <alignment horizontal="center" vertical="center" wrapText="1"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0" fillId="0" borderId="12" xfId="65" applyFont="1" applyFill="1" applyBorder="1" applyAlignment="1">
      <alignment horizontal="center" vertical="center" shrinkToFit="1"/>
      <protection/>
    </xf>
    <xf numFmtId="0" fontId="10" fillId="0" borderId="10" xfId="65" applyFont="1" applyFill="1" applyBorder="1" applyAlignment="1">
      <alignment horizontal="center" vertical="center" shrinkToFit="1"/>
      <protection/>
    </xf>
    <xf numFmtId="0" fontId="8" fillId="0" borderId="0" xfId="65" applyFont="1" applyAlignment="1">
      <alignment horizontal="left" vertical="center" indent="1"/>
      <protection/>
    </xf>
    <xf numFmtId="0" fontId="7" fillId="38" borderId="20" xfId="65" applyFont="1" applyFill="1" applyBorder="1" applyAlignment="1">
      <alignment horizontal="center" vertical="center"/>
      <protection/>
    </xf>
    <xf numFmtId="0" fontId="7" fillId="38" borderId="16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 textRotation="255"/>
      <protection/>
    </xf>
    <xf numFmtId="0" fontId="7" fillId="0" borderId="13" xfId="65" applyFont="1" applyFill="1" applyBorder="1" applyAlignment="1">
      <alignment horizontal="center" vertical="center" textRotation="255"/>
      <protection/>
    </xf>
    <xf numFmtId="0" fontId="7" fillId="0" borderId="10" xfId="65" applyFont="1" applyFill="1" applyBorder="1" applyAlignment="1">
      <alignment horizontal="center" vertical="center" textRotation="255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 textRotation="255" shrinkToFit="1"/>
      <protection/>
    </xf>
    <xf numFmtId="0" fontId="7" fillId="0" borderId="10" xfId="65" applyFont="1" applyBorder="1" applyAlignment="1">
      <alignment horizontal="center" vertical="center" textRotation="255" shrinkToFit="1"/>
      <protection/>
    </xf>
    <xf numFmtId="0" fontId="7" fillId="0" borderId="20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36" borderId="20" xfId="65" applyFont="1" applyFill="1" applyBorder="1" applyAlignment="1">
      <alignment horizontal="center" vertical="center"/>
      <protection/>
    </xf>
    <xf numFmtId="0" fontId="7" fillId="36" borderId="16" xfId="65" applyFont="1" applyFill="1" applyBorder="1" applyAlignment="1">
      <alignment horizontal="center" vertical="center"/>
      <protection/>
    </xf>
    <xf numFmtId="0" fontId="9" fillId="0" borderId="25" xfId="65" applyFont="1" applyBorder="1" applyAlignment="1">
      <alignment horizontal="right" vertical="center"/>
      <protection/>
    </xf>
    <xf numFmtId="179" fontId="9" fillId="0" borderId="12" xfId="63" applyNumberFormat="1" applyFont="1" applyFill="1" applyBorder="1" applyAlignment="1" applyProtection="1">
      <alignment horizontal="center" vertical="center" wrapText="1"/>
      <protection locked="0"/>
    </xf>
    <xf numFmtId="179" fontId="9" fillId="0" borderId="13" xfId="63" applyNumberFormat="1" applyFont="1" applyFill="1" applyBorder="1" applyAlignment="1" applyProtection="1">
      <alignment horizontal="center" vertical="center" wrapText="1"/>
      <protection locked="0"/>
    </xf>
    <xf numFmtId="179" fontId="9" fillId="0" borderId="10" xfId="63" applyNumberFormat="1" applyFont="1" applyFill="1" applyBorder="1" applyAlignment="1" applyProtection="1">
      <alignment horizontal="center" vertical="center" wrapText="1"/>
      <protection locked="0"/>
    </xf>
    <xf numFmtId="179" fontId="9" fillId="0" borderId="13" xfId="63" applyNumberFormat="1" applyFont="1" applyFill="1" applyBorder="1" applyAlignment="1" applyProtection="1">
      <alignment horizontal="center" vertical="center"/>
      <protection locked="0"/>
    </xf>
    <xf numFmtId="179" fontId="9" fillId="0" borderId="10" xfId="63" applyNumberFormat="1" applyFont="1" applyFill="1" applyBorder="1" applyAlignment="1" applyProtection="1">
      <alignment horizontal="center" vertical="center"/>
      <protection locked="0"/>
    </xf>
    <xf numFmtId="0" fontId="8" fillId="0" borderId="0" xfId="63" applyFont="1" applyFill="1" applyAlignment="1" applyProtection="1">
      <alignment vertical="center"/>
      <protection/>
    </xf>
    <xf numFmtId="0" fontId="7" fillId="0" borderId="25" xfId="63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 applyProtection="1">
      <alignment horizontal="center" vertical="center"/>
      <protection/>
    </xf>
    <xf numFmtId="0" fontId="9" fillId="0" borderId="12" xfId="63" applyFont="1" applyBorder="1" applyAlignment="1">
      <alignment horizontal="center" vertical="center"/>
    </xf>
    <xf numFmtId="0" fontId="9" fillId="0" borderId="10" xfId="63" applyFont="1" applyBorder="1" applyAlignment="1">
      <alignment horizontal="center" vertical="center"/>
    </xf>
    <xf numFmtId="0" fontId="9" fillId="0" borderId="21" xfId="63" applyFont="1" applyFill="1" applyBorder="1" applyAlignment="1" applyProtection="1">
      <alignment horizontal="center" vertical="center"/>
      <protection/>
    </xf>
    <xf numFmtId="0" fontId="9" fillId="0" borderId="17" xfId="63" applyFont="1" applyFill="1" applyBorder="1" applyAlignment="1" applyProtection="1">
      <alignment horizontal="center" vertical="center"/>
      <protection/>
    </xf>
    <xf numFmtId="0" fontId="9" fillId="0" borderId="24" xfId="63" applyFont="1" applyFill="1" applyBorder="1" applyAlignment="1" applyProtection="1">
      <alignment horizontal="center" vertical="center"/>
      <protection/>
    </xf>
    <xf numFmtId="0" fontId="9" fillId="0" borderId="18" xfId="63" applyFont="1" applyFill="1" applyBorder="1" applyAlignment="1" applyProtection="1">
      <alignment horizontal="center" vertical="center"/>
      <protection/>
    </xf>
    <xf numFmtId="0" fontId="9" fillId="0" borderId="21" xfId="63" applyFont="1" applyFill="1" applyBorder="1" applyAlignment="1" applyProtection="1">
      <alignment horizontal="center" vertical="center"/>
      <protection locked="0"/>
    </xf>
    <xf numFmtId="0" fontId="9" fillId="0" borderId="22" xfId="63" applyFont="1" applyFill="1" applyBorder="1" applyAlignment="1" applyProtection="1">
      <alignment horizontal="center" vertical="center"/>
      <protection locked="0"/>
    </xf>
    <xf numFmtId="0" fontId="9" fillId="0" borderId="17" xfId="63" applyFont="1" applyFill="1" applyBorder="1" applyAlignment="1" applyProtection="1">
      <alignment horizontal="center" vertical="center"/>
      <protection locked="0"/>
    </xf>
    <xf numFmtId="0" fontId="9" fillId="0" borderId="24" xfId="63" applyFont="1" applyFill="1" applyBorder="1" applyAlignment="1" applyProtection="1">
      <alignment horizontal="center" vertical="center"/>
      <protection locked="0"/>
    </xf>
    <xf numFmtId="0" fontId="9" fillId="0" borderId="25" xfId="63" applyFont="1" applyFill="1" applyBorder="1" applyAlignment="1" applyProtection="1">
      <alignment horizontal="center" vertical="center"/>
      <protection locked="0"/>
    </xf>
    <xf numFmtId="0" fontId="9" fillId="0" borderId="18" xfId="63" applyFont="1" applyFill="1" applyBorder="1" applyAlignment="1" applyProtection="1">
      <alignment horizontal="center" vertical="center"/>
      <protection locked="0"/>
    </xf>
    <xf numFmtId="0" fontId="9" fillId="0" borderId="22" xfId="63" applyFont="1" applyFill="1" applyBorder="1" applyAlignment="1" applyProtection="1">
      <alignment horizontal="center" vertical="center"/>
      <protection/>
    </xf>
    <xf numFmtId="0" fontId="9" fillId="0" borderId="25" xfId="63" applyFont="1" applyFill="1" applyBorder="1" applyAlignment="1" applyProtection="1">
      <alignment horizontal="center" vertical="center"/>
      <protection/>
    </xf>
    <xf numFmtId="0" fontId="9" fillId="0" borderId="12" xfId="63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63" applyFont="1" applyFill="1">
      <alignment/>
    </xf>
    <xf numFmtId="38" fontId="9" fillId="0" borderId="20" xfId="49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0" fontId="10" fillId="0" borderId="12" xfId="63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center" vertical="center" wrapText="1"/>
    </xf>
    <xf numFmtId="0" fontId="10" fillId="0" borderId="12" xfId="49" applyNumberFormat="1" applyFont="1" applyFill="1" applyBorder="1" applyAlignment="1">
      <alignment horizontal="center" vertical="center" wrapText="1"/>
    </xf>
    <xf numFmtId="0" fontId="10" fillId="0" borderId="10" xfId="49" applyNumberFormat="1" applyFont="1" applyFill="1" applyBorder="1" applyAlignment="1">
      <alignment horizontal="center" vertical="center" wrapText="1"/>
    </xf>
    <xf numFmtId="38" fontId="9" fillId="0" borderId="12" xfId="49" applyFont="1" applyFill="1" applyBorder="1" applyAlignment="1">
      <alignment horizontal="center" vertical="distributed"/>
    </xf>
    <xf numFmtId="38" fontId="9" fillId="0" borderId="10" xfId="49" applyFont="1" applyFill="1" applyBorder="1" applyAlignment="1">
      <alignment horizontal="center" vertical="distributed"/>
    </xf>
    <xf numFmtId="0" fontId="9" fillId="41" borderId="12" xfId="63" applyFont="1" applyFill="1" applyBorder="1" applyAlignment="1" quotePrefix="1">
      <alignment horizontal="center" vertical="center"/>
    </xf>
    <xf numFmtId="0" fontId="9" fillId="41" borderId="10" xfId="63" applyFont="1" applyFill="1" applyBorder="1" applyAlignment="1" quotePrefix="1">
      <alignment horizontal="center" vertical="center"/>
    </xf>
    <xf numFmtId="0" fontId="9" fillId="0" borderId="10" xfId="63" applyFont="1" applyFill="1" applyBorder="1" applyAlignment="1" quotePrefix="1">
      <alignment horizontal="center" vertical="center"/>
    </xf>
    <xf numFmtId="0" fontId="10" fillId="0" borderId="22" xfId="63" applyFont="1" applyFill="1" applyBorder="1" applyAlignment="1">
      <alignment vertical="center"/>
    </xf>
    <xf numFmtId="0" fontId="9" fillId="40" borderId="12" xfId="63" applyFont="1" applyFill="1" applyBorder="1" applyAlignment="1" quotePrefix="1">
      <alignment horizontal="center" vertical="center"/>
    </xf>
    <xf numFmtId="38" fontId="12" fillId="0" borderId="0" xfId="49" applyFont="1" applyAlignment="1">
      <alignment vertical="center"/>
    </xf>
    <xf numFmtId="38" fontId="8" fillId="0" borderId="0" xfId="49" applyFont="1" applyFill="1" applyAlignment="1">
      <alignment horizontal="left" vertical="center" indent="1"/>
    </xf>
    <xf numFmtId="38" fontId="7" fillId="0" borderId="12" xfId="49" applyFont="1" applyFill="1" applyBorder="1" applyAlignment="1" applyProtection="1">
      <alignment horizontal="center" vertical="center" textRotation="255"/>
      <protection locked="0"/>
    </xf>
    <xf numFmtId="38" fontId="7" fillId="0" borderId="13" xfId="49" applyFont="1" applyFill="1" applyBorder="1" applyAlignment="1" applyProtection="1">
      <alignment horizontal="center" vertical="center" textRotation="255"/>
      <protection locked="0"/>
    </xf>
    <xf numFmtId="38" fontId="7" fillId="0" borderId="10" xfId="49" applyFont="1" applyFill="1" applyBorder="1" applyAlignment="1" applyProtection="1">
      <alignment horizontal="center" vertical="center" textRotation="255"/>
      <protection locked="0"/>
    </xf>
    <xf numFmtId="38" fontId="9" fillId="0" borderId="25" xfId="49" applyFont="1" applyFill="1" applyBorder="1" applyAlignment="1">
      <alignment horizontal="right"/>
    </xf>
    <xf numFmtId="38" fontId="10" fillId="0" borderId="12" xfId="49" applyFont="1" applyFill="1" applyBorder="1" applyAlignment="1">
      <alignment horizontal="center" vertical="center" wrapText="1"/>
    </xf>
    <xf numFmtId="38" fontId="10" fillId="0" borderId="13" xfId="49" applyFont="1" applyFill="1" applyBorder="1" applyAlignment="1">
      <alignment horizontal="center" vertical="center"/>
    </xf>
    <xf numFmtId="38" fontId="10" fillId="0" borderId="10" xfId="49" applyFont="1" applyFill="1" applyBorder="1" applyAlignment="1">
      <alignment horizontal="center" vertical="center"/>
    </xf>
    <xf numFmtId="38" fontId="10" fillId="0" borderId="12" xfId="49" applyFont="1" applyFill="1" applyBorder="1" applyAlignment="1">
      <alignment horizontal="center" vertical="center"/>
    </xf>
    <xf numFmtId="38" fontId="7" fillId="36" borderId="20" xfId="49" applyFont="1" applyFill="1" applyBorder="1" applyAlignment="1" applyProtection="1">
      <alignment horizontal="center" vertical="center"/>
      <protection locked="0"/>
    </xf>
    <xf numFmtId="38" fontId="7" fillId="36" borderId="16" xfId="49" applyFont="1" applyFill="1" applyBorder="1" applyAlignment="1" applyProtection="1">
      <alignment horizontal="center" vertical="center"/>
      <protection locked="0"/>
    </xf>
    <xf numFmtId="38" fontId="7" fillId="38" borderId="20" xfId="49" applyFont="1" applyFill="1" applyBorder="1" applyAlignment="1" applyProtection="1">
      <alignment horizontal="center" vertical="center"/>
      <protection locked="0"/>
    </xf>
    <xf numFmtId="38" fontId="7" fillId="38" borderId="16" xfId="49" applyFont="1" applyFill="1" applyBorder="1" applyAlignment="1" applyProtection="1">
      <alignment horizontal="center" vertical="center"/>
      <protection locked="0"/>
    </xf>
    <xf numFmtId="38" fontId="7" fillId="0" borderId="12" xfId="49" applyFont="1" applyFill="1" applyBorder="1" applyAlignment="1">
      <alignment horizontal="center" vertical="center" textRotation="255"/>
    </xf>
    <xf numFmtId="38" fontId="7" fillId="0" borderId="13" xfId="49" applyFont="1" applyFill="1" applyBorder="1" applyAlignment="1">
      <alignment horizontal="center" vertical="center" textRotation="255"/>
    </xf>
    <xf numFmtId="38" fontId="7" fillId="0" borderId="10" xfId="49" applyFont="1" applyFill="1" applyBorder="1" applyAlignment="1">
      <alignment horizontal="center" vertical="center" textRotation="255"/>
    </xf>
    <xf numFmtId="38" fontId="9" fillId="0" borderId="12" xfId="49" applyFont="1" applyFill="1" applyBorder="1" applyAlignment="1">
      <alignment horizontal="center" vertical="center"/>
    </xf>
    <xf numFmtId="38" fontId="9" fillId="0" borderId="13" xfId="49" applyFont="1" applyFill="1" applyBorder="1" applyAlignment="1">
      <alignment horizontal="center" vertical="center"/>
    </xf>
    <xf numFmtId="38" fontId="9" fillId="0" borderId="10" xfId="49" applyFont="1" applyFill="1" applyBorder="1" applyAlignment="1">
      <alignment horizontal="center" vertical="center"/>
    </xf>
    <xf numFmtId="38" fontId="7" fillId="0" borderId="12" xfId="49" applyFont="1" applyFill="1" applyBorder="1" applyAlignment="1" applyProtection="1">
      <alignment vertical="center" textRotation="255"/>
      <protection locked="0"/>
    </xf>
    <xf numFmtId="38" fontId="7" fillId="0" borderId="13" xfId="49" applyFont="1" applyFill="1" applyBorder="1" applyAlignment="1" applyProtection="1">
      <alignment vertical="center" textRotation="255"/>
      <protection locked="0"/>
    </xf>
    <xf numFmtId="38" fontId="7" fillId="0" borderId="10" xfId="49" applyFont="1" applyFill="1" applyBorder="1" applyAlignment="1" applyProtection="1">
      <alignment vertical="center" textRotation="255"/>
      <protection locked="0"/>
    </xf>
    <xf numFmtId="38" fontId="10" fillId="0" borderId="13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 applyProtection="1">
      <alignment horizontal="center" vertical="center" textRotation="255" shrinkToFit="1"/>
      <protection locked="0"/>
    </xf>
    <xf numFmtId="38" fontId="7" fillId="0" borderId="10" xfId="49" applyFont="1" applyFill="1" applyBorder="1" applyAlignment="1" applyProtection="1">
      <alignment horizontal="center" vertical="center" textRotation="255" shrinkToFit="1"/>
      <protection locked="0"/>
    </xf>
    <xf numFmtId="0" fontId="9" fillId="0" borderId="25" xfId="64" applyFont="1" applyFill="1" applyBorder="1" applyAlignment="1" applyProtection="1">
      <alignment horizontal="right" vertical="center"/>
      <protection locked="0"/>
    </xf>
    <xf numFmtId="194" fontId="6" fillId="0" borderId="12" xfId="64" applyNumberFormat="1" applyFont="1" applyFill="1" applyBorder="1" applyAlignment="1" applyProtection="1">
      <alignment horizontal="center" vertical="center" wrapText="1"/>
      <protection locked="0"/>
    </xf>
    <xf numFmtId="194" fontId="6" fillId="0" borderId="13" xfId="64" applyNumberFormat="1" applyFont="1" applyFill="1" applyBorder="1" applyAlignment="1" applyProtection="1">
      <alignment horizontal="center" vertical="center" wrapText="1"/>
      <protection locked="0"/>
    </xf>
    <xf numFmtId="194" fontId="6" fillId="0" borderId="10" xfId="64" applyNumberFormat="1" applyFont="1" applyFill="1" applyBorder="1" applyAlignment="1" applyProtection="1">
      <alignment horizontal="center" vertical="center" wrapText="1"/>
      <protection locked="0"/>
    </xf>
    <xf numFmtId="179" fontId="6" fillId="0" borderId="12" xfId="64" applyNumberFormat="1" applyFont="1" applyFill="1" applyBorder="1" applyAlignment="1" applyProtection="1">
      <alignment horizontal="center" vertical="center" wrapText="1"/>
      <protection locked="0"/>
    </xf>
    <xf numFmtId="179" fontId="6" fillId="0" borderId="13" xfId="64" applyNumberFormat="1" applyFont="1" applyFill="1" applyBorder="1" applyAlignment="1" applyProtection="1">
      <alignment horizontal="center" vertical="center" wrapText="1"/>
      <protection locked="0"/>
    </xf>
    <xf numFmtId="179" fontId="6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4" applyFont="1" applyFill="1" applyAlignment="1" applyProtection="1">
      <alignment vertical="center"/>
      <protection/>
    </xf>
    <xf numFmtId="0" fontId="6" fillId="0" borderId="20" xfId="64" applyFont="1" applyFill="1" applyBorder="1" applyAlignment="1" applyProtection="1">
      <alignment horizontal="center"/>
      <protection locked="0"/>
    </xf>
    <xf numFmtId="0" fontId="6" fillId="0" borderId="16" xfId="64" applyFont="1" applyFill="1" applyBorder="1" applyAlignment="1" applyProtection="1">
      <alignment horizontal="center"/>
      <protection locked="0"/>
    </xf>
    <xf numFmtId="38" fontId="7" fillId="0" borderId="12" xfId="49" applyFont="1" applyFill="1" applyBorder="1" applyAlignment="1" quotePrefix="1">
      <alignment horizontal="center" vertical="center"/>
    </xf>
    <xf numFmtId="214" fontId="7" fillId="0" borderId="24" xfId="49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214" fontId="7" fillId="0" borderId="18" xfId="49" applyNumberFormat="1" applyFont="1" applyFill="1" applyBorder="1" applyAlignment="1">
      <alignment horizontal="center" vertical="center"/>
    </xf>
    <xf numFmtId="38" fontId="7" fillId="40" borderId="12" xfId="49" applyFont="1" applyFill="1" applyBorder="1" applyAlignment="1">
      <alignment horizontal="center" vertical="center"/>
    </xf>
    <xf numFmtId="38" fontId="7" fillId="40" borderId="21" xfId="49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214" fontId="7" fillId="40" borderId="24" xfId="49" applyNumberFormat="1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 wrapText="1"/>
    </xf>
    <xf numFmtId="38" fontId="7" fillId="0" borderId="17" xfId="49" applyFont="1" applyFill="1" applyBorder="1" applyAlignment="1">
      <alignment horizontal="center" vertical="center" wrapText="1"/>
    </xf>
    <xf numFmtId="38" fontId="7" fillId="0" borderId="21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13" fillId="0" borderId="12" xfId="49" applyFont="1" applyFill="1" applyBorder="1" applyAlignment="1">
      <alignment horizontal="center" vertical="center" wrapText="1"/>
    </xf>
    <xf numFmtId="38" fontId="13" fillId="0" borderId="13" xfId="49" applyFont="1" applyFill="1" applyBorder="1" applyAlignment="1">
      <alignment horizontal="center" vertical="center" wrapText="1"/>
    </xf>
    <xf numFmtId="38" fontId="13" fillId="0" borderId="10" xfId="49" applyFont="1" applyFill="1" applyBorder="1" applyAlignment="1">
      <alignment horizontal="center" vertical="center" wrapText="1"/>
    </xf>
    <xf numFmtId="38" fontId="7" fillId="0" borderId="13" xfId="49" applyFont="1" applyFill="1" applyBorder="1" applyAlignment="1">
      <alignment horizontal="center" vertical="center" wrapText="1"/>
    </xf>
    <xf numFmtId="38" fontId="8" fillId="0" borderId="0" xfId="49" applyFont="1" applyFill="1" applyAlignment="1">
      <alignment/>
    </xf>
    <xf numFmtId="38" fontId="7" fillId="0" borderId="12" xfId="49" applyFont="1" applyFill="1" applyBorder="1" applyAlignment="1">
      <alignment horizontal="center" vertical="center" textRotation="255" wrapText="1"/>
    </xf>
    <xf numFmtId="38" fontId="7" fillId="0" borderId="13" xfId="49" applyFont="1" applyFill="1" applyBorder="1" applyAlignment="1">
      <alignment horizontal="center" vertical="center" textRotation="255" wrapText="1"/>
    </xf>
    <xf numFmtId="38" fontId="7" fillId="0" borderId="10" xfId="49" applyFont="1" applyFill="1" applyBorder="1" applyAlignment="1">
      <alignment horizontal="center" vertical="center" textRotation="255" wrapText="1"/>
    </xf>
    <xf numFmtId="0" fontId="10" fillId="0" borderId="22" xfId="64" applyFont="1" applyFill="1" applyBorder="1" applyAlignment="1">
      <alignment vertical="center"/>
    </xf>
    <xf numFmtId="0" fontId="10" fillId="0" borderId="0" xfId="64" applyFont="1" applyFill="1" applyBorder="1" applyAlignment="1">
      <alignment vertical="center"/>
    </xf>
    <xf numFmtId="0" fontId="13" fillId="0" borderId="12" xfId="63" applyFont="1" applyFill="1" applyBorder="1" applyAlignment="1">
      <alignment horizontal="center" vertical="center" wrapText="1"/>
    </xf>
    <xf numFmtId="0" fontId="13" fillId="0" borderId="10" xfId="63" applyFont="1" applyFill="1" applyBorder="1" applyAlignment="1">
      <alignment horizontal="center" vertical="center" wrapText="1"/>
    </xf>
    <xf numFmtId="38" fontId="7" fillId="33" borderId="12" xfId="49" applyFont="1" applyFill="1" applyBorder="1" applyAlignment="1">
      <alignment horizontal="center" vertical="center"/>
    </xf>
    <xf numFmtId="38" fontId="7" fillId="33" borderId="1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 shrinkToFit="1"/>
    </xf>
    <xf numFmtId="38" fontId="7" fillId="0" borderId="17" xfId="49" applyFont="1" applyFill="1" applyBorder="1" applyAlignment="1">
      <alignment horizontal="center" vertical="center" shrinkToFit="1"/>
    </xf>
    <xf numFmtId="214" fontId="7" fillId="0" borderId="24" xfId="49" applyNumberFormat="1" applyFont="1" applyFill="1" applyBorder="1" applyAlignment="1">
      <alignment horizontal="center" vertical="center" shrinkToFit="1"/>
    </xf>
    <xf numFmtId="214" fontId="7" fillId="0" borderId="18" xfId="49" applyNumberFormat="1" applyFont="1" applyFill="1" applyBorder="1" applyAlignment="1">
      <alignment horizontal="center" vertical="center" shrinkToFit="1"/>
    </xf>
    <xf numFmtId="0" fontId="12" fillId="0" borderId="0" xfId="62" applyFont="1" applyAlignment="1">
      <alignment vertical="center"/>
      <protection/>
    </xf>
    <xf numFmtId="0" fontId="8" fillId="0" borderId="11" xfId="62" applyFont="1" applyBorder="1" applyAlignment="1">
      <alignment horizontal="center" vertical="center"/>
      <protection/>
    </xf>
    <xf numFmtId="204" fontId="9" fillId="31" borderId="16" xfId="63" applyNumberFormat="1" applyFont="1" applyFill="1" applyBorder="1" applyAlignment="1">
      <alignment vertical="center"/>
    </xf>
    <xf numFmtId="204" fontId="9" fillId="42" borderId="16" xfId="63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8 P65,66市町村歯科実績一覧" xfId="61"/>
    <cellStyle name="標準_H18　P69歯科全国平均" xfId="62"/>
    <cellStyle name="標準_H18 歯科実績 1,6歳 P6３～P6４" xfId="63"/>
    <cellStyle name="標準_H18　歯科実績3歳　Ｐ66～67" xfId="64"/>
    <cellStyle name="標準_歯科健康診査実施状況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361950" cy="71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504825</xdr:colOff>
      <xdr:row>25</xdr:row>
      <xdr:rowOff>0</xdr:rowOff>
    </xdr:to>
    <xdr:sp>
      <xdr:nvSpPr>
        <xdr:cNvPr id="2" name="Line 7"/>
        <xdr:cNvSpPr>
          <a:spLocks/>
        </xdr:cNvSpPr>
      </xdr:nvSpPr>
      <xdr:spPr>
        <a:xfrm>
          <a:off x="5343525" y="3971925"/>
          <a:ext cx="1533525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13</xdr:col>
      <xdr:colOff>495300</xdr:colOff>
      <xdr:row>54</xdr:row>
      <xdr:rowOff>142875</xdr:rowOff>
    </xdr:to>
    <xdr:sp>
      <xdr:nvSpPr>
        <xdr:cNvPr id="3" name="Line 8"/>
        <xdr:cNvSpPr>
          <a:spLocks/>
        </xdr:cNvSpPr>
      </xdr:nvSpPr>
      <xdr:spPr>
        <a:xfrm>
          <a:off x="6381750" y="5000625"/>
          <a:ext cx="485775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238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22</xdr:row>
      <xdr:rowOff>9525</xdr:rowOff>
    </xdr:from>
    <xdr:to>
      <xdr:col>17</xdr:col>
      <xdr:colOff>0</xdr:colOff>
      <xdr:row>56</xdr:row>
      <xdr:rowOff>0</xdr:rowOff>
    </xdr:to>
    <xdr:sp>
      <xdr:nvSpPr>
        <xdr:cNvPr id="2" name="Line 8"/>
        <xdr:cNvSpPr>
          <a:spLocks/>
        </xdr:cNvSpPr>
      </xdr:nvSpPr>
      <xdr:spPr>
        <a:xfrm>
          <a:off x="4352925" y="4143375"/>
          <a:ext cx="1304925" cy="614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38100</xdr:rowOff>
    </xdr:from>
    <xdr:to>
      <xdr:col>21</xdr:col>
      <xdr:colOff>9525</xdr:colOff>
      <xdr:row>56</xdr:row>
      <xdr:rowOff>19050</xdr:rowOff>
    </xdr:to>
    <xdr:sp>
      <xdr:nvSpPr>
        <xdr:cNvPr id="3" name="Line 9"/>
        <xdr:cNvSpPr>
          <a:spLocks/>
        </xdr:cNvSpPr>
      </xdr:nvSpPr>
      <xdr:spPr>
        <a:xfrm>
          <a:off x="6067425" y="4171950"/>
          <a:ext cx="552450" cy="613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6384" width="9.00390625" style="298" customWidth="1"/>
  </cols>
  <sheetData>
    <row r="20" spans="1:10" ht="32.25">
      <c r="A20" s="418" t="s">
        <v>217</v>
      </c>
      <c r="B20" s="418"/>
      <c r="C20" s="418"/>
      <c r="D20" s="418"/>
      <c r="E20" s="418"/>
      <c r="F20" s="418"/>
      <c r="G20" s="418"/>
      <c r="H20" s="418"/>
      <c r="I20" s="418"/>
      <c r="J20" s="418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">
      <selection activeCell="A20" sqref="A20:J20"/>
    </sheetView>
  </sheetViews>
  <sheetFormatPr defaultColWidth="9.00390625" defaultRowHeight="13.5"/>
  <cols>
    <col min="1" max="16384" width="9.00390625" style="298" customWidth="1"/>
  </cols>
  <sheetData>
    <row r="20" spans="1:10" ht="32.25">
      <c r="A20" s="418"/>
      <c r="B20" s="418"/>
      <c r="C20" s="418"/>
      <c r="D20" s="418"/>
      <c r="E20" s="418"/>
      <c r="F20" s="418"/>
      <c r="G20" s="418"/>
      <c r="H20" s="418"/>
      <c r="I20" s="418"/>
      <c r="J20" s="418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N66"/>
  <sheetViews>
    <sheetView view="pageBreakPreview" zoomScaleNormal="130" zoomScaleSheetLayoutView="100" workbookViewId="0" topLeftCell="A34">
      <selection activeCell="D59" sqref="D59"/>
    </sheetView>
  </sheetViews>
  <sheetFormatPr defaultColWidth="9.00390625" defaultRowHeight="13.5"/>
  <cols>
    <col min="1" max="1" width="2.50390625" style="5" bestFit="1" customWidth="1"/>
    <col min="2" max="2" width="9.00390625" style="6" customWidth="1"/>
    <col min="3" max="3" width="5.375" style="5" customWidth="1"/>
    <col min="4" max="4" width="5.25390625" style="5" customWidth="1"/>
    <col min="5" max="6" width="4.50390625" style="5" customWidth="1"/>
    <col min="7" max="7" width="5.625" style="5" customWidth="1"/>
    <col min="8" max="8" width="5.125" style="5" customWidth="1"/>
    <col min="9" max="9" width="3.125" style="5" customWidth="1"/>
    <col min="10" max="10" width="5.25390625" style="5" customWidth="1"/>
    <col min="11" max="11" width="3.50390625" style="5" customWidth="1"/>
    <col min="12" max="13" width="3.25390625" style="5" customWidth="1"/>
    <col min="14" max="14" width="3.125" style="5" customWidth="1"/>
    <col min="15" max="15" width="3.375" style="5" customWidth="1"/>
    <col min="16" max="16" width="5.25390625" style="5" customWidth="1"/>
    <col min="17" max="17" width="4.375" style="5" customWidth="1"/>
    <col min="18" max="18" width="3.75390625" style="5" customWidth="1"/>
    <col min="19" max="19" width="3.50390625" style="5" customWidth="1"/>
    <col min="20" max="20" width="4.375" style="5" customWidth="1"/>
    <col min="21" max="21" width="3.375" style="5" customWidth="1"/>
    <col min="22" max="22" width="2.25390625" style="354" bestFit="1" customWidth="1"/>
    <col min="23" max="66" width="9.00390625" style="355" customWidth="1"/>
    <col min="67" max="16384" width="9.00390625" style="5" customWidth="1"/>
  </cols>
  <sheetData>
    <row r="1" spans="1:66" s="3" customFormat="1" ht="19.5" customHeight="1">
      <c r="A1" s="422" t="s">
        <v>54</v>
      </c>
      <c r="B1" s="422"/>
      <c r="C1" s="422"/>
      <c r="D1" s="422"/>
      <c r="E1" s="422"/>
      <c r="F1" s="422"/>
      <c r="G1" s="422"/>
      <c r="V1" s="349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</row>
    <row r="2" spans="1:66" s="3" customFormat="1" ht="18.75" customHeight="1">
      <c r="A2" s="429" t="s">
        <v>55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V2" s="349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</row>
    <row r="3" spans="2:66" s="3" customFormat="1" ht="14.25" customHeight="1">
      <c r="B3" s="4"/>
      <c r="C3" s="4"/>
      <c r="Q3" s="444" t="s">
        <v>346</v>
      </c>
      <c r="R3" s="444"/>
      <c r="S3" s="444"/>
      <c r="T3" s="444"/>
      <c r="U3" s="444"/>
      <c r="V3" s="349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</row>
    <row r="4" spans="1:21" s="332" customFormat="1" ht="16.5" customHeight="1">
      <c r="A4" s="432" t="s">
        <v>184</v>
      </c>
      <c r="B4" s="435" t="s">
        <v>57</v>
      </c>
      <c r="C4" s="423" t="s">
        <v>161</v>
      </c>
      <c r="D4" s="328" t="s">
        <v>56</v>
      </c>
      <c r="E4" s="329"/>
      <c r="F4" s="423" t="s">
        <v>166</v>
      </c>
      <c r="G4" s="330"/>
      <c r="H4" s="330"/>
      <c r="I4" s="330"/>
      <c r="J4" s="330"/>
      <c r="K4" s="330"/>
      <c r="L4" s="330"/>
      <c r="M4" s="330"/>
      <c r="N4" s="330"/>
      <c r="O4" s="330"/>
      <c r="P4" s="331"/>
      <c r="Q4" s="423" t="s">
        <v>131</v>
      </c>
      <c r="R4" s="423" t="s">
        <v>163</v>
      </c>
      <c r="S4" s="423" t="s">
        <v>164</v>
      </c>
      <c r="T4" s="423" t="s">
        <v>7</v>
      </c>
      <c r="U4" s="423" t="s">
        <v>165</v>
      </c>
    </row>
    <row r="5" spans="1:21" s="332" customFormat="1" ht="16.5" customHeight="1">
      <c r="A5" s="433"/>
      <c r="B5" s="436"/>
      <c r="C5" s="424"/>
      <c r="D5" s="423" t="s">
        <v>162</v>
      </c>
      <c r="E5" s="427" t="s">
        <v>61</v>
      </c>
      <c r="F5" s="424"/>
      <c r="G5" s="333" t="s">
        <v>58</v>
      </c>
      <c r="H5" s="333"/>
      <c r="I5" s="334"/>
      <c r="J5" s="335"/>
      <c r="K5" s="333" t="s">
        <v>59</v>
      </c>
      <c r="L5" s="330"/>
      <c r="M5" s="330"/>
      <c r="N5" s="330"/>
      <c r="O5" s="329"/>
      <c r="P5" s="336" t="s">
        <v>60</v>
      </c>
      <c r="Q5" s="424"/>
      <c r="R5" s="424"/>
      <c r="S5" s="424"/>
      <c r="T5" s="424"/>
      <c r="U5" s="424"/>
    </row>
    <row r="6" spans="1:21" s="332" customFormat="1" ht="16.5" customHeight="1">
      <c r="A6" s="433"/>
      <c r="B6" s="436"/>
      <c r="C6" s="425"/>
      <c r="D6" s="426"/>
      <c r="E6" s="428"/>
      <c r="F6" s="425"/>
      <c r="G6" s="337" t="s">
        <v>62</v>
      </c>
      <c r="H6" s="337" t="s">
        <v>63</v>
      </c>
      <c r="I6" s="338" t="s">
        <v>64</v>
      </c>
      <c r="J6" s="337" t="s">
        <v>65</v>
      </c>
      <c r="K6" s="337" t="s">
        <v>66</v>
      </c>
      <c r="L6" s="339" t="s">
        <v>67</v>
      </c>
      <c r="M6" s="339" t="s">
        <v>68</v>
      </c>
      <c r="N6" s="340" t="s">
        <v>64</v>
      </c>
      <c r="O6" s="337" t="s">
        <v>65</v>
      </c>
      <c r="P6" s="7"/>
      <c r="Q6" s="425"/>
      <c r="R6" s="425"/>
      <c r="S6" s="425"/>
      <c r="T6" s="425"/>
      <c r="U6" s="425"/>
    </row>
    <row r="7" spans="1:21" s="332" customFormat="1" ht="21.75" customHeight="1">
      <c r="A7" s="434"/>
      <c r="B7" s="437"/>
      <c r="C7" s="341" t="s">
        <v>69</v>
      </c>
      <c r="D7" s="342" t="s">
        <v>69</v>
      </c>
      <c r="E7" s="342" t="s">
        <v>339</v>
      </c>
      <c r="F7" s="342" t="s">
        <v>70</v>
      </c>
      <c r="G7" s="342" t="s">
        <v>69</v>
      </c>
      <c r="H7" s="342" t="s">
        <v>69</v>
      </c>
      <c r="I7" s="342" t="s">
        <v>69</v>
      </c>
      <c r="J7" s="342" t="s">
        <v>322</v>
      </c>
      <c r="K7" s="342" t="s">
        <v>69</v>
      </c>
      <c r="L7" s="342" t="s">
        <v>69</v>
      </c>
      <c r="M7" s="342" t="s">
        <v>69</v>
      </c>
      <c r="N7" s="342" t="s">
        <v>69</v>
      </c>
      <c r="O7" s="342" t="s">
        <v>69</v>
      </c>
      <c r="P7" s="342" t="s">
        <v>322</v>
      </c>
      <c r="Q7" s="342" t="s">
        <v>340</v>
      </c>
      <c r="R7" s="342" t="s">
        <v>70</v>
      </c>
      <c r="S7" s="342" t="s">
        <v>69</v>
      </c>
      <c r="T7" s="342" t="s">
        <v>69</v>
      </c>
      <c r="U7" s="342" t="s">
        <v>69</v>
      </c>
    </row>
    <row r="8" spans="1:66" s="13" customFormat="1" ht="12" customHeight="1">
      <c r="A8" s="419" t="s">
        <v>146</v>
      </c>
      <c r="B8" s="10" t="s">
        <v>71</v>
      </c>
      <c r="C8" s="312">
        <v>359</v>
      </c>
      <c r="D8" s="312">
        <v>352</v>
      </c>
      <c r="E8" s="41">
        <f aca="true" t="shared" si="0" ref="E8:E34">ROUND(D8/C8*100,1)</f>
        <v>98.1</v>
      </c>
      <c r="F8" s="313">
        <v>40</v>
      </c>
      <c r="G8" s="313">
        <v>336</v>
      </c>
      <c r="H8" s="313">
        <v>2</v>
      </c>
      <c r="I8" s="313">
        <v>0</v>
      </c>
      <c r="J8" s="35">
        <f>SUM(G8:I8)</f>
        <v>338</v>
      </c>
      <c r="K8" s="313">
        <v>12</v>
      </c>
      <c r="L8" s="313">
        <v>2</v>
      </c>
      <c r="M8" s="313">
        <v>0</v>
      </c>
      <c r="N8" s="313">
        <v>0</v>
      </c>
      <c r="O8" s="35">
        <f>SUM(K8:N8)</f>
        <v>14</v>
      </c>
      <c r="P8" s="35">
        <f aca="true" t="shared" si="1" ref="P8:P17">J8+O8</f>
        <v>352</v>
      </c>
      <c r="Q8" s="47">
        <f aca="true" t="shared" si="2" ref="Q8:Q34">ROUND(O8/D8*100,2)</f>
        <v>3.98</v>
      </c>
      <c r="R8" s="47">
        <f aca="true" t="shared" si="3" ref="R8:R34">ROUND(F8/D8,2)</f>
        <v>0.11</v>
      </c>
      <c r="S8" s="11">
        <v>19</v>
      </c>
      <c r="T8" s="11">
        <v>48</v>
      </c>
      <c r="U8" s="11">
        <v>0</v>
      </c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</row>
    <row r="9" spans="1:66" s="17" customFormat="1" ht="11.25">
      <c r="A9" s="421"/>
      <c r="B9" s="14" t="s">
        <v>72</v>
      </c>
      <c r="C9" s="21">
        <f>SUM(C8:C8)</f>
        <v>359</v>
      </c>
      <c r="D9" s="21">
        <f>SUM(D6:D8)</f>
        <v>352</v>
      </c>
      <c r="E9" s="42">
        <f t="shared" si="0"/>
        <v>98.1</v>
      </c>
      <c r="F9" s="21">
        <f aca="true" t="shared" si="4" ref="F9:O9">SUM(F8:F8)</f>
        <v>40</v>
      </c>
      <c r="G9" s="21">
        <f t="shared" si="4"/>
        <v>336</v>
      </c>
      <c r="H9" s="21">
        <f t="shared" si="4"/>
        <v>2</v>
      </c>
      <c r="I9" s="21">
        <f t="shared" si="4"/>
        <v>0</v>
      </c>
      <c r="J9" s="21">
        <f>SUM(J8:J8)</f>
        <v>338</v>
      </c>
      <c r="K9" s="21">
        <f t="shared" si="4"/>
        <v>12</v>
      </c>
      <c r="L9" s="21">
        <f t="shared" si="4"/>
        <v>2</v>
      </c>
      <c r="M9" s="21">
        <f t="shared" si="4"/>
        <v>0</v>
      </c>
      <c r="N9" s="21">
        <f t="shared" si="4"/>
        <v>0</v>
      </c>
      <c r="O9" s="21">
        <f t="shared" si="4"/>
        <v>14</v>
      </c>
      <c r="P9" s="24">
        <f t="shared" si="1"/>
        <v>352</v>
      </c>
      <c r="Q9" s="48">
        <f t="shared" si="2"/>
        <v>3.98</v>
      </c>
      <c r="R9" s="48">
        <f t="shared" si="3"/>
        <v>0.11</v>
      </c>
      <c r="S9" s="15">
        <f>SUM(S8:S8)</f>
        <v>19</v>
      </c>
      <c r="T9" s="15">
        <f>SUM(T8:T8)</f>
        <v>48</v>
      </c>
      <c r="U9" s="15">
        <f>SUM(U8:U8)</f>
        <v>0</v>
      </c>
      <c r="V9" s="351" t="str">
        <f>IF(D9=P9," ","*")</f>
        <v> </v>
      </c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</row>
    <row r="10" spans="1:66" s="13" customFormat="1" ht="11.25">
      <c r="A10" s="419" t="s">
        <v>142</v>
      </c>
      <c r="B10" s="10" t="s">
        <v>73</v>
      </c>
      <c r="C10" s="22">
        <v>143</v>
      </c>
      <c r="D10" s="22">
        <v>139</v>
      </c>
      <c r="E10" s="41">
        <f t="shared" si="0"/>
        <v>97.2</v>
      </c>
      <c r="F10" s="313">
        <v>2</v>
      </c>
      <c r="G10" s="313">
        <v>135</v>
      </c>
      <c r="H10" s="313">
        <v>3</v>
      </c>
      <c r="I10" s="313">
        <v>0</v>
      </c>
      <c r="J10" s="35">
        <f aca="true" t="shared" si="5" ref="J10:J59">SUM(G10:I10)</f>
        <v>138</v>
      </c>
      <c r="K10" s="313">
        <v>0</v>
      </c>
      <c r="L10" s="313">
        <v>0</v>
      </c>
      <c r="M10" s="313">
        <v>1</v>
      </c>
      <c r="N10" s="313">
        <v>0</v>
      </c>
      <c r="O10" s="35">
        <f aca="true" t="shared" si="6" ref="O10:O20">SUM(K10:N10)</f>
        <v>1</v>
      </c>
      <c r="P10" s="35">
        <f t="shared" si="1"/>
        <v>139</v>
      </c>
      <c r="Q10" s="47">
        <f t="shared" si="2"/>
        <v>0.72</v>
      </c>
      <c r="R10" s="47">
        <f t="shared" si="3"/>
        <v>0.01</v>
      </c>
      <c r="S10" s="18">
        <v>2</v>
      </c>
      <c r="T10" s="18">
        <v>5</v>
      </c>
      <c r="U10" s="18">
        <v>7</v>
      </c>
      <c r="V10" s="351" t="str">
        <f>IF(D10=P10," ","*")</f>
        <v> </v>
      </c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</row>
    <row r="11" spans="1:66" s="13" customFormat="1" ht="11.25">
      <c r="A11" s="420"/>
      <c r="B11" s="10" t="s">
        <v>74</v>
      </c>
      <c r="C11" s="22">
        <v>252</v>
      </c>
      <c r="D11" s="22">
        <v>246</v>
      </c>
      <c r="E11" s="41">
        <f t="shared" si="0"/>
        <v>97.6</v>
      </c>
      <c r="F11" s="313">
        <v>7</v>
      </c>
      <c r="G11" s="313">
        <v>244</v>
      </c>
      <c r="H11" s="313">
        <v>0</v>
      </c>
      <c r="I11" s="313">
        <v>0</v>
      </c>
      <c r="J11" s="35">
        <f t="shared" si="5"/>
        <v>244</v>
      </c>
      <c r="K11" s="313">
        <v>2</v>
      </c>
      <c r="L11" s="313">
        <v>0</v>
      </c>
      <c r="M11" s="313">
        <v>0</v>
      </c>
      <c r="N11" s="313">
        <v>0</v>
      </c>
      <c r="O11" s="35">
        <f t="shared" si="6"/>
        <v>2</v>
      </c>
      <c r="P11" s="35">
        <f t="shared" si="1"/>
        <v>246</v>
      </c>
      <c r="Q11" s="47">
        <f t="shared" si="2"/>
        <v>0.81</v>
      </c>
      <c r="R11" s="47">
        <f t="shared" si="3"/>
        <v>0.03</v>
      </c>
      <c r="S11" s="18">
        <v>0</v>
      </c>
      <c r="T11" s="18">
        <v>4</v>
      </c>
      <c r="U11" s="18">
        <v>2</v>
      </c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</row>
    <row r="12" spans="1:66" s="13" customFormat="1" ht="11.25">
      <c r="A12" s="420"/>
      <c r="B12" s="10" t="s">
        <v>148</v>
      </c>
      <c r="C12" s="22">
        <v>230</v>
      </c>
      <c r="D12" s="22">
        <v>219</v>
      </c>
      <c r="E12" s="41">
        <f t="shared" si="0"/>
        <v>95.2</v>
      </c>
      <c r="F12" s="313">
        <v>11</v>
      </c>
      <c r="G12" s="313">
        <v>202</v>
      </c>
      <c r="H12" s="313">
        <v>10</v>
      </c>
      <c r="I12" s="313">
        <v>0</v>
      </c>
      <c r="J12" s="35">
        <f t="shared" si="5"/>
        <v>212</v>
      </c>
      <c r="K12" s="313">
        <v>7</v>
      </c>
      <c r="L12" s="313">
        <v>0</v>
      </c>
      <c r="M12" s="313">
        <v>0</v>
      </c>
      <c r="N12" s="313">
        <v>0</v>
      </c>
      <c r="O12" s="35">
        <f t="shared" si="6"/>
        <v>7</v>
      </c>
      <c r="P12" s="35">
        <f>J12+O12</f>
        <v>219</v>
      </c>
      <c r="Q12" s="47">
        <f>ROUND(O12/D12*100,2)</f>
        <v>3.2</v>
      </c>
      <c r="R12" s="47">
        <f>ROUND(F12/D12,2)</f>
        <v>0.05</v>
      </c>
      <c r="S12" s="18">
        <v>1</v>
      </c>
      <c r="T12" s="18">
        <v>16</v>
      </c>
      <c r="U12" s="18">
        <v>3</v>
      </c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</row>
    <row r="13" spans="1:66" s="17" customFormat="1" ht="11.25">
      <c r="A13" s="421"/>
      <c r="B13" s="14" t="s">
        <v>72</v>
      </c>
      <c r="C13" s="21">
        <f>SUM(C10:C12)</f>
        <v>625</v>
      </c>
      <c r="D13" s="21">
        <f>SUM(D10:D12)</f>
        <v>604</v>
      </c>
      <c r="E13" s="42">
        <f t="shared" si="0"/>
        <v>96.6</v>
      </c>
      <c r="F13" s="21">
        <f>SUM(F10:F12)</f>
        <v>20</v>
      </c>
      <c r="G13" s="21">
        <f>SUM(G10:G12)</f>
        <v>581</v>
      </c>
      <c r="H13" s="21">
        <f>SUM(H10:H12)</f>
        <v>13</v>
      </c>
      <c r="I13" s="21">
        <f>SUM(I10:I12)</f>
        <v>0</v>
      </c>
      <c r="J13" s="24">
        <f>SUM(G13:I13)</f>
        <v>594</v>
      </c>
      <c r="K13" s="21">
        <f>SUM(K10:K12)</f>
        <v>9</v>
      </c>
      <c r="L13" s="21">
        <f>SUM(L10:L12)</f>
        <v>0</v>
      </c>
      <c r="M13" s="21">
        <f>SUM(M10:M12)</f>
        <v>1</v>
      </c>
      <c r="N13" s="21">
        <f>SUM(N10:N12)</f>
        <v>0</v>
      </c>
      <c r="O13" s="24">
        <f t="shared" si="6"/>
        <v>10</v>
      </c>
      <c r="P13" s="24">
        <f t="shared" si="1"/>
        <v>604</v>
      </c>
      <c r="Q13" s="48">
        <f t="shared" si="2"/>
        <v>1.66</v>
      </c>
      <c r="R13" s="48">
        <f>ROUND(F13/D13,2)</f>
        <v>0.03</v>
      </c>
      <c r="S13" s="15">
        <f>SUM(S10:S12)</f>
        <v>3</v>
      </c>
      <c r="T13" s="15">
        <f>SUM(T10:T12)</f>
        <v>25</v>
      </c>
      <c r="U13" s="15">
        <f>SUM(U10:U12)</f>
        <v>12</v>
      </c>
      <c r="V13" s="351" t="str">
        <f>IF(D13=P13," ","*")</f>
        <v> </v>
      </c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</row>
    <row r="14" spans="1:66" s="13" customFormat="1" ht="12" customHeight="1">
      <c r="A14" s="419" t="s">
        <v>143</v>
      </c>
      <c r="B14" s="10" t="s">
        <v>76</v>
      </c>
      <c r="C14" s="313">
        <v>417</v>
      </c>
      <c r="D14" s="313">
        <v>388</v>
      </c>
      <c r="E14" s="43">
        <f t="shared" si="0"/>
        <v>93</v>
      </c>
      <c r="F14" s="313">
        <v>35</v>
      </c>
      <c r="G14" s="313">
        <v>366</v>
      </c>
      <c r="H14" s="313">
        <v>8</v>
      </c>
      <c r="I14" s="313">
        <v>0</v>
      </c>
      <c r="J14" s="35">
        <f t="shared" si="5"/>
        <v>374</v>
      </c>
      <c r="K14" s="313">
        <v>12</v>
      </c>
      <c r="L14" s="313">
        <v>2</v>
      </c>
      <c r="M14" s="313">
        <v>0</v>
      </c>
      <c r="N14" s="313">
        <v>0</v>
      </c>
      <c r="O14" s="40">
        <f t="shared" si="6"/>
        <v>14</v>
      </c>
      <c r="P14" s="40">
        <f t="shared" si="1"/>
        <v>388</v>
      </c>
      <c r="Q14" s="49">
        <f t="shared" si="2"/>
        <v>3.61</v>
      </c>
      <c r="R14" s="49">
        <f t="shared" si="3"/>
        <v>0.09</v>
      </c>
      <c r="S14" s="12">
        <v>22</v>
      </c>
      <c r="T14" s="12">
        <v>24</v>
      </c>
      <c r="U14" s="12">
        <v>0</v>
      </c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</row>
    <row r="15" spans="1:66" s="13" customFormat="1" ht="11.25">
      <c r="A15" s="420"/>
      <c r="B15" s="39" t="s">
        <v>75</v>
      </c>
      <c r="C15" s="314">
        <v>236</v>
      </c>
      <c r="D15" s="314">
        <v>232</v>
      </c>
      <c r="E15" s="43">
        <f t="shared" si="0"/>
        <v>98.3</v>
      </c>
      <c r="F15" s="318">
        <v>40</v>
      </c>
      <c r="G15" s="318">
        <v>213</v>
      </c>
      <c r="H15" s="318">
        <v>7</v>
      </c>
      <c r="I15" s="318">
        <v>0</v>
      </c>
      <c r="J15" s="35">
        <f t="shared" si="5"/>
        <v>220</v>
      </c>
      <c r="K15" s="318">
        <v>10</v>
      </c>
      <c r="L15" s="318">
        <v>1</v>
      </c>
      <c r="M15" s="318">
        <v>1</v>
      </c>
      <c r="N15" s="318">
        <v>0</v>
      </c>
      <c r="O15" s="35">
        <f t="shared" si="6"/>
        <v>12</v>
      </c>
      <c r="P15" s="35">
        <f t="shared" si="1"/>
        <v>232</v>
      </c>
      <c r="Q15" s="47">
        <f t="shared" si="2"/>
        <v>5.17</v>
      </c>
      <c r="R15" s="47">
        <f t="shared" si="3"/>
        <v>0.17</v>
      </c>
      <c r="S15" s="20">
        <v>2</v>
      </c>
      <c r="T15" s="20">
        <v>13</v>
      </c>
      <c r="U15" s="20">
        <v>0</v>
      </c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51"/>
      <c r="BK15" s="351"/>
      <c r="BL15" s="351"/>
      <c r="BM15" s="351"/>
      <c r="BN15" s="351"/>
    </row>
    <row r="16" spans="1:66" s="13" customFormat="1" ht="11.25">
      <c r="A16" s="420"/>
      <c r="B16" s="10" t="s">
        <v>83</v>
      </c>
      <c r="C16" s="22">
        <v>0</v>
      </c>
      <c r="D16" s="22">
        <v>0</v>
      </c>
      <c r="E16" s="43" t="s">
        <v>355</v>
      </c>
      <c r="F16" s="313">
        <v>0</v>
      </c>
      <c r="G16" s="313">
        <v>0</v>
      </c>
      <c r="H16" s="313">
        <v>0</v>
      </c>
      <c r="I16" s="313">
        <v>0</v>
      </c>
      <c r="J16" s="35">
        <f t="shared" si="5"/>
        <v>0</v>
      </c>
      <c r="K16" s="313">
        <v>0</v>
      </c>
      <c r="L16" s="313">
        <v>0</v>
      </c>
      <c r="M16" s="313">
        <v>0</v>
      </c>
      <c r="N16" s="313">
        <v>0</v>
      </c>
      <c r="O16" s="40">
        <f t="shared" si="6"/>
        <v>0</v>
      </c>
      <c r="P16" s="40">
        <f t="shared" si="1"/>
        <v>0</v>
      </c>
      <c r="Q16" s="49" t="s">
        <v>356</v>
      </c>
      <c r="R16" s="49" t="s">
        <v>355</v>
      </c>
      <c r="S16" s="18">
        <v>0</v>
      </c>
      <c r="T16" s="18">
        <v>0</v>
      </c>
      <c r="U16" s="18">
        <v>0</v>
      </c>
      <c r="V16" s="351" t="str">
        <f>IF(D16=P16," ","*")</f>
        <v> </v>
      </c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  <c r="BI16" s="351"/>
      <c r="BJ16" s="351"/>
      <c r="BK16" s="351"/>
      <c r="BL16" s="351"/>
      <c r="BM16" s="351"/>
      <c r="BN16" s="351"/>
    </row>
    <row r="17" spans="1:66" s="13" customFormat="1" ht="11.25">
      <c r="A17" s="420"/>
      <c r="B17" s="10" t="s">
        <v>84</v>
      </c>
      <c r="C17" s="22">
        <v>2</v>
      </c>
      <c r="D17" s="22">
        <v>2</v>
      </c>
      <c r="E17" s="43">
        <f t="shared" si="0"/>
        <v>100</v>
      </c>
      <c r="F17" s="313">
        <v>0</v>
      </c>
      <c r="G17" s="313">
        <v>2</v>
      </c>
      <c r="H17" s="313">
        <v>0</v>
      </c>
      <c r="I17" s="313">
        <v>0</v>
      </c>
      <c r="J17" s="35">
        <f t="shared" si="5"/>
        <v>2</v>
      </c>
      <c r="K17" s="313">
        <v>0</v>
      </c>
      <c r="L17" s="313">
        <v>0</v>
      </c>
      <c r="M17" s="313">
        <v>0</v>
      </c>
      <c r="N17" s="313">
        <v>0</v>
      </c>
      <c r="O17" s="40">
        <f t="shared" si="6"/>
        <v>0</v>
      </c>
      <c r="P17" s="40">
        <f t="shared" si="1"/>
        <v>2</v>
      </c>
      <c r="Q17" s="49">
        <f>IF(ISERROR(O17/D17)=TRUE,"",ROUND(O17/D17*100,2))</f>
        <v>0</v>
      </c>
      <c r="R17" s="49">
        <f>IF(ISERROR(F17/D17)=TRUE,"",ROUND(F17/D17*100,2))</f>
        <v>0</v>
      </c>
      <c r="S17" s="18">
        <v>0</v>
      </c>
      <c r="T17" s="18">
        <v>0</v>
      </c>
      <c r="U17" s="18">
        <v>0</v>
      </c>
      <c r="V17" s="351" t="str">
        <f>IF(D17=P17," ","*")</f>
        <v> </v>
      </c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</row>
    <row r="18" spans="1:66" s="17" customFormat="1" ht="11.25">
      <c r="A18" s="421"/>
      <c r="B18" s="14" t="s">
        <v>72</v>
      </c>
      <c r="C18" s="21">
        <f>SUM(C14:C17)</f>
        <v>655</v>
      </c>
      <c r="D18" s="21">
        <f>SUM(D14:D17)</f>
        <v>622</v>
      </c>
      <c r="E18" s="42">
        <f t="shared" si="0"/>
        <v>95</v>
      </c>
      <c r="F18" s="21">
        <f aca="true" t="shared" si="7" ref="F18:N18">SUM(F14:F17)</f>
        <v>75</v>
      </c>
      <c r="G18" s="21">
        <f t="shared" si="7"/>
        <v>581</v>
      </c>
      <c r="H18" s="21">
        <f t="shared" si="7"/>
        <v>15</v>
      </c>
      <c r="I18" s="21">
        <f t="shared" si="7"/>
        <v>0</v>
      </c>
      <c r="J18" s="21">
        <f t="shared" si="7"/>
        <v>596</v>
      </c>
      <c r="K18" s="21">
        <f t="shared" si="7"/>
        <v>22</v>
      </c>
      <c r="L18" s="21">
        <f t="shared" si="7"/>
        <v>3</v>
      </c>
      <c r="M18" s="21">
        <f t="shared" si="7"/>
        <v>1</v>
      </c>
      <c r="N18" s="21">
        <f t="shared" si="7"/>
        <v>0</v>
      </c>
      <c r="O18" s="24">
        <f t="shared" si="6"/>
        <v>26</v>
      </c>
      <c r="P18" s="21">
        <f>SUM(P14:P17)</f>
        <v>622</v>
      </c>
      <c r="Q18" s="48">
        <f t="shared" si="2"/>
        <v>4.18</v>
      </c>
      <c r="R18" s="48">
        <f t="shared" si="3"/>
        <v>0.12</v>
      </c>
      <c r="S18" s="15">
        <f>SUM(S14:S17)</f>
        <v>24</v>
      </c>
      <c r="T18" s="15">
        <f>SUM(T14:T17)</f>
        <v>37</v>
      </c>
      <c r="U18" s="15">
        <f>SUM(U14:U17)</f>
        <v>0</v>
      </c>
      <c r="V18" s="351" t="str">
        <f>IF(D18=P18," ","*")</f>
        <v> </v>
      </c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</row>
    <row r="19" spans="1:66" s="13" customFormat="1" ht="11.25" customHeight="1">
      <c r="A19" s="419" t="s">
        <v>149</v>
      </c>
      <c r="B19" s="10" t="s">
        <v>77</v>
      </c>
      <c r="C19" s="22">
        <v>941</v>
      </c>
      <c r="D19" s="22">
        <v>897</v>
      </c>
      <c r="E19" s="41">
        <f t="shared" si="0"/>
        <v>95.3</v>
      </c>
      <c r="F19" s="313">
        <v>45</v>
      </c>
      <c r="G19" s="313">
        <v>733</v>
      </c>
      <c r="H19" s="313">
        <v>146</v>
      </c>
      <c r="I19" s="313">
        <v>0</v>
      </c>
      <c r="J19" s="35">
        <f t="shared" si="5"/>
        <v>879</v>
      </c>
      <c r="K19" s="313">
        <v>17</v>
      </c>
      <c r="L19" s="313">
        <v>0</v>
      </c>
      <c r="M19" s="313">
        <v>1</v>
      </c>
      <c r="N19" s="313">
        <v>0</v>
      </c>
      <c r="O19" s="35">
        <f t="shared" si="6"/>
        <v>18</v>
      </c>
      <c r="P19" s="35">
        <f>J19+O19</f>
        <v>897</v>
      </c>
      <c r="Q19" s="47">
        <f t="shared" si="2"/>
        <v>2.01</v>
      </c>
      <c r="R19" s="47">
        <f t="shared" si="3"/>
        <v>0.05</v>
      </c>
      <c r="S19" s="18">
        <v>0</v>
      </c>
      <c r="T19" s="18">
        <v>33</v>
      </c>
      <c r="U19" s="18">
        <v>0</v>
      </c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</row>
    <row r="20" spans="1:66" s="13" customFormat="1" ht="11.25">
      <c r="A20" s="420"/>
      <c r="B20" s="10" t="s">
        <v>78</v>
      </c>
      <c r="C20" s="22">
        <v>179</v>
      </c>
      <c r="D20" s="22">
        <v>174</v>
      </c>
      <c r="E20" s="41">
        <f t="shared" si="0"/>
        <v>97.2</v>
      </c>
      <c r="F20" s="313">
        <v>37</v>
      </c>
      <c r="G20" s="313">
        <v>158</v>
      </c>
      <c r="H20" s="313">
        <v>4</v>
      </c>
      <c r="I20" s="313">
        <v>0</v>
      </c>
      <c r="J20" s="35">
        <f t="shared" si="5"/>
        <v>162</v>
      </c>
      <c r="K20" s="313">
        <v>10</v>
      </c>
      <c r="L20" s="313">
        <v>1</v>
      </c>
      <c r="M20" s="313">
        <v>1</v>
      </c>
      <c r="N20" s="313">
        <v>0</v>
      </c>
      <c r="O20" s="35">
        <f t="shared" si="6"/>
        <v>12</v>
      </c>
      <c r="P20" s="35">
        <f>J20+O20</f>
        <v>174</v>
      </c>
      <c r="Q20" s="47">
        <f t="shared" si="2"/>
        <v>6.9</v>
      </c>
      <c r="R20" s="47">
        <f t="shared" si="3"/>
        <v>0.21</v>
      </c>
      <c r="S20" s="18">
        <v>6</v>
      </c>
      <c r="T20" s="18">
        <v>10</v>
      </c>
      <c r="U20" s="18">
        <v>0</v>
      </c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1"/>
      <c r="BM20" s="351"/>
      <c r="BN20" s="351"/>
    </row>
    <row r="21" spans="1:66" s="17" customFormat="1" ht="11.25">
      <c r="A21" s="421"/>
      <c r="B21" s="14" t="s">
        <v>72</v>
      </c>
      <c r="C21" s="21">
        <f>SUM(C19:C20)</f>
        <v>1120</v>
      </c>
      <c r="D21" s="21">
        <f>SUM(D19:D20)</f>
        <v>1071</v>
      </c>
      <c r="E21" s="42">
        <f t="shared" si="0"/>
        <v>95.6</v>
      </c>
      <c r="F21" s="21">
        <f aca="true" t="shared" si="8" ref="F21:P21">SUM(F19:F20)</f>
        <v>82</v>
      </c>
      <c r="G21" s="21">
        <f t="shared" si="8"/>
        <v>891</v>
      </c>
      <c r="H21" s="21">
        <f t="shared" si="8"/>
        <v>150</v>
      </c>
      <c r="I21" s="21">
        <f t="shared" si="8"/>
        <v>0</v>
      </c>
      <c r="J21" s="21">
        <f t="shared" si="8"/>
        <v>1041</v>
      </c>
      <c r="K21" s="21">
        <f t="shared" si="8"/>
        <v>27</v>
      </c>
      <c r="L21" s="21">
        <f t="shared" si="8"/>
        <v>1</v>
      </c>
      <c r="M21" s="21">
        <f t="shared" si="8"/>
        <v>2</v>
      </c>
      <c r="N21" s="21">
        <f t="shared" si="8"/>
        <v>0</v>
      </c>
      <c r="O21" s="21">
        <f t="shared" si="8"/>
        <v>30</v>
      </c>
      <c r="P21" s="21">
        <f t="shared" si="8"/>
        <v>1071</v>
      </c>
      <c r="Q21" s="48">
        <f t="shared" si="2"/>
        <v>2.8</v>
      </c>
      <c r="R21" s="48">
        <f t="shared" si="3"/>
        <v>0.08</v>
      </c>
      <c r="S21" s="21">
        <f>SUM(S19:S20)</f>
        <v>6</v>
      </c>
      <c r="T21" s="21">
        <f>SUM(T19:T20)</f>
        <v>43</v>
      </c>
      <c r="U21" s="21">
        <f>SUM(U19:U20)</f>
        <v>0</v>
      </c>
      <c r="V21" s="351" t="str">
        <f>IF(D21=P21," ","*")</f>
        <v> </v>
      </c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</row>
    <row r="22" spans="1:66" s="13" customFormat="1" ht="11.25">
      <c r="A22" s="419" t="s">
        <v>150</v>
      </c>
      <c r="B22" s="10" t="s">
        <v>79</v>
      </c>
      <c r="C22" s="22">
        <v>155</v>
      </c>
      <c r="D22" s="22">
        <v>142</v>
      </c>
      <c r="E22" s="41">
        <f t="shared" si="0"/>
        <v>91.6</v>
      </c>
      <c r="F22" s="313">
        <v>34</v>
      </c>
      <c r="G22" s="313">
        <v>65</v>
      </c>
      <c r="H22" s="313">
        <v>68</v>
      </c>
      <c r="I22" s="313">
        <v>0</v>
      </c>
      <c r="J22" s="35">
        <f t="shared" si="5"/>
        <v>133</v>
      </c>
      <c r="K22" s="313">
        <v>6</v>
      </c>
      <c r="L22" s="313">
        <v>3</v>
      </c>
      <c r="M22" s="313">
        <v>0</v>
      </c>
      <c r="N22" s="313">
        <v>0</v>
      </c>
      <c r="O22" s="35">
        <f>SUM(K22:N22)</f>
        <v>9</v>
      </c>
      <c r="P22" s="35">
        <f aca="true" t="shared" si="9" ref="P22:P65">J22+O22</f>
        <v>142</v>
      </c>
      <c r="Q22" s="47">
        <f t="shared" si="2"/>
        <v>6.34</v>
      </c>
      <c r="R22" s="47">
        <f t="shared" si="3"/>
        <v>0.24</v>
      </c>
      <c r="S22" s="18">
        <v>29</v>
      </c>
      <c r="T22" s="18">
        <v>29</v>
      </c>
      <c r="U22" s="18">
        <v>11</v>
      </c>
      <c r="V22" s="351" t="str">
        <f>IF(D22=P22," ","*")</f>
        <v> </v>
      </c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1"/>
      <c r="BM22" s="351"/>
      <c r="BN22" s="351"/>
    </row>
    <row r="23" spans="1:66" s="13" customFormat="1" ht="11.25">
      <c r="A23" s="420"/>
      <c r="B23" s="10" t="s">
        <v>80</v>
      </c>
      <c r="C23" s="22">
        <v>525</v>
      </c>
      <c r="D23" s="22">
        <v>518</v>
      </c>
      <c r="E23" s="43">
        <f t="shared" si="0"/>
        <v>98.7</v>
      </c>
      <c r="F23" s="313">
        <v>51</v>
      </c>
      <c r="G23" s="313">
        <v>290</v>
      </c>
      <c r="H23" s="313">
        <v>211</v>
      </c>
      <c r="I23" s="313">
        <v>0</v>
      </c>
      <c r="J23" s="35">
        <f t="shared" si="5"/>
        <v>501</v>
      </c>
      <c r="K23" s="313">
        <v>12</v>
      </c>
      <c r="L23" s="313">
        <v>5</v>
      </c>
      <c r="M23" s="313">
        <v>0</v>
      </c>
      <c r="N23" s="313">
        <v>0</v>
      </c>
      <c r="O23" s="40">
        <f>SUM(K23:N23)</f>
        <v>17</v>
      </c>
      <c r="P23" s="40">
        <f t="shared" si="9"/>
        <v>518</v>
      </c>
      <c r="Q23" s="49">
        <f t="shared" si="2"/>
        <v>3.28</v>
      </c>
      <c r="R23" s="49">
        <f t="shared" si="3"/>
        <v>0.1</v>
      </c>
      <c r="S23" s="18">
        <v>9</v>
      </c>
      <c r="T23" s="18">
        <v>16</v>
      </c>
      <c r="U23" s="18">
        <v>0</v>
      </c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</row>
    <row r="24" spans="1:66" s="13" customFormat="1" ht="11.25">
      <c r="A24" s="420"/>
      <c r="B24" s="7" t="s">
        <v>81</v>
      </c>
      <c r="C24" s="314">
        <v>90</v>
      </c>
      <c r="D24" s="314">
        <v>90</v>
      </c>
      <c r="E24" s="41">
        <f t="shared" si="0"/>
        <v>100</v>
      </c>
      <c r="F24" s="318">
        <v>1</v>
      </c>
      <c r="G24" s="318">
        <v>88</v>
      </c>
      <c r="H24" s="318">
        <v>1</v>
      </c>
      <c r="I24" s="318">
        <v>0</v>
      </c>
      <c r="J24" s="35">
        <f t="shared" si="5"/>
        <v>89</v>
      </c>
      <c r="K24" s="318">
        <v>1</v>
      </c>
      <c r="L24" s="318">
        <v>0</v>
      </c>
      <c r="M24" s="318">
        <v>0</v>
      </c>
      <c r="N24" s="318">
        <v>0</v>
      </c>
      <c r="O24" s="35">
        <f>SUM(K24:N24)</f>
        <v>1</v>
      </c>
      <c r="P24" s="35">
        <f t="shared" si="9"/>
        <v>90</v>
      </c>
      <c r="Q24" s="47">
        <f t="shared" si="2"/>
        <v>1.11</v>
      </c>
      <c r="R24" s="47">
        <f t="shared" si="3"/>
        <v>0.01</v>
      </c>
      <c r="S24" s="20">
        <v>1</v>
      </c>
      <c r="T24" s="20">
        <v>0</v>
      </c>
      <c r="U24" s="20">
        <v>0</v>
      </c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</row>
    <row r="25" spans="1:66" s="17" customFormat="1" ht="11.25">
      <c r="A25" s="421"/>
      <c r="B25" s="14" t="s">
        <v>72</v>
      </c>
      <c r="C25" s="21">
        <f>SUM(C22:C24)</f>
        <v>770</v>
      </c>
      <c r="D25" s="21">
        <f>SUM(D22:D24)</f>
        <v>750</v>
      </c>
      <c r="E25" s="42">
        <f t="shared" si="0"/>
        <v>97.4</v>
      </c>
      <c r="F25" s="21">
        <f aca="true" t="shared" si="10" ref="F25:O25">SUM(F22:F24)</f>
        <v>86</v>
      </c>
      <c r="G25" s="21">
        <f t="shared" si="10"/>
        <v>443</v>
      </c>
      <c r="H25" s="21">
        <f t="shared" si="10"/>
        <v>280</v>
      </c>
      <c r="I25" s="21">
        <f t="shared" si="10"/>
        <v>0</v>
      </c>
      <c r="J25" s="21">
        <f t="shared" si="10"/>
        <v>723</v>
      </c>
      <c r="K25" s="21">
        <f t="shared" si="10"/>
        <v>19</v>
      </c>
      <c r="L25" s="21">
        <f t="shared" si="10"/>
        <v>8</v>
      </c>
      <c r="M25" s="21">
        <f t="shared" si="10"/>
        <v>0</v>
      </c>
      <c r="N25" s="21">
        <f t="shared" si="10"/>
        <v>0</v>
      </c>
      <c r="O25" s="21">
        <f t="shared" si="10"/>
        <v>27</v>
      </c>
      <c r="P25" s="24">
        <f t="shared" si="9"/>
        <v>750</v>
      </c>
      <c r="Q25" s="48">
        <f t="shared" si="2"/>
        <v>3.6</v>
      </c>
      <c r="R25" s="48">
        <f t="shared" si="3"/>
        <v>0.11</v>
      </c>
      <c r="S25" s="15">
        <f>SUM(S22:S24)</f>
        <v>39</v>
      </c>
      <c r="T25" s="15">
        <f>SUM(T22:T24)</f>
        <v>45</v>
      </c>
      <c r="U25" s="15">
        <f>SUM(U22:U24)</f>
        <v>11</v>
      </c>
      <c r="V25" s="351" t="str">
        <f>IF(D25=P25," ","*")</f>
        <v> </v>
      </c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</row>
    <row r="26" spans="1:66" s="13" customFormat="1" ht="11.25">
      <c r="A26" s="419" t="s">
        <v>151</v>
      </c>
      <c r="B26" s="10" t="s">
        <v>168</v>
      </c>
      <c r="C26" s="22">
        <v>192</v>
      </c>
      <c r="D26" s="22">
        <v>188</v>
      </c>
      <c r="E26" s="41">
        <f t="shared" si="0"/>
        <v>97.9</v>
      </c>
      <c r="F26" s="313">
        <v>25</v>
      </c>
      <c r="G26" s="313">
        <v>121</v>
      </c>
      <c r="H26" s="313">
        <v>56</v>
      </c>
      <c r="I26" s="313">
        <v>0</v>
      </c>
      <c r="J26" s="35">
        <f>SUM(G26:I26)</f>
        <v>177</v>
      </c>
      <c r="K26" s="313">
        <v>10</v>
      </c>
      <c r="L26" s="313">
        <v>1</v>
      </c>
      <c r="M26" s="313">
        <v>0</v>
      </c>
      <c r="N26" s="313">
        <v>0</v>
      </c>
      <c r="O26" s="35">
        <f>SUM(K26:N26)</f>
        <v>11</v>
      </c>
      <c r="P26" s="35">
        <f t="shared" si="9"/>
        <v>188</v>
      </c>
      <c r="Q26" s="47">
        <f t="shared" si="2"/>
        <v>5.85</v>
      </c>
      <c r="R26" s="47">
        <f t="shared" si="3"/>
        <v>0.13</v>
      </c>
      <c r="S26" s="18">
        <v>0</v>
      </c>
      <c r="T26" s="18">
        <v>14</v>
      </c>
      <c r="U26" s="18">
        <v>0</v>
      </c>
      <c r="V26" s="351" t="str">
        <f>IF(D26=P26," ","*")</f>
        <v> </v>
      </c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</row>
    <row r="27" spans="1:66" s="17" customFormat="1" ht="11.25">
      <c r="A27" s="421"/>
      <c r="B27" s="14" t="s">
        <v>72</v>
      </c>
      <c r="C27" s="21">
        <f>SUM(C26:C26)</f>
        <v>192</v>
      </c>
      <c r="D27" s="21">
        <f>SUM(D26:D26)</f>
        <v>188</v>
      </c>
      <c r="E27" s="42">
        <f t="shared" si="0"/>
        <v>97.9</v>
      </c>
      <c r="F27" s="21">
        <f aca="true" t="shared" si="11" ref="F27:O27">SUM(F26:F26)</f>
        <v>25</v>
      </c>
      <c r="G27" s="21">
        <f t="shared" si="11"/>
        <v>121</v>
      </c>
      <c r="H27" s="21">
        <f t="shared" si="11"/>
        <v>56</v>
      </c>
      <c r="I27" s="21">
        <f t="shared" si="11"/>
        <v>0</v>
      </c>
      <c r="J27" s="21">
        <f t="shared" si="11"/>
        <v>177</v>
      </c>
      <c r="K27" s="21">
        <f t="shared" si="11"/>
        <v>10</v>
      </c>
      <c r="L27" s="21">
        <f t="shared" si="11"/>
        <v>1</v>
      </c>
      <c r="M27" s="21">
        <f t="shared" si="11"/>
        <v>0</v>
      </c>
      <c r="N27" s="21">
        <f t="shared" si="11"/>
        <v>0</v>
      </c>
      <c r="O27" s="21">
        <f t="shared" si="11"/>
        <v>11</v>
      </c>
      <c r="P27" s="24">
        <f t="shared" si="9"/>
        <v>188</v>
      </c>
      <c r="Q27" s="48">
        <f t="shared" si="2"/>
        <v>5.85</v>
      </c>
      <c r="R27" s="48">
        <f t="shared" si="3"/>
        <v>0.13</v>
      </c>
      <c r="S27" s="15">
        <f>SUM(S26:S26)</f>
        <v>0</v>
      </c>
      <c r="T27" s="15">
        <f>SUM(T26:T26)</f>
        <v>14</v>
      </c>
      <c r="U27" s="15">
        <f>SUM(U26:U26)</f>
        <v>0</v>
      </c>
      <c r="V27" s="351" t="str">
        <f>IF(D27=P27," ","*")</f>
        <v> </v>
      </c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</row>
    <row r="28" spans="1:66" s="13" customFormat="1" ht="11.25">
      <c r="A28" s="419" t="s">
        <v>144</v>
      </c>
      <c r="B28" s="10" t="s">
        <v>82</v>
      </c>
      <c r="C28" s="22">
        <v>1307</v>
      </c>
      <c r="D28" s="22">
        <v>1242</v>
      </c>
      <c r="E28" s="41">
        <f t="shared" si="0"/>
        <v>95</v>
      </c>
      <c r="F28" s="313">
        <v>157</v>
      </c>
      <c r="G28" s="313">
        <v>538</v>
      </c>
      <c r="H28" s="313">
        <v>680</v>
      </c>
      <c r="I28" s="313">
        <v>0</v>
      </c>
      <c r="J28" s="35">
        <f t="shared" si="5"/>
        <v>1218</v>
      </c>
      <c r="K28" s="313">
        <v>22</v>
      </c>
      <c r="L28" s="313">
        <v>1</v>
      </c>
      <c r="M28" s="313">
        <v>1</v>
      </c>
      <c r="N28" s="313">
        <v>0</v>
      </c>
      <c r="O28" s="35">
        <f aca="true" t="shared" si="12" ref="O28:O34">SUM(K28:N28)</f>
        <v>24</v>
      </c>
      <c r="P28" s="35">
        <f t="shared" si="9"/>
        <v>1242</v>
      </c>
      <c r="Q28" s="47">
        <f t="shared" si="2"/>
        <v>1.93</v>
      </c>
      <c r="R28" s="47">
        <f>ROUND(F28/D28,2)</f>
        <v>0.13</v>
      </c>
      <c r="S28" s="18">
        <v>33</v>
      </c>
      <c r="T28" s="18">
        <v>101</v>
      </c>
      <c r="U28" s="18">
        <v>0</v>
      </c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1"/>
      <c r="BM28" s="351"/>
      <c r="BN28" s="351"/>
    </row>
    <row r="29" spans="1:66" s="13" customFormat="1" ht="11.25">
      <c r="A29" s="420"/>
      <c r="B29" s="10" t="s">
        <v>186</v>
      </c>
      <c r="C29" s="22">
        <v>671</v>
      </c>
      <c r="D29" s="22">
        <v>658</v>
      </c>
      <c r="E29" s="41">
        <f t="shared" si="0"/>
        <v>98.1</v>
      </c>
      <c r="F29" s="313">
        <v>31</v>
      </c>
      <c r="G29" s="313">
        <v>576</v>
      </c>
      <c r="H29" s="313">
        <v>70</v>
      </c>
      <c r="I29" s="313">
        <v>0</v>
      </c>
      <c r="J29" s="35">
        <f t="shared" si="5"/>
        <v>646</v>
      </c>
      <c r="K29" s="313">
        <v>10</v>
      </c>
      <c r="L29" s="313">
        <v>2</v>
      </c>
      <c r="M29" s="313">
        <v>0</v>
      </c>
      <c r="N29" s="313">
        <v>0</v>
      </c>
      <c r="O29" s="35">
        <f t="shared" si="12"/>
        <v>12</v>
      </c>
      <c r="P29" s="35">
        <f t="shared" si="9"/>
        <v>658</v>
      </c>
      <c r="Q29" s="47">
        <f t="shared" si="2"/>
        <v>1.82</v>
      </c>
      <c r="R29" s="47">
        <f t="shared" si="3"/>
        <v>0.05</v>
      </c>
      <c r="S29" s="18">
        <v>3</v>
      </c>
      <c r="T29" s="18">
        <v>30</v>
      </c>
      <c r="U29" s="18">
        <v>2</v>
      </c>
      <c r="V29" s="351" t="str">
        <f>IF(D29=P29," ","*")</f>
        <v> </v>
      </c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1"/>
      <c r="BM29" s="351"/>
      <c r="BN29" s="351"/>
    </row>
    <row r="30" spans="1:66" s="13" customFormat="1" ht="11.25">
      <c r="A30" s="420"/>
      <c r="B30" s="7" t="s">
        <v>85</v>
      </c>
      <c r="C30" s="22">
        <v>69</v>
      </c>
      <c r="D30" s="22">
        <v>63</v>
      </c>
      <c r="E30" s="43">
        <f t="shared" si="0"/>
        <v>91.3</v>
      </c>
      <c r="F30" s="313">
        <v>18</v>
      </c>
      <c r="G30" s="313">
        <v>47</v>
      </c>
      <c r="H30" s="313">
        <v>11</v>
      </c>
      <c r="I30" s="313">
        <v>0</v>
      </c>
      <c r="J30" s="35">
        <f t="shared" si="5"/>
        <v>58</v>
      </c>
      <c r="K30" s="313">
        <v>3</v>
      </c>
      <c r="L30" s="313">
        <v>1</v>
      </c>
      <c r="M30" s="313">
        <v>1</v>
      </c>
      <c r="N30" s="313">
        <v>0</v>
      </c>
      <c r="O30" s="40">
        <f t="shared" si="12"/>
        <v>5</v>
      </c>
      <c r="P30" s="40">
        <f t="shared" si="9"/>
        <v>63</v>
      </c>
      <c r="Q30" s="49">
        <f t="shared" si="2"/>
        <v>7.94</v>
      </c>
      <c r="R30" s="49">
        <f t="shared" si="3"/>
        <v>0.29</v>
      </c>
      <c r="S30" s="18">
        <v>0</v>
      </c>
      <c r="T30" s="18">
        <v>6</v>
      </c>
      <c r="U30" s="18">
        <v>3</v>
      </c>
      <c r="V30" s="351" t="str">
        <f>IF(D30=P30," ","*")</f>
        <v> </v>
      </c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1"/>
      <c r="BM30" s="351"/>
      <c r="BN30" s="351"/>
    </row>
    <row r="31" spans="1:66" s="17" customFormat="1" ht="11.25">
      <c r="A31" s="421"/>
      <c r="B31" s="14" t="s">
        <v>72</v>
      </c>
      <c r="C31" s="21">
        <f>SUM(C28:C30)</f>
        <v>2047</v>
      </c>
      <c r="D31" s="21">
        <f>SUM(D28:D30)</f>
        <v>1963</v>
      </c>
      <c r="E31" s="42">
        <f t="shared" si="0"/>
        <v>95.9</v>
      </c>
      <c r="F31" s="21">
        <f>SUM(F28:F30)</f>
        <v>206</v>
      </c>
      <c r="G31" s="21">
        <f>SUM(G28:G30)</f>
        <v>1161</v>
      </c>
      <c r="H31" s="21">
        <f>SUM(H28:H30)</f>
        <v>761</v>
      </c>
      <c r="I31" s="21">
        <f>SUM(I28:I30)</f>
        <v>0</v>
      </c>
      <c r="J31" s="21">
        <f>SUM(G31:I31)</f>
        <v>1922</v>
      </c>
      <c r="K31" s="21">
        <f>SUM(K28:K30)</f>
        <v>35</v>
      </c>
      <c r="L31" s="21">
        <f>SUM(L28:L30)</f>
        <v>4</v>
      </c>
      <c r="M31" s="21">
        <f>SUM(M28:M30)</f>
        <v>2</v>
      </c>
      <c r="N31" s="21">
        <f>SUM(N28:N30)</f>
        <v>0</v>
      </c>
      <c r="O31" s="21">
        <f t="shared" si="12"/>
        <v>41</v>
      </c>
      <c r="P31" s="24">
        <f t="shared" si="9"/>
        <v>1963</v>
      </c>
      <c r="Q31" s="48">
        <f t="shared" si="2"/>
        <v>2.09</v>
      </c>
      <c r="R31" s="48">
        <f t="shared" si="3"/>
        <v>0.1</v>
      </c>
      <c r="S31" s="15">
        <f>SUM(S28:S30)</f>
        <v>36</v>
      </c>
      <c r="T31" s="15">
        <f>SUM(T28:T30)</f>
        <v>137</v>
      </c>
      <c r="U31" s="15">
        <f>SUM(U28:U30)</f>
        <v>5</v>
      </c>
      <c r="V31" s="351" t="str">
        <f>IF(D31=P31," ","*")</f>
        <v> </v>
      </c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</row>
    <row r="32" spans="1:66" s="13" customFormat="1" ht="11.25">
      <c r="A32" s="419" t="s">
        <v>152</v>
      </c>
      <c r="B32" s="10" t="s">
        <v>86</v>
      </c>
      <c r="C32" s="22">
        <v>265</v>
      </c>
      <c r="D32" s="22">
        <v>248</v>
      </c>
      <c r="E32" s="41">
        <f t="shared" si="0"/>
        <v>93.6</v>
      </c>
      <c r="F32" s="313">
        <v>22</v>
      </c>
      <c r="G32" s="313">
        <v>79</v>
      </c>
      <c r="H32" s="313">
        <v>162</v>
      </c>
      <c r="I32" s="313">
        <v>0</v>
      </c>
      <c r="J32" s="35">
        <f t="shared" si="5"/>
        <v>241</v>
      </c>
      <c r="K32" s="313">
        <v>6</v>
      </c>
      <c r="L32" s="313">
        <v>1</v>
      </c>
      <c r="M32" s="313">
        <v>0</v>
      </c>
      <c r="N32" s="313">
        <v>0</v>
      </c>
      <c r="O32" s="35">
        <f t="shared" si="12"/>
        <v>7</v>
      </c>
      <c r="P32" s="35">
        <f t="shared" si="9"/>
        <v>248</v>
      </c>
      <c r="Q32" s="47">
        <f t="shared" si="2"/>
        <v>2.82</v>
      </c>
      <c r="R32" s="47">
        <f t="shared" si="3"/>
        <v>0.09</v>
      </c>
      <c r="S32" s="18">
        <v>0</v>
      </c>
      <c r="T32" s="18">
        <v>0</v>
      </c>
      <c r="U32" s="18">
        <v>0</v>
      </c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1"/>
      <c r="BM32" s="351"/>
      <c r="BN32" s="351"/>
    </row>
    <row r="33" spans="1:66" s="13" customFormat="1" ht="11.25">
      <c r="A33" s="420"/>
      <c r="B33" s="10" t="s">
        <v>87</v>
      </c>
      <c r="C33" s="22">
        <v>295</v>
      </c>
      <c r="D33" s="22">
        <v>288</v>
      </c>
      <c r="E33" s="41">
        <f t="shared" si="0"/>
        <v>97.6</v>
      </c>
      <c r="F33" s="313">
        <v>16</v>
      </c>
      <c r="G33" s="313">
        <v>283</v>
      </c>
      <c r="H33" s="313">
        <v>0</v>
      </c>
      <c r="I33" s="313">
        <v>0</v>
      </c>
      <c r="J33" s="35">
        <f t="shared" si="5"/>
        <v>283</v>
      </c>
      <c r="K33" s="313">
        <v>5</v>
      </c>
      <c r="L33" s="313">
        <v>0</v>
      </c>
      <c r="M33" s="313">
        <v>0</v>
      </c>
      <c r="N33" s="313">
        <v>0</v>
      </c>
      <c r="O33" s="35">
        <f t="shared" si="12"/>
        <v>5</v>
      </c>
      <c r="P33" s="35">
        <f t="shared" si="9"/>
        <v>288</v>
      </c>
      <c r="Q33" s="47">
        <f t="shared" si="2"/>
        <v>1.74</v>
      </c>
      <c r="R33" s="47">
        <f t="shared" si="3"/>
        <v>0.06</v>
      </c>
      <c r="S33" s="18">
        <v>0</v>
      </c>
      <c r="T33" s="18">
        <v>6</v>
      </c>
      <c r="U33" s="18">
        <v>0</v>
      </c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</row>
    <row r="34" spans="1:66" s="13" customFormat="1" ht="11.25">
      <c r="A34" s="420"/>
      <c r="B34" s="10" t="s">
        <v>88</v>
      </c>
      <c r="C34" s="22">
        <v>98</v>
      </c>
      <c r="D34" s="22">
        <v>86</v>
      </c>
      <c r="E34" s="41">
        <f t="shared" si="0"/>
        <v>87.8</v>
      </c>
      <c r="F34" s="313">
        <v>23</v>
      </c>
      <c r="G34" s="313">
        <v>45</v>
      </c>
      <c r="H34" s="313">
        <v>34</v>
      </c>
      <c r="I34" s="313">
        <v>0</v>
      </c>
      <c r="J34" s="35">
        <f t="shared" si="5"/>
        <v>79</v>
      </c>
      <c r="K34" s="313">
        <v>5</v>
      </c>
      <c r="L34" s="313">
        <v>2</v>
      </c>
      <c r="M34" s="313">
        <v>0</v>
      </c>
      <c r="N34" s="313">
        <v>0</v>
      </c>
      <c r="O34" s="35">
        <f t="shared" si="12"/>
        <v>7</v>
      </c>
      <c r="P34" s="35">
        <f t="shared" si="9"/>
        <v>86</v>
      </c>
      <c r="Q34" s="47">
        <f t="shared" si="2"/>
        <v>8.14</v>
      </c>
      <c r="R34" s="47">
        <f t="shared" si="3"/>
        <v>0.27</v>
      </c>
      <c r="S34" s="18">
        <v>13</v>
      </c>
      <c r="T34" s="18">
        <v>15</v>
      </c>
      <c r="U34" s="18">
        <v>1</v>
      </c>
      <c r="V34" s="351" t="str">
        <f>IF(D34=P34," ","*")</f>
        <v> </v>
      </c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</row>
    <row r="35" spans="1:66" s="17" customFormat="1" ht="11.25">
      <c r="A35" s="421"/>
      <c r="B35" s="14" t="s">
        <v>72</v>
      </c>
      <c r="C35" s="21">
        <f>SUM(C32:C34)</f>
        <v>658</v>
      </c>
      <c r="D35" s="21">
        <f>SUM(D32:D34)</f>
        <v>622</v>
      </c>
      <c r="E35" s="42">
        <f aca="true" t="shared" si="13" ref="E35:E65">ROUND(D35/C35*100,1)</f>
        <v>94.5</v>
      </c>
      <c r="F35" s="21">
        <f aca="true" t="shared" si="14" ref="F35:O35">SUM(F32:F34)</f>
        <v>61</v>
      </c>
      <c r="G35" s="21">
        <f t="shared" si="14"/>
        <v>407</v>
      </c>
      <c r="H35" s="21">
        <f t="shared" si="14"/>
        <v>196</v>
      </c>
      <c r="I35" s="21">
        <f t="shared" si="14"/>
        <v>0</v>
      </c>
      <c r="J35" s="21">
        <f t="shared" si="14"/>
        <v>603</v>
      </c>
      <c r="K35" s="21">
        <f t="shared" si="14"/>
        <v>16</v>
      </c>
      <c r="L35" s="21">
        <f t="shared" si="14"/>
        <v>3</v>
      </c>
      <c r="M35" s="21">
        <f t="shared" si="14"/>
        <v>0</v>
      </c>
      <c r="N35" s="21">
        <f t="shared" si="14"/>
        <v>0</v>
      </c>
      <c r="O35" s="21">
        <f t="shared" si="14"/>
        <v>19</v>
      </c>
      <c r="P35" s="24">
        <f t="shared" si="9"/>
        <v>622</v>
      </c>
      <c r="Q35" s="48">
        <f aca="true" t="shared" si="15" ref="Q35:Q65">ROUND(O35/D35*100,2)</f>
        <v>3.05</v>
      </c>
      <c r="R35" s="48">
        <f aca="true" t="shared" si="16" ref="R35:R65">ROUND(F35/D35,2)</f>
        <v>0.1</v>
      </c>
      <c r="S35" s="15">
        <f>SUM(S32:S34)</f>
        <v>13</v>
      </c>
      <c r="T35" s="15">
        <f>SUM(T32:T34)</f>
        <v>21</v>
      </c>
      <c r="U35" s="15">
        <f>SUM(U32:U34)</f>
        <v>1</v>
      </c>
      <c r="V35" s="351" t="str">
        <f>IF(D35=P35," ","*")</f>
        <v> </v>
      </c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1"/>
      <c r="BM35" s="351"/>
      <c r="BN35" s="351"/>
    </row>
    <row r="36" spans="1:66" s="28" customFormat="1" ht="11.25">
      <c r="A36" s="419" t="s">
        <v>153</v>
      </c>
      <c r="B36" s="25" t="s">
        <v>89</v>
      </c>
      <c r="C36" s="22">
        <v>1128</v>
      </c>
      <c r="D36" s="22">
        <v>1043</v>
      </c>
      <c r="E36" s="43">
        <f t="shared" si="13"/>
        <v>92.5</v>
      </c>
      <c r="F36" s="313">
        <v>79</v>
      </c>
      <c r="G36" s="313">
        <v>947</v>
      </c>
      <c r="H36" s="313">
        <v>61</v>
      </c>
      <c r="I36" s="313">
        <v>0</v>
      </c>
      <c r="J36" s="35">
        <f t="shared" si="5"/>
        <v>1008</v>
      </c>
      <c r="K36" s="313">
        <v>31</v>
      </c>
      <c r="L36" s="313">
        <v>4</v>
      </c>
      <c r="M36" s="313">
        <v>0</v>
      </c>
      <c r="N36" s="313">
        <v>0</v>
      </c>
      <c r="O36" s="40">
        <f aca="true" t="shared" si="17" ref="O36:O45">SUM(K36:N36)</f>
        <v>35</v>
      </c>
      <c r="P36" s="40">
        <f t="shared" si="9"/>
        <v>1043</v>
      </c>
      <c r="Q36" s="49">
        <f t="shared" si="15"/>
        <v>3.36</v>
      </c>
      <c r="R36" s="49">
        <f t="shared" si="16"/>
        <v>0.08</v>
      </c>
      <c r="S36" s="26">
        <v>0</v>
      </c>
      <c r="T36" s="27">
        <v>68</v>
      </c>
      <c r="U36" s="27">
        <v>3</v>
      </c>
      <c r="V36" s="352"/>
      <c r="W36" s="353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2"/>
      <c r="BJ36" s="352"/>
      <c r="BK36" s="352"/>
      <c r="BL36" s="352"/>
      <c r="BM36" s="352"/>
      <c r="BN36" s="352"/>
    </row>
    <row r="37" spans="1:66" s="13" customFormat="1" ht="11.25">
      <c r="A37" s="420"/>
      <c r="B37" s="10" t="s">
        <v>90</v>
      </c>
      <c r="C37" s="22">
        <v>108</v>
      </c>
      <c r="D37" s="22">
        <v>108</v>
      </c>
      <c r="E37" s="43">
        <f t="shared" si="13"/>
        <v>100</v>
      </c>
      <c r="F37" s="313">
        <v>21</v>
      </c>
      <c r="G37" s="313">
        <v>102</v>
      </c>
      <c r="H37" s="313">
        <v>0</v>
      </c>
      <c r="I37" s="313">
        <v>0</v>
      </c>
      <c r="J37" s="35">
        <f t="shared" si="5"/>
        <v>102</v>
      </c>
      <c r="K37" s="313">
        <v>4</v>
      </c>
      <c r="L37" s="313">
        <v>2</v>
      </c>
      <c r="M37" s="313">
        <v>0</v>
      </c>
      <c r="N37" s="313">
        <v>0</v>
      </c>
      <c r="O37" s="40">
        <f t="shared" si="17"/>
        <v>6</v>
      </c>
      <c r="P37" s="40">
        <f t="shared" si="9"/>
        <v>108</v>
      </c>
      <c r="Q37" s="49">
        <f t="shared" si="15"/>
        <v>5.56</v>
      </c>
      <c r="R37" s="49">
        <f t="shared" si="16"/>
        <v>0.19</v>
      </c>
      <c r="S37" s="18">
        <v>0</v>
      </c>
      <c r="T37" s="18">
        <v>6</v>
      </c>
      <c r="U37" s="18">
        <v>0</v>
      </c>
      <c r="V37" s="351" t="str">
        <f aca="true" t="shared" si="18" ref="V37:V46">IF(D37=P37," ","*")</f>
        <v> </v>
      </c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351"/>
    </row>
    <row r="38" spans="1:66" s="13" customFormat="1" ht="11.25">
      <c r="A38" s="420"/>
      <c r="B38" s="23" t="s">
        <v>91</v>
      </c>
      <c r="C38" s="315">
        <v>49</v>
      </c>
      <c r="D38" s="315">
        <v>47</v>
      </c>
      <c r="E38" s="43">
        <f t="shared" si="13"/>
        <v>95.9</v>
      </c>
      <c r="F38" s="319">
        <v>5</v>
      </c>
      <c r="G38" s="319">
        <v>45</v>
      </c>
      <c r="H38" s="319">
        <v>0</v>
      </c>
      <c r="I38" s="319">
        <v>0</v>
      </c>
      <c r="J38" s="35">
        <f t="shared" si="5"/>
        <v>45</v>
      </c>
      <c r="K38" s="319">
        <v>2</v>
      </c>
      <c r="L38" s="319">
        <v>0</v>
      </c>
      <c r="M38" s="319">
        <v>0</v>
      </c>
      <c r="N38" s="319">
        <v>0</v>
      </c>
      <c r="O38" s="320">
        <f t="shared" si="17"/>
        <v>2</v>
      </c>
      <c r="P38" s="320">
        <f t="shared" si="9"/>
        <v>47</v>
      </c>
      <c r="Q38" s="50">
        <f t="shared" si="15"/>
        <v>4.26</v>
      </c>
      <c r="R38" s="50">
        <f t="shared" si="16"/>
        <v>0.11</v>
      </c>
      <c r="S38" s="29">
        <v>0</v>
      </c>
      <c r="T38" s="29">
        <v>0</v>
      </c>
      <c r="U38" s="29">
        <v>0</v>
      </c>
      <c r="V38" s="351" t="str">
        <f t="shared" si="18"/>
        <v> </v>
      </c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1"/>
      <c r="BM38" s="351"/>
      <c r="BN38" s="351"/>
    </row>
    <row r="39" spans="1:66" s="13" customFormat="1" ht="11.25">
      <c r="A39" s="420"/>
      <c r="B39" s="10" t="s">
        <v>92</v>
      </c>
      <c r="C39" s="22">
        <v>67</v>
      </c>
      <c r="D39" s="22">
        <v>67</v>
      </c>
      <c r="E39" s="43">
        <f t="shared" si="13"/>
        <v>100</v>
      </c>
      <c r="F39" s="313">
        <v>0</v>
      </c>
      <c r="G39" s="313">
        <v>58</v>
      </c>
      <c r="H39" s="313">
        <v>9</v>
      </c>
      <c r="I39" s="313">
        <v>0</v>
      </c>
      <c r="J39" s="35">
        <f t="shared" si="5"/>
        <v>67</v>
      </c>
      <c r="K39" s="313">
        <v>0</v>
      </c>
      <c r="L39" s="313">
        <v>0</v>
      </c>
      <c r="M39" s="313">
        <v>0</v>
      </c>
      <c r="N39" s="313">
        <v>0</v>
      </c>
      <c r="O39" s="40">
        <f t="shared" si="17"/>
        <v>0</v>
      </c>
      <c r="P39" s="40">
        <f t="shared" si="9"/>
        <v>67</v>
      </c>
      <c r="Q39" s="49">
        <f t="shared" si="15"/>
        <v>0</v>
      </c>
      <c r="R39" s="49">
        <f t="shared" si="16"/>
        <v>0</v>
      </c>
      <c r="S39" s="18">
        <v>2</v>
      </c>
      <c r="T39" s="18">
        <v>2</v>
      </c>
      <c r="U39" s="18">
        <v>0</v>
      </c>
      <c r="V39" s="351" t="str">
        <f t="shared" si="18"/>
        <v> </v>
      </c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1"/>
      <c r="BM39" s="351"/>
      <c r="BN39" s="351"/>
    </row>
    <row r="40" spans="1:66" s="13" customFormat="1" ht="11.25">
      <c r="A40" s="420"/>
      <c r="B40" s="10" t="s">
        <v>93</v>
      </c>
      <c r="C40" s="22">
        <v>52</v>
      </c>
      <c r="D40" s="22">
        <v>52</v>
      </c>
      <c r="E40" s="41">
        <f t="shared" si="13"/>
        <v>100</v>
      </c>
      <c r="F40" s="313">
        <v>11</v>
      </c>
      <c r="G40" s="313">
        <v>49</v>
      </c>
      <c r="H40" s="313">
        <v>1</v>
      </c>
      <c r="I40" s="313">
        <v>0</v>
      </c>
      <c r="J40" s="35">
        <f t="shared" si="5"/>
        <v>50</v>
      </c>
      <c r="K40" s="313">
        <v>1</v>
      </c>
      <c r="L40" s="313">
        <v>1</v>
      </c>
      <c r="M40" s="313">
        <v>0</v>
      </c>
      <c r="N40" s="313">
        <v>0</v>
      </c>
      <c r="O40" s="35">
        <f t="shared" si="17"/>
        <v>2</v>
      </c>
      <c r="P40" s="35">
        <f t="shared" si="9"/>
        <v>52</v>
      </c>
      <c r="Q40" s="47">
        <f t="shared" si="15"/>
        <v>3.85</v>
      </c>
      <c r="R40" s="47">
        <f t="shared" si="16"/>
        <v>0.21</v>
      </c>
      <c r="S40" s="18">
        <v>1</v>
      </c>
      <c r="T40" s="18">
        <v>1</v>
      </c>
      <c r="U40" s="18">
        <v>2</v>
      </c>
      <c r="V40" s="351" t="str">
        <f t="shared" si="18"/>
        <v> </v>
      </c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</row>
    <row r="41" spans="1:66" s="13" customFormat="1" ht="11.25">
      <c r="A41" s="420"/>
      <c r="B41" s="10" t="s">
        <v>94</v>
      </c>
      <c r="C41" s="22">
        <v>103</v>
      </c>
      <c r="D41" s="22">
        <v>93</v>
      </c>
      <c r="E41" s="43">
        <f t="shared" si="13"/>
        <v>90.3</v>
      </c>
      <c r="F41" s="313">
        <v>1</v>
      </c>
      <c r="G41" s="313">
        <v>92</v>
      </c>
      <c r="H41" s="313">
        <v>0</v>
      </c>
      <c r="I41" s="313">
        <v>0</v>
      </c>
      <c r="J41" s="35">
        <f t="shared" si="5"/>
        <v>92</v>
      </c>
      <c r="K41" s="313">
        <v>1</v>
      </c>
      <c r="L41" s="313">
        <v>0</v>
      </c>
      <c r="M41" s="313">
        <v>0</v>
      </c>
      <c r="N41" s="313">
        <v>0</v>
      </c>
      <c r="O41" s="40">
        <f t="shared" si="17"/>
        <v>1</v>
      </c>
      <c r="P41" s="40">
        <f t="shared" si="9"/>
        <v>93</v>
      </c>
      <c r="Q41" s="49">
        <f t="shared" si="15"/>
        <v>1.08</v>
      </c>
      <c r="R41" s="49">
        <f t="shared" si="16"/>
        <v>0.01</v>
      </c>
      <c r="S41" s="18">
        <v>0</v>
      </c>
      <c r="T41" s="18">
        <v>0</v>
      </c>
      <c r="U41" s="18">
        <v>0</v>
      </c>
      <c r="V41" s="351" t="str">
        <f t="shared" si="18"/>
        <v> </v>
      </c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</row>
    <row r="42" spans="1:66" s="17" customFormat="1" ht="11.25">
      <c r="A42" s="421"/>
      <c r="B42" s="14" t="s">
        <v>72</v>
      </c>
      <c r="C42" s="21">
        <f>SUM(C36:C41)</f>
        <v>1507</v>
      </c>
      <c r="D42" s="21">
        <f>SUM(D36:D41)</f>
        <v>1410</v>
      </c>
      <c r="E42" s="42">
        <f t="shared" si="13"/>
        <v>93.6</v>
      </c>
      <c r="F42" s="21">
        <f>SUM(F36:F41)</f>
        <v>117</v>
      </c>
      <c r="G42" s="21">
        <f>SUM(G36:G41)</f>
        <v>1293</v>
      </c>
      <c r="H42" s="21">
        <f>SUM(H36:H41)</f>
        <v>71</v>
      </c>
      <c r="I42" s="21">
        <f>SUM(I36:I41)</f>
        <v>0</v>
      </c>
      <c r="J42" s="24">
        <f>SUM(G42:I42)</f>
        <v>1364</v>
      </c>
      <c r="K42" s="21">
        <f>SUM(K36:K41)</f>
        <v>39</v>
      </c>
      <c r="L42" s="21">
        <f>SUM(L36:L41)</f>
        <v>7</v>
      </c>
      <c r="M42" s="21">
        <f>SUM(M36:M41)</f>
        <v>0</v>
      </c>
      <c r="N42" s="21">
        <f>SUM(N36:N41)</f>
        <v>0</v>
      </c>
      <c r="O42" s="24">
        <f t="shared" si="17"/>
        <v>46</v>
      </c>
      <c r="P42" s="24">
        <f t="shared" si="9"/>
        <v>1410</v>
      </c>
      <c r="Q42" s="48">
        <f t="shared" si="15"/>
        <v>3.26</v>
      </c>
      <c r="R42" s="48">
        <f t="shared" si="16"/>
        <v>0.08</v>
      </c>
      <c r="S42" s="15">
        <f>SUM(S36:S41)</f>
        <v>3</v>
      </c>
      <c r="T42" s="15">
        <f>SUM(T36:T41)</f>
        <v>77</v>
      </c>
      <c r="U42" s="15">
        <f>SUM(U36:U41)</f>
        <v>5</v>
      </c>
      <c r="V42" s="351" t="str">
        <f t="shared" si="18"/>
        <v> </v>
      </c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</row>
    <row r="43" spans="1:66" s="13" customFormat="1" ht="11.25">
      <c r="A43" s="419" t="s">
        <v>154</v>
      </c>
      <c r="B43" s="23" t="s">
        <v>95</v>
      </c>
      <c r="C43" s="315">
        <v>146</v>
      </c>
      <c r="D43" s="315">
        <v>140</v>
      </c>
      <c r="E43" s="44">
        <f t="shared" si="13"/>
        <v>95.9</v>
      </c>
      <c r="F43" s="319">
        <v>11</v>
      </c>
      <c r="G43" s="319">
        <v>74</v>
      </c>
      <c r="H43" s="319">
        <v>61</v>
      </c>
      <c r="I43" s="319">
        <v>0</v>
      </c>
      <c r="J43" s="35">
        <f t="shared" si="5"/>
        <v>135</v>
      </c>
      <c r="K43" s="319">
        <v>5</v>
      </c>
      <c r="L43" s="319">
        <v>0</v>
      </c>
      <c r="M43" s="319">
        <v>0</v>
      </c>
      <c r="N43" s="319">
        <v>0</v>
      </c>
      <c r="O43" s="320">
        <f t="shared" si="17"/>
        <v>5</v>
      </c>
      <c r="P43" s="320">
        <f t="shared" si="9"/>
        <v>140</v>
      </c>
      <c r="Q43" s="50">
        <f t="shared" si="15"/>
        <v>3.57</v>
      </c>
      <c r="R43" s="50">
        <f t="shared" si="16"/>
        <v>0.08</v>
      </c>
      <c r="S43" s="29">
        <v>1</v>
      </c>
      <c r="T43" s="29">
        <v>2</v>
      </c>
      <c r="U43" s="29">
        <v>1</v>
      </c>
      <c r="V43" s="351" t="str">
        <f t="shared" si="18"/>
        <v> </v>
      </c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  <c r="BL43" s="351"/>
      <c r="BM43" s="351"/>
      <c r="BN43" s="351"/>
    </row>
    <row r="44" spans="1:66" s="13" customFormat="1" ht="11.25">
      <c r="A44" s="420"/>
      <c r="B44" s="10" t="s">
        <v>96</v>
      </c>
      <c r="C44" s="22">
        <v>63</v>
      </c>
      <c r="D44" s="22">
        <v>62</v>
      </c>
      <c r="E44" s="43">
        <f t="shared" si="13"/>
        <v>98.4</v>
      </c>
      <c r="F44" s="313">
        <v>10</v>
      </c>
      <c r="G44" s="313">
        <v>60</v>
      </c>
      <c r="H44" s="313">
        <v>0</v>
      </c>
      <c r="I44" s="313">
        <v>0</v>
      </c>
      <c r="J44" s="35">
        <f>SUM(G44:I44)</f>
        <v>60</v>
      </c>
      <c r="K44" s="313">
        <v>1</v>
      </c>
      <c r="L44" s="313">
        <v>0</v>
      </c>
      <c r="M44" s="313">
        <v>1</v>
      </c>
      <c r="N44" s="313">
        <v>0</v>
      </c>
      <c r="O44" s="40">
        <f t="shared" si="17"/>
        <v>2</v>
      </c>
      <c r="P44" s="40">
        <f t="shared" si="9"/>
        <v>62</v>
      </c>
      <c r="Q44" s="49">
        <f t="shared" si="15"/>
        <v>3.23</v>
      </c>
      <c r="R44" s="49">
        <f t="shared" si="16"/>
        <v>0.16</v>
      </c>
      <c r="S44" s="18">
        <v>0</v>
      </c>
      <c r="T44" s="18">
        <v>0</v>
      </c>
      <c r="U44" s="18">
        <v>0</v>
      </c>
      <c r="V44" s="351" t="str">
        <f t="shared" si="18"/>
        <v> </v>
      </c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1"/>
      <c r="BL44" s="351"/>
      <c r="BM44" s="351"/>
      <c r="BN44" s="351"/>
    </row>
    <row r="45" spans="1:66" s="13" customFormat="1" ht="11.25">
      <c r="A45" s="420"/>
      <c r="B45" s="7" t="s">
        <v>97</v>
      </c>
      <c r="C45" s="314">
        <v>57</v>
      </c>
      <c r="D45" s="314">
        <v>54</v>
      </c>
      <c r="E45" s="41">
        <f t="shared" si="13"/>
        <v>94.7</v>
      </c>
      <c r="F45" s="318">
        <v>0</v>
      </c>
      <c r="G45" s="318">
        <v>54</v>
      </c>
      <c r="H45" s="318">
        <v>0</v>
      </c>
      <c r="I45" s="318">
        <v>0</v>
      </c>
      <c r="J45" s="35">
        <f t="shared" si="5"/>
        <v>54</v>
      </c>
      <c r="K45" s="318">
        <v>0</v>
      </c>
      <c r="L45" s="318">
        <v>0</v>
      </c>
      <c r="M45" s="318">
        <v>0</v>
      </c>
      <c r="N45" s="318">
        <v>0</v>
      </c>
      <c r="O45" s="35">
        <f t="shared" si="17"/>
        <v>0</v>
      </c>
      <c r="P45" s="35">
        <f t="shared" si="9"/>
        <v>54</v>
      </c>
      <c r="Q45" s="47">
        <f t="shared" si="15"/>
        <v>0</v>
      </c>
      <c r="R45" s="47">
        <f t="shared" si="16"/>
        <v>0</v>
      </c>
      <c r="S45" s="20">
        <v>0</v>
      </c>
      <c r="T45" s="20">
        <v>1</v>
      </c>
      <c r="U45" s="20">
        <v>1</v>
      </c>
      <c r="V45" s="351" t="str">
        <f t="shared" si="18"/>
        <v> </v>
      </c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351"/>
    </row>
    <row r="46" spans="1:66" s="17" customFormat="1" ht="11.25">
      <c r="A46" s="421"/>
      <c r="B46" s="14" t="s">
        <v>72</v>
      </c>
      <c r="C46" s="21">
        <f>SUM(C43:C45)</f>
        <v>266</v>
      </c>
      <c r="D46" s="21">
        <f>SUM(D43:D45)</f>
        <v>256</v>
      </c>
      <c r="E46" s="42">
        <f t="shared" si="13"/>
        <v>96.2</v>
      </c>
      <c r="F46" s="21">
        <f aca="true" t="shared" si="19" ref="F46:O46">SUM(F43:F45)</f>
        <v>21</v>
      </c>
      <c r="G46" s="21">
        <f t="shared" si="19"/>
        <v>188</v>
      </c>
      <c r="H46" s="21">
        <f t="shared" si="19"/>
        <v>61</v>
      </c>
      <c r="I46" s="21">
        <f t="shared" si="19"/>
        <v>0</v>
      </c>
      <c r="J46" s="21">
        <f t="shared" si="19"/>
        <v>249</v>
      </c>
      <c r="K46" s="21">
        <f t="shared" si="19"/>
        <v>6</v>
      </c>
      <c r="L46" s="21">
        <f t="shared" si="19"/>
        <v>0</v>
      </c>
      <c r="M46" s="21">
        <f t="shared" si="19"/>
        <v>1</v>
      </c>
      <c r="N46" s="21">
        <f t="shared" si="19"/>
        <v>0</v>
      </c>
      <c r="O46" s="21">
        <f t="shared" si="19"/>
        <v>7</v>
      </c>
      <c r="P46" s="24">
        <f t="shared" si="9"/>
        <v>256</v>
      </c>
      <c r="Q46" s="48">
        <f t="shared" si="15"/>
        <v>2.73</v>
      </c>
      <c r="R46" s="48">
        <f t="shared" si="16"/>
        <v>0.08</v>
      </c>
      <c r="S46" s="15">
        <f>SUM(S43:S45)</f>
        <v>1</v>
      </c>
      <c r="T46" s="15">
        <f>SUM(T43:T45)</f>
        <v>3</v>
      </c>
      <c r="U46" s="15">
        <f>SUM(U43:U45)</f>
        <v>2</v>
      </c>
      <c r="V46" s="351" t="str">
        <f t="shared" si="18"/>
        <v> </v>
      </c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  <c r="BI46" s="351"/>
      <c r="BJ46" s="351"/>
      <c r="BK46" s="351"/>
      <c r="BL46" s="351"/>
      <c r="BM46" s="351"/>
      <c r="BN46" s="351"/>
    </row>
    <row r="47" spans="1:66" s="17" customFormat="1" ht="12" customHeight="1">
      <c r="A47" s="438" t="s">
        <v>155</v>
      </c>
      <c r="B47" s="10" t="s">
        <v>158</v>
      </c>
      <c r="C47" s="40">
        <v>111</v>
      </c>
      <c r="D47" s="40">
        <v>108</v>
      </c>
      <c r="E47" s="41">
        <f>ROUND(D47/C47*100,1)</f>
        <v>97.3</v>
      </c>
      <c r="F47" s="40">
        <v>4</v>
      </c>
      <c r="G47" s="40">
        <v>102</v>
      </c>
      <c r="H47" s="40">
        <v>3</v>
      </c>
      <c r="I47" s="40">
        <v>0</v>
      </c>
      <c r="J47" s="35">
        <f t="shared" si="5"/>
        <v>105</v>
      </c>
      <c r="K47" s="40">
        <v>3</v>
      </c>
      <c r="L47" s="40">
        <v>0</v>
      </c>
      <c r="M47" s="40">
        <v>0</v>
      </c>
      <c r="N47" s="40">
        <v>0</v>
      </c>
      <c r="O47" s="35">
        <f>SUM(K47:N47)</f>
        <v>3</v>
      </c>
      <c r="P47" s="40">
        <f>J47+O47</f>
        <v>108</v>
      </c>
      <c r="Q47" s="47">
        <f>ROUND(O47/D47*100,2)</f>
        <v>2.78</v>
      </c>
      <c r="R47" s="47">
        <f>ROUND(F47/D47,2)</f>
        <v>0.04</v>
      </c>
      <c r="S47" s="19">
        <v>0</v>
      </c>
      <c r="T47" s="19">
        <v>1</v>
      </c>
      <c r="U47" s="19">
        <v>0</v>
      </c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351"/>
    </row>
    <row r="48" spans="1:66" s="17" customFormat="1" ht="12.75" customHeight="1">
      <c r="A48" s="439"/>
      <c r="B48" s="14" t="s">
        <v>72</v>
      </c>
      <c r="C48" s="21">
        <f>SUM(C47:C47)</f>
        <v>111</v>
      </c>
      <c r="D48" s="21">
        <f>SUM(D47:D47)</f>
        <v>108</v>
      </c>
      <c r="E48" s="42">
        <f>ROUND(D48/C48*100,1)</f>
        <v>97.3</v>
      </c>
      <c r="F48" s="21">
        <f aca="true" t="shared" si="20" ref="F48:O48">SUM(F47:F47)</f>
        <v>4</v>
      </c>
      <c r="G48" s="21">
        <f t="shared" si="20"/>
        <v>102</v>
      </c>
      <c r="H48" s="21">
        <f t="shared" si="20"/>
        <v>3</v>
      </c>
      <c r="I48" s="21">
        <f t="shared" si="20"/>
        <v>0</v>
      </c>
      <c r="J48" s="21">
        <f t="shared" si="20"/>
        <v>105</v>
      </c>
      <c r="K48" s="21">
        <f t="shared" si="20"/>
        <v>3</v>
      </c>
      <c r="L48" s="21">
        <f t="shared" si="20"/>
        <v>0</v>
      </c>
      <c r="M48" s="21">
        <f t="shared" si="20"/>
        <v>0</v>
      </c>
      <c r="N48" s="21">
        <f t="shared" si="20"/>
        <v>0</v>
      </c>
      <c r="O48" s="21">
        <f t="shared" si="20"/>
        <v>3</v>
      </c>
      <c r="P48" s="24">
        <f>J48+O48</f>
        <v>108</v>
      </c>
      <c r="Q48" s="48">
        <f>ROUND(O48/D48*100,2)</f>
        <v>2.78</v>
      </c>
      <c r="R48" s="48">
        <f>ROUND(F48/D48,2)</f>
        <v>0.04</v>
      </c>
      <c r="S48" s="15">
        <f>SUM(S47:S47)</f>
        <v>0</v>
      </c>
      <c r="T48" s="15">
        <f>SUM(T47:T47)</f>
        <v>1</v>
      </c>
      <c r="U48" s="15">
        <f>SUM(U47:U47)</f>
        <v>0</v>
      </c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  <c r="BI48" s="351"/>
      <c r="BJ48" s="351"/>
      <c r="BK48" s="351"/>
      <c r="BL48" s="351"/>
      <c r="BM48" s="351"/>
      <c r="BN48" s="351"/>
    </row>
    <row r="49" spans="1:66" s="13" customFormat="1" ht="11.25">
      <c r="A49" s="419" t="s">
        <v>156</v>
      </c>
      <c r="B49" s="10" t="s">
        <v>98</v>
      </c>
      <c r="C49" s="22">
        <v>403</v>
      </c>
      <c r="D49" s="22">
        <v>386</v>
      </c>
      <c r="E49" s="43">
        <f t="shared" si="13"/>
        <v>95.8</v>
      </c>
      <c r="F49" s="313">
        <v>37</v>
      </c>
      <c r="G49" s="313">
        <v>264</v>
      </c>
      <c r="H49" s="313">
        <v>110</v>
      </c>
      <c r="I49" s="313">
        <v>0</v>
      </c>
      <c r="J49" s="35">
        <f t="shared" si="5"/>
        <v>374</v>
      </c>
      <c r="K49" s="313">
        <v>10</v>
      </c>
      <c r="L49" s="313">
        <v>1</v>
      </c>
      <c r="M49" s="313">
        <v>1</v>
      </c>
      <c r="N49" s="313">
        <v>0</v>
      </c>
      <c r="O49" s="40">
        <f aca="true" t="shared" si="21" ref="O49:O54">SUM(K49:N49)</f>
        <v>12</v>
      </c>
      <c r="P49" s="40">
        <f t="shared" si="9"/>
        <v>386</v>
      </c>
      <c r="Q49" s="49">
        <f t="shared" si="15"/>
        <v>3.11</v>
      </c>
      <c r="R49" s="49">
        <f t="shared" si="16"/>
        <v>0.1</v>
      </c>
      <c r="S49" s="18">
        <v>1</v>
      </c>
      <c r="T49" s="18">
        <v>7</v>
      </c>
      <c r="U49" s="18">
        <v>0</v>
      </c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  <c r="BI49" s="351"/>
      <c r="BJ49" s="351"/>
      <c r="BK49" s="351"/>
      <c r="BL49" s="351"/>
      <c r="BM49" s="351"/>
      <c r="BN49" s="351"/>
    </row>
    <row r="50" spans="1:66" s="13" customFormat="1" ht="11.25">
      <c r="A50" s="420"/>
      <c r="B50" s="10" t="s">
        <v>99</v>
      </c>
      <c r="C50" s="22">
        <v>12</v>
      </c>
      <c r="D50" s="22">
        <v>12</v>
      </c>
      <c r="E50" s="43">
        <f>ROUND(D50/C50*100,1)</f>
        <v>100</v>
      </c>
      <c r="F50" s="313">
        <v>0</v>
      </c>
      <c r="G50" s="313">
        <v>12</v>
      </c>
      <c r="H50" s="313">
        <v>0</v>
      </c>
      <c r="I50" s="313">
        <v>0</v>
      </c>
      <c r="J50" s="35">
        <f t="shared" si="5"/>
        <v>12</v>
      </c>
      <c r="K50" s="313">
        <v>0</v>
      </c>
      <c r="L50" s="313">
        <v>0</v>
      </c>
      <c r="M50" s="313">
        <v>0</v>
      </c>
      <c r="N50" s="313">
        <v>0</v>
      </c>
      <c r="O50" s="40">
        <f t="shared" si="21"/>
        <v>0</v>
      </c>
      <c r="P50" s="40">
        <f t="shared" si="9"/>
        <v>12</v>
      </c>
      <c r="Q50" s="49">
        <f t="shared" si="15"/>
        <v>0</v>
      </c>
      <c r="R50" s="49">
        <f t="shared" si="16"/>
        <v>0</v>
      </c>
      <c r="S50" s="18">
        <v>1</v>
      </c>
      <c r="T50" s="18">
        <v>0</v>
      </c>
      <c r="U50" s="18">
        <v>0</v>
      </c>
      <c r="V50" s="351" t="str">
        <f aca="true" t="shared" si="22" ref="V50:V65">IF(D50=P50," ","*")</f>
        <v> </v>
      </c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  <c r="BI50" s="351"/>
      <c r="BJ50" s="351"/>
      <c r="BK50" s="351"/>
      <c r="BL50" s="351"/>
      <c r="BM50" s="351"/>
      <c r="BN50" s="351"/>
    </row>
    <row r="51" spans="1:66" s="13" customFormat="1" ht="11.25">
      <c r="A51" s="420"/>
      <c r="B51" s="7" t="s">
        <v>100</v>
      </c>
      <c r="C51" s="314">
        <v>16</v>
      </c>
      <c r="D51" s="314">
        <v>16</v>
      </c>
      <c r="E51" s="41">
        <f t="shared" si="13"/>
        <v>100</v>
      </c>
      <c r="F51" s="318">
        <v>6</v>
      </c>
      <c r="G51" s="318">
        <v>12</v>
      </c>
      <c r="H51" s="318">
        <v>2</v>
      </c>
      <c r="I51" s="318">
        <v>0</v>
      </c>
      <c r="J51" s="35">
        <f t="shared" si="5"/>
        <v>14</v>
      </c>
      <c r="K51" s="318">
        <v>2</v>
      </c>
      <c r="L51" s="318">
        <v>0</v>
      </c>
      <c r="M51" s="318">
        <v>0</v>
      </c>
      <c r="N51" s="318">
        <v>0</v>
      </c>
      <c r="O51" s="35">
        <f t="shared" si="21"/>
        <v>2</v>
      </c>
      <c r="P51" s="35">
        <f t="shared" si="9"/>
        <v>16</v>
      </c>
      <c r="Q51" s="47">
        <f t="shared" si="15"/>
        <v>12.5</v>
      </c>
      <c r="R51" s="47">
        <f t="shared" si="16"/>
        <v>0.38</v>
      </c>
      <c r="S51" s="20">
        <v>0</v>
      </c>
      <c r="T51" s="20">
        <v>1</v>
      </c>
      <c r="U51" s="20">
        <v>0</v>
      </c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  <c r="BI51" s="351"/>
      <c r="BJ51" s="351"/>
      <c r="BK51" s="351"/>
      <c r="BL51" s="351"/>
      <c r="BM51" s="351"/>
      <c r="BN51" s="351"/>
    </row>
    <row r="52" spans="1:66" s="13" customFormat="1" ht="11.25">
      <c r="A52" s="420"/>
      <c r="B52" s="10" t="s">
        <v>101</v>
      </c>
      <c r="C52" s="22">
        <v>74</v>
      </c>
      <c r="D52" s="22">
        <v>73</v>
      </c>
      <c r="E52" s="41">
        <f t="shared" si="13"/>
        <v>98.6</v>
      </c>
      <c r="F52" s="313">
        <v>11</v>
      </c>
      <c r="G52" s="313">
        <v>69</v>
      </c>
      <c r="H52" s="313">
        <v>0</v>
      </c>
      <c r="I52" s="313">
        <v>0</v>
      </c>
      <c r="J52" s="35">
        <f t="shared" si="5"/>
        <v>69</v>
      </c>
      <c r="K52" s="313">
        <v>3</v>
      </c>
      <c r="L52" s="313">
        <v>1</v>
      </c>
      <c r="M52" s="313">
        <v>0</v>
      </c>
      <c r="N52" s="313">
        <v>0</v>
      </c>
      <c r="O52" s="35">
        <f t="shared" si="21"/>
        <v>4</v>
      </c>
      <c r="P52" s="35">
        <f t="shared" si="9"/>
        <v>73</v>
      </c>
      <c r="Q52" s="47">
        <f t="shared" si="15"/>
        <v>5.48</v>
      </c>
      <c r="R52" s="47">
        <f t="shared" si="16"/>
        <v>0.15</v>
      </c>
      <c r="S52" s="18">
        <v>0</v>
      </c>
      <c r="T52" s="18">
        <v>5</v>
      </c>
      <c r="U52" s="18">
        <v>1</v>
      </c>
      <c r="V52" s="351" t="str">
        <f t="shared" si="22"/>
        <v> </v>
      </c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  <c r="BI52" s="351"/>
      <c r="BJ52" s="351"/>
      <c r="BK52" s="351"/>
      <c r="BL52" s="351"/>
      <c r="BM52" s="351"/>
      <c r="BN52" s="351"/>
    </row>
    <row r="53" spans="1:66" s="13" customFormat="1" ht="11.25">
      <c r="A53" s="420"/>
      <c r="B53" s="10" t="s">
        <v>102</v>
      </c>
      <c r="C53" s="22">
        <v>60</v>
      </c>
      <c r="D53" s="22">
        <v>56</v>
      </c>
      <c r="E53" s="43">
        <f t="shared" si="13"/>
        <v>93.3</v>
      </c>
      <c r="F53" s="313">
        <v>2</v>
      </c>
      <c r="G53" s="313">
        <v>55</v>
      </c>
      <c r="H53" s="313">
        <v>0</v>
      </c>
      <c r="I53" s="313">
        <v>0</v>
      </c>
      <c r="J53" s="35">
        <f t="shared" si="5"/>
        <v>55</v>
      </c>
      <c r="K53" s="313">
        <v>0</v>
      </c>
      <c r="L53" s="313">
        <v>1</v>
      </c>
      <c r="M53" s="313">
        <v>0</v>
      </c>
      <c r="N53" s="313">
        <v>0</v>
      </c>
      <c r="O53" s="40">
        <f t="shared" si="21"/>
        <v>1</v>
      </c>
      <c r="P53" s="40">
        <f t="shared" si="9"/>
        <v>56</v>
      </c>
      <c r="Q53" s="49">
        <f t="shared" si="15"/>
        <v>1.79</v>
      </c>
      <c r="R53" s="49">
        <f t="shared" si="16"/>
        <v>0.04</v>
      </c>
      <c r="S53" s="18">
        <v>0</v>
      </c>
      <c r="T53" s="18">
        <v>1</v>
      </c>
      <c r="U53" s="18">
        <v>0</v>
      </c>
      <c r="V53" s="351" t="str">
        <f t="shared" si="22"/>
        <v> </v>
      </c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  <c r="BI53" s="351"/>
      <c r="BJ53" s="351"/>
      <c r="BK53" s="351"/>
      <c r="BL53" s="351"/>
      <c r="BM53" s="351"/>
      <c r="BN53" s="351"/>
    </row>
    <row r="54" spans="1:66" s="13" customFormat="1" ht="11.25">
      <c r="A54" s="420"/>
      <c r="B54" s="7" t="s">
        <v>103</v>
      </c>
      <c r="C54" s="314">
        <v>62</v>
      </c>
      <c r="D54" s="314">
        <v>60</v>
      </c>
      <c r="E54" s="41">
        <f t="shared" si="13"/>
        <v>96.8</v>
      </c>
      <c r="F54" s="318">
        <v>4</v>
      </c>
      <c r="G54" s="318">
        <v>37</v>
      </c>
      <c r="H54" s="318">
        <v>21</v>
      </c>
      <c r="I54" s="318">
        <v>0</v>
      </c>
      <c r="J54" s="35">
        <f t="shared" si="5"/>
        <v>58</v>
      </c>
      <c r="K54" s="318">
        <v>2</v>
      </c>
      <c r="L54" s="318">
        <v>0</v>
      </c>
      <c r="M54" s="318">
        <v>0</v>
      </c>
      <c r="N54" s="318">
        <v>0</v>
      </c>
      <c r="O54" s="35">
        <f t="shared" si="21"/>
        <v>2</v>
      </c>
      <c r="P54" s="35">
        <f t="shared" si="9"/>
        <v>60</v>
      </c>
      <c r="Q54" s="47">
        <f t="shared" si="15"/>
        <v>3.33</v>
      </c>
      <c r="R54" s="47">
        <f t="shared" si="16"/>
        <v>0.07</v>
      </c>
      <c r="S54" s="20">
        <v>0</v>
      </c>
      <c r="T54" s="20">
        <v>1</v>
      </c>
      <c r="U54" s="20">
        <v>0</v>
      </c>
      <c r="V54" s="351" t="str">
        <f t="shared" si="22"/>
        <v> </v>
      </c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  <c r="BI54" s="351"/>
      <c r="BJ54" s="351"/>
      <c r="BK54" s="351"/>
      <c r="BL54" s="351"/>
      <c r="BM54" s="351"/>
      <c r="BN54" s="351"/>
    </row>
    <row r="55" spans="1:66" s="17" customFormat="1" ht="11.25">
      <c r="A55" s="421"/>
      <c r="B55" s="14" t="s">
        <v>72</v>
      </c>
      <c r="C55" s="21">
        <f>SUM(C49:C54)</f>
        <v>627</v>
      </c>
      <c r="D55" s="21">
        <f>SUM(D49:D54)</f>
        <v>603</v>
      </c>
      <c r="E55" s="42">
        <f t="shared" si="13"/>
        <v>96.2</v>
      </c>
      <c r="F55" s="21">
        <f aca="true" t="shared" si="23" ref="F55:O55">SUM(F49:F54)</f>
        <v>60</v>
      </c>
      <c r="G55" s="21">
        <f t="shared" si="23"/>
        <v>449</v>
      </c>
      <c r="H55" s="21">
        <f t="shared" si="23"/>
        <v>133</v>
      </c>
      <c r="I55" s="21">
        <f t="shared" si="23"/>
        <v>0</v>
      </c>
      <c r="J55" s="21">
        <f t="shared" si="23"/>
        <v>582</v>
      </c>
      <c r="K55" s="21">
        <f t="shared" si="23"/>
        <v>17</v>
      </c>
      <c r="L55" s="21">
        <f t="shared" si="23"/>
        <v>3</v>
      </c>
      <c r="M55" s="21">
        <f t="shared" si="23"/>
        <v>1</v>
      </c>
      <c r="N55" s="21">
        <f t="shared" si="23"/>
        <v>0</v>
      </c>
      <c r="O55" s="21">
        <f t="shared" si="23"/>
        <v>21</v>
      </c>
      <c r="P55" s="24">
        <f t="shared" si="9"/>
        <v>603</v>
      </c>
      <c r="Q55" s="48">
        <f t="shared" si="15"/>
        <v>3.48</v>
      </c>
      <c r="R55" s="48">
        <f t="shared" si="16"/>
        <v>0.1</v>
      </c>
      <c r="S55" s="15">
        <f>SUM(S49:S54)</f>
        <v>2</v>
      </c>
      <c r="T55" s="15">
        <f>SUM(T49:T54)</f>
        <v>15</v>
      </c>
      <c r="U55" s="15">
        <f>SUM(U49:U54)</f>
        <v>1</v>
      </c>
      <c r="V55" s="351" t="str">
        <f t="shared" si="22"/>
        <v> </v>
      </c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  <c r="BI55" s="351"/>
      <c r="BJ55" s="351"/>
      <c r="BK55" s="351"/>
      <c r="BL55" s="351"/>
      <c r="BM55" s="351"/>
      <c r="BN55" s="351"/>
    </row>
    <row r="56" spans="1:66" s="13" customFormat="1" ht="11.25">
      <c r="A56" s="419" t="s">
        <v>157</v>
      </c>
      <c r="B56" s="23" t="s">
        <v>104</v>
      </c>
      <c r="C56" s="315">
        <v>102</v>
      </c>
      <c r="D56" s="315">
        <v>98</v>
      </c>
      <c r="E56" s="44">
        <f t="shared" si="13"/>
        <v>96.1</v>
      </c>
      <c r="F56" s="319">
        <v>4</v>
      </c>
      <c r="G56" s="319">
        <v>94</v>
      </c>
      <c r="H56" s="319">
        <v>3</v>
      </c>
      <c r="I56" s="319">
        <v>0</v>
      </c>
      <c r="J56" s="35">
        <f t="shared" si="5"/>
        <v>97</v>
      </c>
      <c r="K56" s="319">
        <v>1</v>
      </c>
      <c r="L56" s="319">
        <v>0</v>
      </c>
      <c r="M56" s="319">
        <v>0</v>
      </c>
      <c r="N56" s="319">
        <v>0</v>
      </c>
      <c r="O56" s="40">
        <f aca="true" t="shared" si="24" ref="O56:O61">SUM(K56:N56)</f>
        <v>1</v>
      </c>
      <c r="P56" s="320">
        <f>J56+O56</f>
        <v>98</v>
      </c>
      <c r="Q56" s="50">
        <f>ROUND(O56/D56*100,2)</f>
        <v>1.02</v>
      </c>
      <c r="R56" s="50">
        <f t="shared" si="16"/>
        <v>0.04</v>
      </c>
      <c r="S56" s="29">
        <v>0</v>
      </c>
      <c r="T56" s="29">
        <v>0</v>
      </c>
      <c r="U56" s="29">
        <v>0</v>
      </c>
      <c r="V56" s="351" t="str">
        <f t="shared" si="22"/>
        <v> </v>
      </c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51"/>
      <c r="BK56" s="351"/>
      <c r="BL56" s="351"/>
      <c r="BM56" s="351"/>
      <c r="BN56" s="351"/>
    </row>
    <row r="57" spans="1:66" s="13" customFormat="1" ht="11.25">
      <c r="A57" s="420"/>
      <c r="B57" s="10" t="s">
        <v>105</v>
      </c>
      <c r="C57" s="22">
        <v>60</v>
      </c>
      <c r="D57" s="22">
        <v>59</v>
      </c>
      <c r="E57" s="43">
        <f t="shared" si="13"/>
        <v>98.3</v>
      </c>
      <c r="F57" s="313">
        <v>5</v>
      </c>
      <c r="G57" s="313">
        <v>57</v>
      </c>
      <c r="H57" s="313">
        <v>0</v>
      </c>
      <c r="I57" s="313">
        <v>0</v>
      </c>
      <c r="J57" s="35">
        <f t="shared" si="5"/>
        <v>57</v>
      </c>
      <c r="K57" s="313">
        <v>2</v>
      </c>
      <c r="L57" s="313">
        <v>0</v>
      </c>
      <c r="M57" s="313">
        <v>0</v>
      </c>
      <c r="N57" s="313">
        <v>0</v>
      </c>
      <c r="O57" s="40">
        <f t="shared" si="24"/>
        <v>2</v>
      </c>
      <c r="P57" s="40">
        <f t="shared" si="9"/>
        <v>59</v>
      </c>
      <c r="Q57" s="49">
        <f t="shared" si="15"/>
        <v>3.39</v>
      </c>
      <c r="R57" s="49">
        <f t="shared" si="16"/>
        <v>0.08</v>
      </c>
      <c r="S57" s="18">
        <v>0</v>
      </c>
      <c r="T57" s="18">
        <v>3</v>
      </c>
      <c r="U57" s="18">
        <v>0</v>
      </c>
      <c r="V57" s="351" t="str">
        <f t="shared" si="22"/>
        <v> </v>
      </c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  <c r="BI57" s="351"/>
      <c r="BJ57" s="351"/>
      <c r="BK57" s="351"/>
      <c r="BL57" s="351"/>
      <c r="BM57" s="351"/>
      <c r="BN57" s="351"/>
    </row>
    <row r="58" spans="1:66" s="13" customFormat="1" ht="11.25">
      <c r="A58" s="420"/>
      <c r="B58" s="7" t="s">
        <v>106</v>
      </c>
      <c r="C58" s="314">
        <v>78</v>
      </c>
      <c r="D58" s="314">
        <v>76</v>
      </c>
      <c r="E58" s="43">
        <f t="shared" si="13"/>
        <v>97.4</v>
      </c>
      <c r="F58" s="318">
        <v>2</v>
      </c>
      <c r="G58" s="318">
        <v>74</v>
      </c>
      <c r="H58" s="318">
        <v>0</v>
      </c>
      <c r="I58" s="318">
        <v>0</v>
      </c>
      <c r="J58" s="35">
        <f t="shared" si="5"/>
        <v>74</v>
      </c>
      <c r="K58" s="318">
        <v>2</v>
      </c>
      <c r="L58" s="318">
        <v>0</v>
      </c>
      <c r="M58" s="318">
        <v>0</v>
      </c>
      <c r="N58" s="318">
        <v>0</v>
      </c>
      <c r="O58" s="40">
        <f t="shared" si="24"/>
        <v>2</v>
      </c>
      <c r="P58" s="35">
        <f t="shared" si="9"/>
        <v>76</v>
      </c>
      <c r="Q58" s="47">
        <f t="shared" si="15"/>
        <v>2.63</v>
      </c>
      <c r="R58" s="47">
        <f t="shared" si="16"/>
        <v>0.03</v>
      </c>
      <c r="S58" s="20">
        <v>0</v>
      </c>
      <c r="T58" s="20">
        <v>0</v>
      </c>
      <c r="U58" s="20">
        <v>0</v>
      </c>
      <c r="V58" s="351" t="str">
        <f t="shared" si="22"/>
        <v> </v>
      </c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  <c r="BI58" s="351"/>
      <c r="BJ58" s="351"/>
      <c r="BK58" s="351"/>
      <c r="BL58" s="351"/>
      <c r="BM58" s="351"/>
      <c r="BN58" s="351"/>
    </row>
    <row r="59" spans="1:66" s="13" customFormat="1" ht="11.25">
      <c r="A59" s="420"/>
      <c r="B59" s="10" t="s">
        <v>107</v>
      </c>
      <c r="C59" s="22">
        <v>67</v>
      </c>
      <c r="D59" s="22">
        <v>66</v>
      </c>
      <c r="E59" s="41">
        <f t="shared" si="13"/>
        <v>98.5</v>
      </c>
      <c r="F59" s="313">
        <v>4</v>
      </c>
      <c r="G59" s="313">
        <v>65</v>
      </c>
      <c r="H59" s="313">
        <v>0</v>
      </c>
      <c r="I59" s="313">
        <v>0</v>
      </c>
      <c r="J59" s="35">
        <f t="shared" si="5"/>
        <v>65</v>
      </c>
      <c r="K59" s="313">
        <v>1</v>
      </c>
      <c r="L59" s="313">
        <v>0</v>
      </c>
      <c r="M59" s="313">
        <v>0</v>
      </c>
      <c r="N59" s="313">
        <v>0</v>
      </c>
      <c r="O59" s="40">
        <f t="shared" si="24"/>
        <v>1</v>
      </c>
      <c r="P59" s="35">
        <f t="shared" si="9"/>
        <v>66</v>
      </c>
      <c r="Q59" s="47">
        <f t="shared" si="15"/>
        <v>1.52</v>
      </c>
      <c r="R59" s="47">
        <f t="shared" si="16"/>
        <v>0.06</v>
      </c>
      <c r="S59" s="18">
        <v>0</v>
      </c>
      <c r="T59" s="18">
        <v>0</v>
      </c>
      <c r="U59" s="18">
        <v>0</v>
      </c>
      <c r="V59" s="351" t="str">
        <f t="shared" si="22"/>
        <v> </v>
      </c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1"/>
      <c r="BJ59" s="351"/>
      <c r="BK59" s="351"/>
      <c r="BL59" s="351"/>
      <c r="BM59" s="351"/>
      <c r="BN59" s="351"/>
    </row>
    <row r="60" spans="1:66" s="13" customFormat="1" ht="11.25">
      <c r="A60" s="420"/>
      <c r="B60" s="23" t="s">
        <v>108</v>
      </c>
      <c r="C60" s="315">
        <v>55</v>
      </c>
      <c r="D60" s="315">
        <v>54</v>
      </c>
      <c r="E60" s="44">
        <f t="shared" si="13"/>
        <v>98.2</v>
      </c>
      <c r="F60" s="319">
        <v>2</v>
      </c>
      <c r="G60" s="319">
        <v>53</v>
      </c>
      <c r="H60" s="319">
        <v>0</v>
      </c>
      <c r="I60" s="319">
        <v>0</v>
      </c>
      <c r="J60" s="35">
        <f>SUM(G60:I60)</f>
        <v>53</v>
      </c>
      <c r="K60" s="319">
        <v>0</v>
      </c>
      <c r="L60" s="319">
        <v>1</v>
      </c>
      <c r="M60" s="319">
        <v>0</v>
      </c>
      <c r="N60" s="319">
        <v>0</v>
      </c>
      <c r="O60" s="40">
        <f>SUM(K60:N60)</f>
        <v>1</v>
      </c>
      <c r="P60" s="320">
        <f>J60+O60</f>
        <v>54</v>
      </c>
      <c r="Q60" s="50">
        <f>ROUND(O60/D60*100,2)</f>
        <v>1.85</v>
      </c>
      <c r="R60" s="50">
        <f t="shared" si="16"/>
        <v>0.04</v>
      </c>
      <c r="S60" s="29">
        <v>0</v>
      </c>
      <c r="T60" s="29">
        <v>0</v>
      </c>
      <c r="U60" s="29">
        <v>0</v>
      </c>
      <c r="V60" s="351" t="str">
        <f t="shared" si="22"/>
        <v> </v>
      </c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1"/>
      <c r="BJ60" s="351"/>
      <c r="BK60" s="351"/>
      <c r="BL60" s="351"/>
      <c r="BM60" s="351"/>
      <c r="BN60" s="351"/>
    </row>
    <row r="61" spans="1:66" s="13" customFormat="1" ht="11.25">
      <c r="A61" s="420"/>
      <c r="B61" s="10" t="s">
        <v>109</v>
      </c>
      <c r="C61" s="22">
        <v>53</v>
      </c>
      <c r="D61" s="22">
        <v>45</v>
      </c>
      <c r="E61" s="43">
        <f t="shared" si="13"/>
        <v>84.9</v>
      </c>
      <c r="F61" s="313">
        <v>4</v>
      </c>
      <c r="G61" s="313">
        <v>43</v>
      </c>
      <c r="H61" s="313">
        <v>1</v>
      </c>
      <c r="I61" s="313">
        <v>0</v>
      </c>
      <c r="J61" s="35">
        <f>SUM(G61:I61)</f>
        <v>44</v>
      </c>
      <c r="K61" s="313">
        <v>1</v>
      </c>
      <c r="L61" s="313">
        <v>0</v>
      </c>
      <c r="M61" s="313">
        <v>0</v>
      </c>
      <c r="N61" s="313">
        <v>0</v>
      </c>
      <c r="O61" s="40">
        <f t="shared" si="24"/>
        <v>1</v>
      </c>
      <c r="P61" s="40">
        <f>J61+O61</f>
        <v>45</v>
      </c>
      <c r="Q61" s="49">
        <f t="shared" si="15"/>
        <v>2.22</v>
      </c>
      <c r="R61" s="49">
        <f t="shared" si="16"/>
        <v>0.09</v>
      </c>
      <c r="S61" s="18">
        <v>0</v>
      </c>
      <c r="T61" s="18">
        <v>7</v>
      </c>
      <c r="U61" s="18">
        <v>0</v>
      </c>
      <c r="V61" s="351" t="str">
        <f t="shared" si="22"/>
        <v> </v>
      </c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1"/>
      <c r="BE61" s="351"/>
      <c r="BF61" s="351"/>
      <c r="BG61" s="351"/>
      <c r="BH61" s="351"/>
      <c r="BI61" s="351"/>
      <c r="BJ61" s="351"/>
      <c r="BK61" s="351"/>
      <c r="BL61" s="351"/>
      <c r="BM61" s="351"/>
      <c r="BN61" s="351"/>
    </row>
    <row r="62" spans="1:66" s="17" customFormat="1" ht="11.25" customHeight="1">
      <c r="A62" s="421"/>
      <c r="B62" s="30" t="s">
        <v>72</v>
      </c>
      <c r="C62" s="24">
        <f>SUM(C56:C61)</f>
        <v>415</v>
      </c>
      <c r="D62" s="24">
        <f>SUM(D56:D61)</f>
        <v>398</v>
      </c>
      <c r="E62" s="42">
        <f t="shared" si="13"/>
        <v>95.9</v>
      </c>
      <c r="F62" s="24">
        <f aca="true" t="shared" si="25" ref="F62:N62">SUM(F56:F61)</f>
        <v>21</v>
      </c>
      <c r="G62" s="24">
        <f t="shared" si="25"/>
        <v>386</v>
      </c>
      <c r="H62" s="24">
        <f t="shared" si="25"/>
        <v>4</v>
      </c>
      <c r="I62" s="24">
        <f t="shared" si="25"/>
        <v>0</v>
      </c>
      <c r="J62" s="24">
        <f t="shared" si="25"/>
        <v>390</v>
      </c>
      <c r="K62" s="24">
        <f t="shared" si="25"/>
        <v>7</v>
      </c>
      <c r="L62" s="24">
        <f t="shared" si="25"/>
        <v>1</v>
      </c>
      <c r="M62" s="24">
        <f t="shared" si="25"/>
        <v>0</v>
      </c>
      <c r="N62" s="24">
        <f t="shared" si="25"/>
        <v>0</v>
      </c>
      <c r="O62" s="24">
        <f>SUM(O56:O61)</f>
        <v>8</v>
      </c>
      <c r="P62" s="24">
        <f t="shared" si="9"/>
        <v>398</v>
      </c>
      <c r="Q62" s="48">
        <f t="shared" si="15"/>
        <v>2.01</v>
      </c>
      <c r="R62" s="48">
        <f t="shared" si="16"/>
        <v>0.05</v>
      </c>
      <c r="S62" s="16">
        <f>SUM(S56:S61)</f>
        <v>0</v>
      </c>
      <c r="T62" s="16">
        <f>SUM(T56:T61)</f>
        <v>10</v>
      </c>
      <c r="U62" s="16">
        <f>SUM(U56:U61)</f>
        <v>0</v>
      </c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  <c r="BI62" s="351"/>
      <c r="BJ62" s="351"/>
      <c r="BK62" s="351"/>
      <c r="BL62" s="351"/>
      <c r="BM62" s="351"/>
      <c r="BN62" s="351"/>
    </row>
    <row r="63" spans="1:66" s="33" customFormat="1" ht="11.25" customHeight="1">
      <c r="A63" s="442" t="s">
        <v>110</v>
      </c>
      <c r="B63" s="443"/>
      <c r="C63" s="31">
        <f>+C9+C13+C18+C21+C25+C27+C31+C35+C42+C46+C48+C55+C62</f>
        <v>9352</v>
      </c>
      <c r="D63" s="31">
        <f>+D9+D13+D18+D21+D25+D27+D31+D35+D42+D46+D48+D55+D62</f>
        <v>8947</v>
      </c>
      <c r="E63" s="45">
        <f>ROUND(D63/C63*100,1)</f>
        <v>95.7</v>
      </c>
      <c r="F63" s="31">
        <f aca="true" t="shared" si="26" ref="F63:O63">+F9+F13+F18+F21+F25+F27+F31+F35+F42+F46+F48+F55+F62</f>
        <v>818</v>
      </c>
      <c r="G63" s="31">
        <f>+G9+G13+G18+G21+G25+G27+G31+G35+G42+G46+G48+G55+G62</f>
        <v>6939</v>
      </c>
      <c r="H63" s="31">
        <f t="shared" si="26"/>
        <v>1745</v>
      </c>
      <c r="I63" s="31">
        <f t="shared" si="26"/>
        <v>0</v>
      </c>
      <c r="J63" s="31">
        <f t="shared" si="26"/>
        <v>8684</v>
      </c>
      <c r="K63" s="31">
        <f t="shared" si="26"/>
        <v>222</v>
      </c>
      <c r="L63" s="31">
        <f t="shared" si="26"/>
        <v>33</v>
      </c>
      <c r="M63" s="31">
        <f t="shared" si="26"/>
        <v>8</v>
      </c>
      <c r="N63" s="31">
        <f t="shared" si="26"/>
        <v>0</v>
      </c>
      <c r="O63" s="31">
        <f t="shared" si="26"/>
        <v>263</v>
      </c>
      <c r="P63" s="32">
        <f>J63+O63</f>
        <v>8947</v>
      </c>
      <c r="Q63" s="51">
        <f>ROUND(O63/D63*100,2)</f>
        <v>2.94</v>
      </c>
      <c r="R63" s="51">
        <f>ROUND(F63/D63,2)</f>
        <v>0.09</v>
      </c>
      <c r="S63" s="31">
        <f>+S9+S13+S18+S21+S25+S27+S31+S35+S42+S46+S48+S55+S62</f>
        <v>146</v>
      </c>
      <c r="T63" s="31">
        <f>+T9+T13+T18+T21+T25+T27+T31+T35+T42+T46+T48+T55+T62</f>
        <v>476</v>
      </c>
      <c r="U63" s="31">
        <f>+U9+U13+U18+U21+U25+U27+U31+U35+U42+U46+U48+U55+U62</f>
        <v>37</v>
      </c>
      <c r="V63" s="351" t="str">
        <f t="shared" si="22"/>
        <v> </v>
      </c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  <c r="BI63" s="351"/>
      <c r="BJ63" s="351"/>
      <c r="BK63" s="351"/>
      <c r="BL63" s="351"/>
      <c r="BM63" s="351"/>
      <c r="BN63" s="351"/>
    </row>
    <row r="64" spans="1:66" s="13" customFormat="1" ht="11.25" customHeight="1">
      <c r="A64" s="440" t="s">
        <v>111</v>
      </c>
      <c r="B64" s="441"/>
      <c r="C64" s="316">
        <v>5816</v>
      </c>
      <c r="D64" s="22">
        <v>5631</v>
      </c>
      <c r="E64" s="41">
        <f>ROUND(D64/C64*100,1)</f>
        <v>96.8</v>
      </c>
      <c r="F64" s="313">
        <v>462</v>
      </c>
      <c r="G64" s="313">
        <v>5051</v>
      </c>
      <c r="H64" s="313">
        <v>413</v>
      </c>
      <c r="I64" s="313">
        <v>0</v>
      </c>
      <c r="J64" s="35">
        <f>SUM(G64:I64)</f>
        <v>5464</v>
      </c>
      <c r="K64" s="313">
        <v>144</v>
      </c>
      <c r="L64" s="313">
        <v>11</v>
      </c>
      <c r="M64" s="313">
        <v>12</v>
      </c>
      <c r="N64" s="313">
        <v>0</v>
      </c>
      <c r="O64" s="35">
        <f>SUM(K64:N64)</f>
        <v>167</v>
      </c>
      <c r="P64" s="35">
        <f>J64+O64</f>
        <v>5631</v>
      </c>
      <c r="Q64" s="47">
        <f>ROUND(O64/D64*100,2)</f>
        <v>2.97</v>
      </c>
      <c r="R64" s="47">
        <f>ROUND(F64/D64,2)</f>
        <v>0.08</v>
      </c>
      <c r="S64" s="34">
        <v>201</v>
      </c>
      <c r="T64" s="34">
        <v>510</v>
      </c>
      <c r="U64" s="34">
        <v>0</v>
      </c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  <c r="BI64" s="351"/>
      <c r="BJ64" s="351"/>
      <c r="BK64" s="351"/>
      <c r="BL64" s="351"/>
      <c r="BM64" s="351"/>
      <c r="BN64" s="351"/>
    </row>
    <row r="65" spans="1:66" s="38" customFormat="1" ht="11.25" customHeight="1">
      <c r="A65" s="430" t="s">
        <v>333</v>
      </c>
      <c r="B65" s="431"/>
      <c r="C65" s="317">
        <f>SUM(C63:C64)</f>
        <v>15168</v>
      </c>
      <c r="D65" s="317">
        <f>SUM(D63:D64)</f>
        <v>14578</v>
      </c>
      <c r="E65" s="46">
        <f t="shared" si="13"/>
        <v>96.1</v>
      </c>
      <c r="F65" s="317">
        <f aca="true" t="shared" si="27" ref="F65:O65">SUM(F63:F64)</f>
        <v>1280</v>
      </c>
      <c r="G65" s="317">
        <f t="shared" si="27"/>
        <v>11990</v>
      </c>
      <c r="H65" s="317">
        <f t="shared" si="27"/>
        <v>2158</v>
      </c>
      <c r="I65" s="317">
        <f t="shared" si="27"/>
        <v>0</v>
      </c>
      <c r="J65" s="317">
        <f t="shared" si="27"/>
        <v>14148</v>
      </c>
      <c r="K65" s="317">
        <f t="shared" si="27"/>
        <v>366</v>
      </c>
      <c r="L65" s="317">
        <f t="shared" si="27"/>
        <v>44</v>
      </c>
      <c r="M65" s="317">
        <f t="shared" si="27"/>
        <v>20</v>
      </c>
      <c r="N65" s="317">
        <f t="shared" si="27"/>
        <v>0</v>
      </c>
      <c r="O65" s="317">
        <f t="shared" si="27"/>
        <v>430</v>
      </c>
      <c r="P65" s="37">
        <f t="shared" si="9"/>
        <v>14578</v>
      </c>
      <c r="Q65" s="52">
        <f t="shared" si="15"/>
        <v>2.95</v>
      </c>
      <c r="R65" s="52">
        <f t="shared" si="16"/>
        <v>0.09</v>
      </c>
      <c r="S65" s="36">
        <f>SUM(S63:S64)</f>
        <v>347</v>
      </c>
      <c r="T65" s="36">
        <f>SUM(T63:T64)</f>
        <v>986</v>
      </c>
      <c r="U65" s="36">
        <f>SUM(U63:U64)</f>
        <v>37</v>
      </c>
      <c r="V65" s="351" t="str">
        <f t="shared" si="22"/>
        <v> </v>
      </c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  <c r="BI65" s="351"/>
      <c r="BJ65" s="351"/>
      <c r="BK65" s="351"/>
      <c r="BL65" s="351"/>
      <c r="BM65" s="351"/>
      <c r="BN65" s="351"/>
    </row>
    <row r="66" spans="2:21" ht="11.25" customHeight="1">
      <c r="B66" s="8"/>
      <c r="U66" s="9"/>
    </row>
    <row r="67" ht="11.25" customHeight="1"/>
  </sheetData>
  <sheetProtection/>
  <mergeCells count="30">
    <mergeCell ref="A8:A9"/>
    <mergeCell ref="A28:A31"/>
    <mergeCell ref="A10:A13"/>
    <mergeCell ref="T4:T6"/>
    <mergeCell ref="U4:U6"/>
    <mergeCell ref="Q3:U3"/>
    <mergeCell ref="Q4:Q6"/>
    <mergeCell ref="R4:R6"/>
    <mergeCell ref="A14:A18"/>
    <mergeCell ref="A19:A21"/>
    <mergeCell ref="A65:B65"/>
    <mergeCell ref="A4:A7"/>
    <mergeCell ref="B4:B7"/>
    <mergeCell ref="S4:S6"/>
    <mergeCell ref="A32:A35"/>
    <mergeCell ref="A43:A46"/>
    <mergeCell ref="A47:A48"/>
    <mergeCell ref="A49:A55"/>
    <mergeCell ref="A64:B64"/>
    <mergeCell ref="A63:B63"/>
    <mergeCell ref="A22:A25"/>
    <mergeCell ref="A26:A27"/>
    <mergeCell ref="A56:A62"/>
    <mergeCell ref="A36:A42"/>
    <mergeCell ref="A1:G1"/>
    <mergeCell ref="C4:C6"/>
    <mergeCell ref="D5:D6"/>
    <mergeCell ref="E5:E6"/>
    <mergeCell ref="F4:F6"/>
    <mergeCell ref="A2:L2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R23"/>
  <sheetViews>
    <sheetView tabSelected="1" view="pageBreakPreview" zoomScale="75" zoomScaleNormal="85" zoomScaleSheetLayoutView="75" workbookViewId="0" topLeftCell="A1">
      <selection activeCell="P28" sqref="P28"/>
    </sheetView>
  </sheetViews>
  <sheetFormatPr defaultColWidth="9.00390625" defaultRowHeight="13.5"/>
  <cols>
    <col min="1" max="1" width="8.00390625" style="72" bestFit="1" customWidth="1"/>
    <col min="2" max="2" width="8.125" style="53" bestFit="1" customWidth="1"/>
    <col min="3" max="3" width="7.75390625" style="54" bestFit="1" customWidth="1"/>
    <col min="4" max="4" width="7.75390625" style="55" bestFit="1" customWidth="1"/>
    <col min="5" max="5" width="8.25390625" style="54" bestFit="1" customWidth="1"/>
    <col min="6" max="6" width="7.00390625" style="54" bestFit="1" customWidth="1"/>
    <col min="7" max="7" width="6.125" style="54" bestFit="1" customWidth="1"/>
    <col min="8" max="8" width="4.875" style="54" bestFit="1" customWidth="1"/>
    <col min="9" max="9" width="7.00390625" style="54" bestFit="1" customWidth="1"/>
    <col min="10" max="10" width="6.125" style="54" bestFit="1" customWidth="1"/>
    <col min="11" max="11" width="4.75390625" style="54" bestFit="1" customWidth="1"/>
    <col min="12" max="12" width="4.50390625" style="54" bestFit="1" customWidth="1"/>
    <col min="13" max="13" width="4.875" style="54" bestFit="1" customWidth="1"/>
    <col min="14" max="14" width="4.75390625" style="54" bestFit="1" customWidth="1"/>
    <col min="15" max="16" width="8.00390625" style="54" customWidth="1"/>
    <col min="17" max="17" width="8.00390625" style="54" bestFit="1" customWidth="1"/>
    <col min="18" max="18" width="8.00390625" style="54" customWidth="1"/>
    <col min="19" max="19" width="7.75390625" style="54" bestFit="1" customWidth="1"/>
    <col min="20" max="20" width="4.625" style="54" customWidth="1"/>
    <col min="21" max="21" width="8.75390625" style="54" customWidth="1"/>
    <col min="22" max="37" width="4.625" style="54" customWidth="1"/>
    <col min="38" max="42" width="4.50390625" style="54" customWidth="1"/>
    <col min="43" max="16384" width="9.00390625" style="54" customWidth="1"/>
  </cols>
  <sheetData>
    <row r="1" spans="1:8" ht="24.75" customHeight="1">
      <c r="A1" s="450" t="s">
        <v>0</v>
      </c>
      <c r="B1" s="450"/>
      <c r="C1" s="450"/>
      <c r="D1" s="450"/>
      <c r="E1" s="450"/>
      <c r="F1" s="450"/>
      <c r="G1" s="450"/>
      <c r="H1" s="450"/>
    </row>
    <row r="2" spans="1:44" s="61" customFormat="1" ht="14.25">
      <c r="A2" s="56"/>
      <c r="B2" s="57"/>
      <c r="C2" s="57"/>
      <c r="D2" s="58"/>
      <c r="E2" s="57"/>
      <c r="F2" s="59"/>
      <c r="G2" s="59"/>
      <c r="H2" s="59"/>
      <c r="I2" s="59"/>
      <c r="J2" s="57"/>
      <c r="K2" s="59"/>
      <c r="L2" s="59"/>
      <c r="M2" s="59"/>
      <c r="N2" s="59"/>
      <c r="O2" s="59"/>
      <c r="P2" s="60"/>
      <c r="Q2" s="451" t="s">
        <v>345</v>
      </c>
      <c r="R2" s="451"/>
      <c r="S2" s="451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4" s="76" customFormat="1" ht="13.5" customHeight="1">
      <c r="A3" s="445" t="s">
        <v>1</v>
      </c>
      <c r="B3" s="445" t="s">
        <v>341</v>
      </c>
      <c r="C3" s="456" t="s">
        <v>2</v>
      </c>
      <c r="D3" s="457"/>
      <c r="E3" s="445" t="s">
        <v>342</v>
      </c>
      <c r="F3" s="460" t="s">
        <v>3</v>
      </c>
      <c r="G3" s="461"/>
      <c r="H3" s="461"/>
      <c r="I3" s="462"/>
      <c r="J3" s="456" t="s">
        <v>4</v>
      </c>
      <c r="K3" s="466"/>
      <c r="L3" s="466"/>
      <c r="M3" s="466"/>
      <c r="N3" s="457"/>
      <c r="O3" s="73"/>
      <c r="P3" s="74"/>
      <c r="Q3" s="73"/>
      <c r="R3" s="73"/>
      <c r="S3" s="73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</row>
    <row r="4" spans="1:44" s="76" customFormat="1" ht="13.5" customHeight="1">
      <c r="A4" s="446"/>
      <c r="B4" s="448"/>
      <c r="C4" s="458"/>
      <c r="D4" s="459"/>
      <c r="E4" s="446"/>
      <c r="F4" s="463"/>
      <c r="G4" s="464"/>
      <c r="H4" s="464"/>
      <c r="I4" s="465"/>
      <c r="J4" s="458"/>
      <c r="K4" s="467"/>
      <c r="L4" s="467"/>
      <c r="M4" s="467"/>
      <c r="N4" s="459"/>
      <c r="O4" s="62" t="s">
        <v>343</v>
      </c>
      <c r="P4" s="63" t="s">
        <v>5</v>
      </c>
      <c r="Q4" s="62" t="s">
        <v>6</v>
      </c>
      <c r="R4" s="62" t="s">
        <v>7</v>
      </c>
      <c r="S4" s="62" t="s">
        <v>8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</row>
    <row r="5" spans="1:44" s="78" customFormat="1" ht="13.5" customHeight="1">
      <c r="A5" s="446"/>
      <c r="B5" s="448"/>
      <c r="C5" s="452" t="s">
        <v>9</v>
      </c>
      <c r="D5" s="452" t="s">
        <v>10</v>
      </c>
      <c r="E5" s="446"/>
      <c r="F5" s="454" t="s">
        <v>11</v>
      </c>
      <c r="G5" s="454" t="s">
        <v>12</v>
      </c>
      <c r="H5" s="454" t="s">
        <v>13</v>
      </c>
      <c r="I5" s="454" t="s">
        <v>14</v>
      </c>
      <c r="J5" s="452" t="s">
        <v>15</v>
      </c>
      <c r="K5" s="452" t="s">
        <v>16</v>
      </c>
      <c r="L5" s="452" t="s">
        <v>17</v>
      </c>
      <c r="M5" s="452" t="s">
        <v>13</v>
      </c>
      <c r="N5" s="452" t="s">
        <v>14</v>
      </c>
      <c r="O5" s="64" t="s">
        <v>38</v>
      </c>
      <c r="P5" s="65" t="s">
        <v>18</v>
      </c>
      <c r="Q5" s="64" t="s">
        <v>19</v>
      </c>
      <c r="R5" s="64" t="s">
        <v>20</v>
      </c>
      <c r="S5" s="64" t="s">
        <v>21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</row>
    <row r="6" spans="1:44" s="83" customFormat="1" ht="13.5" customHeight="1">
      <c r="A6" s="447"/>
      <c r="B6" s="449"/>
      <c r="C6" s="453"/>
      <c r="D6" s="453"/>
      <c r="E6" s="447"/>
      <c r="F6" s="455"/>
      <c r="G6" s="455"/>
      <c r="H6" s="455"/>
      <c r="I6" s="455"/>
      <c r="J6" s="453"/>
      <c r="K6" s="453"/>
      <c r="L6" s="453"/>
      <c r="M6" s="453"/>
      <c r="N6" s="453"/>
      <c r="O6" s="79" t="s">
        <v>22</v>
      </c>
      <c r="P6" s="80" t="s">
        <v>23</v>
      </c>
      <c r="Q6" s="79"/>
      <c r="R6" s="79"/>
      <c r="S6" s="79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2"/>
      <c r="AR6" s="82"/>
    </row>
    <row r="7" spans="1:44" s="78" customFormat="1" ht="24.75" customHeight="1">
      <c r="A7" s="84" t="s">
        <v>24</v>
      </c>
      <c r="B7" s="66">
        <f>'-72-'!C9</f>
        <v>359</v>
      </c>
      <c r="C7" s="66">
        <f>'-72-'!D9</f>
        <v>352</v>
      </c>
      <c r="D7" s="388">
        <f>'-72-'!E9</f>
        <v>98.1</v>
      </c>
      <c r="E7" s="66">
        <f>'-72-'!F9</f>
        <v>40</v>
      </c>
      <c r="F7" s="66">
        <f>'-72-'!G9</f>
        <v>336</v>
      </c>
      <c r="G7" s="66">
        <f>'-72-'!H9</f>
        <v>2</v>
      </c>
      <c r="H7" s="66">
        <f>'-72-'!I9</f>
        <v>0</v>
      </c>
      <c r="I7" s="66">
        <f>'-72-'!J9</f>
        <v>338</v>
      </c>
      <c r="J7" s="66">
        <f>'-72-'!K9</f>
        <v>12</v>
      </c>
      <c r="K7" s="66">
        <f>'-72-'!L9</f>
        <v>2</v>
      </c>
      <c r="L7" s="66">
        <f>'-72-'!M9</f>
        <v>0</v>
      </c>
      <c r="M7" s="66">
        <f>'-72-'!N9</f>
        <v>0</v>
      </c>
      <c r="N7" s="66">
        <f>'-72-'!O9</f>
        <v>14</v>
      </c>
      <c r="O7" s="388">
        <f>'-72-'!Q9</f>
        <v>3.98</v>
      </c>
      <c r="P7" s="388">
        <f>'-72-'!R9</f>
        <v>0.11</v>
      </c>
      <c r="Q7" s="66">
        <f>'-72-'!S9</f>
        <v>19</v>
      </c>
      <c r="R7" s="66">
        <f>'-72-'!T9</f>
        <v>48</v>
      </c>
      <c r="S7" s="66">
        <f>'-72-'!U9</f>
        <v>0</v>
      </c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1:44" s="78" customFormat="1" ht="24.75" customHeight="1">
      <c r="A8" s="85" t="s">
        <v>25</v>
      </c>
      <c r="B8" s="66">
        <f>'-72-'!C13</f>
        <v>625</v>
      </c>
      <c r="C8" s="66">
        <f>'-72-'!D13</f>
        <v>604</v>
      </c>
      <c r="D8" s="388">
        <f>'-72-'!E13</f>
        <v>96.6</v>
      </c>
      <c r="E8" s="66">
        <f>'-72-'!F13</f>
        <v>20</v>
      </c>
      <c r="F8" s="66">
        <f>'-72-'!G13</f>
        <v>581</v>
      </c>
      <c r="G8" s="66">
        <f>'-72-'!H13</f>
        <v>13</v>
      </c>
      <c r="H8" s="66">
        <f>'-72-'!I13</f>
        <v>0</v>
      </c>
      <c r="I8" s="66">
        <f>'-72-'!J13</f>
        <v>594</v>
      </c>
      <c r="J8" s="66">
        <f>'-72-'!K13</f>
        <v>9</v>
      </c>
      <c r="K8" s="66">
        <f>'-72-'!L13</f>
        <v>0</v>
      </c>
      <c r="L8" s="66">
        <f>'-72-'!M13</f>
        <v>1</v>
      </c>
      <c r="M8" s="66">
        <f>'-72-'!N13</f>
        <v>0</v>
      </c>
      <c r="N8" s="66">
        <f>'-72-'!O13</f>
        <v>10</v>
      </c>
      <c r="O8" s="388">
        <f>'-72-'!Q13</f>
        <v>1.66</v>
      </c>
      <c r="P8" s="388">
        <f>'-72-'!R13</f>
        <v>0.03</v>
      </c>
      <c r="Q8" s="66">
        <f>'-72-'!S13</f>
        <v>3</v>
      </c>
      <c r="R8" s="66">
        <f>'-72-'!T13</f>
        <v>25</v>
      </c>
      <c r="S8" s="66">
        <f>'-72-'!U13</f>
        <v>12</v>
      </c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</row>
    <row r="9" spans="1:44" s="78" customFormat="1" ht="24.75" customHeight="1">
      <c r="A9" s="85" t="s">
        <v>26</v>
      </c>
      <c r="B9" s="311">
        <f>'-72-'!C18</f>
        <v>655</v>
      </c>
      <c r="C9" s="311">
        <f>'-72-'!D18</f>
        <v>622</v>
      </c>
      <c r="D9" s="389">
        <f>'-72-'!E18</f>
        <v>95</v>
      </c>
      <c r="E9" s="311">
        <f>'-72-'!F18</f>
        <v>75</v>
      </c>
      <c r="F9" s="311">
        <f>'-72-'!G18</f>
        <v>581</v>
      </c>
      <c r="G9" s="311">
        <f>'-72-'!H18</f>
        <v>15</v>
      </c>
      <c r="H9" s="311">
        <f>'-72-'!I18</f>
        <v>0</v>
      </c>
      <c r="I9" s="311">
        <f>'-72-'!J18</f>
        <v>596</v>
      </c>
      <c r="J9" s="311">
        <f>'-72-'!K18</f>
        <v>22</v>
      </c>
      <c r="K9" s="311">
        <f>'-72-'!L18</f>
        <v>3</v>
      </c>
      <c r="L9" s="311">
        <f>'-72-'!M18</f>
        <v>1</v>
      </c>
      <c r="M9" s="311">
        <f>'-72-'!N18</f>
        <v>0</v>
      </c>
      <c r="N9" s="311">
        <f>'-72-'!O18</f>
        <v>26</v>
      </c>
      <c r="O9" s="389">
        <f>'-72-'!Q18</f>
        <v>4.18</v>
      </c>
      <c r="P9" s="389">
        <f>'-72-'!R18</f>
        <v>0.12</v>
      </c>
      <c r="Q9" s="311">
        <f>'-72-'!S18</f>
        <v>24</v>
      </c>
      <c r="R9" s="311">
        <f>'-72-'!T18</f>
        <v>37</v>
      </c>
      <c r="S9" s="311">
        <f>'-72-'!U18</f>
        <v>0</v>
      </c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</row>
    <row r="10" spans="1:44" s="78" customFormat="1" ht="24.75" customHeight="1">
      <c r="A10" s="85" t="s">
        <v>39</v>
      </c>
      <c r="B10" s="66">
        <f>'-72-'!C21</f>
        <v>1120</v>
      </c>
      <c r="C10" s="66">
        <f>'-72-'!D21</f>
        <v>1071</v>
      </c>
      <c r="D10" s="388">
        <f>'-72-'!E21</f>
        <v>95.6</v>
      </c>
      <c r="E10" s="66">
        <f>'-72-'!F21</f>
        <v>82</v>
      </c>
      <c r="F10" s="66">
        <f>'-72-'!G21</f>
        <v>891</v>
      </c>
      <c r="G10" s="66">
        <f>'-72-'!H21</f>
        <v>150</v>
      </c>
      <c r="H10" s="66">
        <f>'-72-'!I21</f>
        <v>0</v>
      </c>
      <c r="I10" s="66">
        <f>'-72-'!J21</f>
        <v>1041</v>
      </c>
      <c r="J10" s="66">
        <f>'-72-'!K21</f>
        <v>27</v>
      </c>
      <c r="K10" s="66">
        <f>'-72-'!L21</f>
        <v>1</v>
      </c>
      <c r="L10" s="66">
        <f>'-72-'!M21</f>
        <v>2</v>
      </c>
      <c r="M10" s="66">
        <f>'-72-'!N21</f>
        <v>0</v>
      </c>
      <c r="N10" s="66">
        <f>'-72-'!O21</f>
        <v>30</v>
      </c>
      <c r="O10" s="388">
        <f>'-72-'!Q21</f>
        <v>2.8</v>
      </c>
      <c r="P10" s="388">
        <f>'-72-'!R21</f>
        <v>0.08</v>
      </c>
      <c r="Q10" s="66">
        <f>'-72-'!S21</f>
        <v>6</v>
      </c>
      <c r="R10" s="66">
        <f>'-72-'!T21</f>
        <v>43</v>
      </c>
      <c r="S10" s="66">
        <f>'-72-'!U21</f>
        <v>0</v>
      </c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</row>
    <row r="11" spans="1:44" s="78" customFormat="1" ht="24.75" customHeight="1">
      <c r="A11" s="85" t="s">
        <v>27</v>
      </c>
      <c r="B11" s="66">
        <f>'-72-'!C25</f>
        <v>770</v>
      </c>
      <c r="C11" s="66">
        <f>'-72-'!D25</f>
        <v>750</v>
      </c>
      <c r="D11" s="388">
        <f>'-72-'!E25</f>
        <v>97.4</v>
      </c>
      <c r="E11" s="66">
        <f>'-72-'!F25</f>
        <v>86</v>
      </c>
      <c r="F11" s="66">
        <f>'-72-'!G25</f>
        <v>443</v>
      </c>
      <c r="G11" s="66">
        <f>'-72-'!H25</f>
        <v>280</v>
      </c>
      <c r="H11" s="66">
        <f>'-72-'!I25</f>
        <v>0</v>
      </c>
      <c r="I11" s="66">
        <f>'-72-'!J25</f>
        <v>723</v>
      </c>
      <c r="J11" s="66">
        <f>'-72-'!K25</f>
        <v>19</v>
      </c>
      <c r="K11" s="66">
        <f>'-72-'!L25</f>
        <v>8</v>
      </c>
      <c r="L11" s="66">
        <f>'-72-'!M25</f>
        <v>0</v>
      </c>
      <c r="M11" s="66">
        <f>'-72-'!N25</f>
        <v>0</v>
      </c>
      <c r="N11" s="66">
        <f>'-72-'!O25</f>
        <v>27</v>
      </c>
      <c r="O11" s="388">
        <f>'-72-'!Q25</f>
        <v>3.6</v>
      </c>
      <c r="P11" s="388">
        <f>'-72-'!R25</f>
        <v>0.11</v>
      </c>
      <c r="Q11" s="66">
        <f>'-72-'!S25</f>
        <v>39</v>
      </c>
      <c r="R11" s="66">
        <f>'-72-'!T25</f>
        <v>45</v>
      </c>
      <c r="S11" s="66">
        <f>'-72-'!U25</f>
        <v>11</v>
      </c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</row>
    <row r="12" spans="1:44" s="78" customFormat="1" ht="24.75" customHeight="1">
      <c r="A12" s="85" t="s">
        <v>28</v>
      </c>
      <c r="B12" s="66">
        <f>'-72-'!C27</f>
        <v>192</v>
      </c>
      <c r="C12" s="66">
        <f>'-72-'!D27</f>
        <v>188</v>
      </c>
      <c r="D12" s="388">
        <f>'-72-'!E27</f>
        <v>97.9</v>
      </c>
      <c r="E12" s="66">
        <f>'-72-'!F27</f>
        <v>25</v>
      </c>
      <c r="F12" s="66">
        <f>'-72-'!G27</f>
        <v>121</v>
      </c>
      <c r="G12" s="66">
        <f>'-72-'!H27</f>
        <v>56</v>
      </c>
      <c r="H12" s="66">
        <f>'-72-'!I27</f>
        <v>0</v>
      </c>
      <c r="I12" s="66">
        <f>'-72-'!J27</f>
        <v>177</v>
      </c>
      <c r="J12" s="66">
        <f>'-72-'!K27</f>
        <v>10</v>
      </c>
      <c r="K12" s="66">
        <f>'-72-'!L27</f>
        <v>1</v>
      </c>
      <c r="L12" s="66">
        <f>'-72-'!M27</f>
        <v>0</v>
      </c>
      <c r="M12" s="66">
        <f>'-72-'!N27</f>
        <v>0</v>
      </c>
      <c r="N12" s="66">
        <f>'-72-'!O27</f>
        <v>11</v>
      </c>
      <c r="O12" s="388">
        <f>'-72-'!Q27</f>
        <v>5.85</v>
      </c>
      <c r="P12" s="388">
        <f>'-72-'!R27</f>
        <v>0.13</v>
      </c>
      <c r="Q12" s="66">
        <f>'-72-'!S27</f>
        <v>0</v>
      </c>
      <c r="R12" s="66">
        <f>'-72-'!T27</f>
        <v>14</v>
      </c>
      <c r="S12" s="66">
        <f>'-72-'!U27</f>
        <v>0</v>
      </c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</row>
    <row r="13" spans="1:44" s="78" customFormat="1" ht="24.75" customHeight="1">
      <c r="A13" s="85" t="s">
        <v>40</v>
      </c>
      <c r="B13" s="66">
        <f>'-72-'!C31</f>
        <v>2047</v>
      </c>
      <c r="C13" s="66">
        <f>'-72-'!D31</f>
        <v>1963</v>
      </c>
      <c r="D13" s="388">
        <f>'-72-'!E31</f>
        <v>95.9</v>
      </c>
      <c r="E13" s="66">
        <f>'-72-'!F31</f>
        <v>206</v>
      </c>
      <c r="F13" s="66">
        <f>'-72-'!G31</f>
        <v>1161</v>
      </c>
      <c r="G13" s="66">
        <f>'-72-'!H31</f>
        <v>761</v>
      </c>
      <c r="H13" s="66">
        <f>'-72-'!I31</f>
        <v>0</v>
      </c>
      <c r="I13" s="66">
        <f>'-72-'!J31</f>
        <v>1922</v>
      </c>
      <c r="J13" s="66">
        <f>'-72-'!K31</f>
        <v>35</v>
      </c>
      <c r="K13" s="66">
        <f>'-72-'!L31</f>
        <v>4</v>
      </c>
      <c r="L13" s="66">
        <f>'-72-'!M31</f>
        <v>2</v>
      </c>
      <c r="M13" s="66">
        <f>'-72-'!N31</f>
        <v>0</v>
      </c>
      <c r="N13" s="66">
        <f>'-72-'!O31</f>
        <v>41</v>
      </c>
      <c r="O13" s="388">
        <f>'-72-'!Q31</f>
        <v>2.09</v>
      </c>
      <c r="P13" s="388">
        <f>'-72-'!R31</f>
        <v>0.1</v>
      </c>
      <c r="Q13" s="66">
        <f>'-72-'!S31</f>
        <v>36</v>
      </c>
      <c r="R13" s="66">
        <f>'-72-'!T31</f>
        <v>137</v>
      </c>
      <c r="S13" s="66">
        <f>'-72-'!U31</f>
        <v>5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</row>
    <row r="14" spans="1:44" s="78" customFormat="1" ht="24.75" customHeight="1">
      <c r="A14" s="85" t="s">
        <v>29</v>
      </c>
      <c r="B14" s="66">
        <f>'-72-'!C35</f>
        <v>658</v>
      </c>
      <c r="C14" s="66">
        <f>'-72-'!D35</f>
        <v>622</v>
      </c>
      <c r="D14" s="388">
        <f>'-72-'!E35</f>
        <v>94.5</v>
      </c>
      <c r="E14" s="66">
        <f>'-72-'!F35</f>
        <v>61</v>
      </c>
      <c r="F14" s="66">
        <f>'-72-'!G35</f>
        <v>407</v>
      </c>
      <c r="G14" s="66">
        <f>'-72-'!H35</f>
        <v>196</v>
      </c>
      <c r="H14" s="66">
        <f>'-72-'!I35</f>
        <v>0</v>
      </c>
      <c r="I14" s="66">
        <f>'-72-'!J35</f>
        <v>603</v>
      </c>
      <c r="J14" s="66">
        <f>'-72-'!K35</f>
        <v>16</v>
      </c>
      <c r="K14" s="66">
        <f>'-72-'!L35</f>
        <v>3</v>
      </c>
      <c r="L14" s="66">
        <f>'-72-'!M35</f>
        <v>0</v>
      </c>
      <c r="M14" s="66">
        <f>'-72-'!N35</f>
        <v>0</v>
      </c>
      <c r="N14" s="66">
        <f>'-72-'!O35</f>
        <v>19</v>
      </c>
      <c r="O14" s="388">
        <f>'-72-'!Q35</f>
        <v>3.05</v>
      </c>
      <c r="P14" s="388">
        <f>'-72-'!R35</f>
        <v>0.1</v>
      </c>
      <c r="Q14" s="66">
        <f>'-72-'!S35</f>
        <v>13</v>
      </c>
      <c r="R14" s="66">
        <f>'-72-'!T35</f>
        <v>21</v>
      </c>
      <c r="S14" s="66">
        <f>'-72-'!U35</f>
        <v>1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</row>
    <row r="15" spans="1:44" s="78" customFormat="1" ht="24.75" customHeight="1">
      <c r="A15" s="85" t="s">
        <v>30</v>
      </c>
      <c r="B15" s="66">
        <f>'-72-'!C42</f>
        <v>1507</v>
      </c>
      <c r="C15" s="66">
        <f>'-72-'!D42</f>
        <v>1410</v>
      </c>
      <c r="D15" s="388">
        <f>'-72-'!E42</f>
        <v>93.6</v>
      </c>
      <c r="E15" s="66">
        <f>'-72-'!F42</f>
        <v>117</v>
      </c>
      <c r="F15" s="66">
        <f>'-72-'!G42</f>
        <v>1293</v>
      </c>
      <c r="G15" s="66">
        <f>'-72-'!H42</f>
        <v>71</v>
      </c>
      <c r="H15" s="66">
        <f>'-72-'!I42</f>
        <v>0</v>
      </c>
      <c r="I15" s="66">
        <f>'-72-'!J42</f>
        <v>1364</v>
      </c>
      <c r="J15" s="66">
        <f>'-72-'!K42</f>
        <v>39</v>
      </c>
      <c r="K15" s="66">
        <f>'-72-'!L42</f>
        <v>7</v>
      </c>
      <c r="L15" s="66">
        <f>'-72-'!M42</f>
        <v>0</v>
      </c>
      <c r="M15" s="66">
        <f>'-72-'!N42</f>
        <v>0</v>
      </c>
      <c r="N15" s="66">
        <f>'-72-'!O42</f>
        <v>46</v>
      </c>
      <c r="O15" s="388">
        <f>'-72-'!Q42</f>
        <v>3.26</v>
      </c>
      <c r="P15" s="388">
        <f>'-72-'!R42</f>
        <v>0.08</v>
      </c>
      <c r="Q15" s="66">
        <f>'-72-'!S42</f>
        <v>3</v>
      </c>
      <c r="R15" s="66">
        <f>'-72-'!T42</f>
        <v>77</v>
      </c>
      <c r="S15" s="66">
        <f>'-72-'!U42</f>
        <v>5</v>
      </c>
      <c r="T15" s="77"/>
      <c r="U15" s="343"/>
      <c r="V15" s="343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</row>
    <row r="16" spans="1:44" s="78" customFormat="1" ht="24.75" customHeight="1">
      <c r="A16" s="85" t="s">
        <v>31</v>
      </c>
      <c r="B16" s="66">
        <f>'-72-'!C46</f>
        <v>266</v>
      </c>
      <c r="C16" s="66">
        <f>'-72-'!D46</f>
        <v>256</v>
      </c>
      <c r="D16" s="388">
        <f>'-72-'!E46</f>
        <v>96.2</v>
      </c>
      <c r="E16" s="66">
        <f>'-72-'!F46</f>
        <v>21</v>
      </c>
      <c r="F16" s="66">
        <f>'-72-'!G46</f>
        <v>188</v>
      </c>
      <c r="G16" s="66">
        <f>'-72-'!H46</f>
        <v>61</v>
      </c>
      <c r="H16" s="66">
        <f>'-72-'!I46</f>
        <v>0</v>
      </c>
      <c r="I16" s="66">
        <f>'-72-'!J46</f>
        <v>249</v>
      </c>
      <c r="J16" s="66">
        <f>'-72-'!K46</f>
        <v>6</v>
      </c>
      <c r="K16" s="66">
        <f>'-72-'!L46</f>
        <v>0</v>
      </c>
      <c r="L16" s="66">
        <f>'-72-'!M46</f>
        <v>1</v>
      </c>
      <c r="M16" s="66">
        <f>'-72-'!N46</f>
        <v>0</v>
      </c>
      <c r="N16" s="66">
        <f>'-72-'!O46</f>
        <v>7</v>
      </c>
      <c r="O16" s="388">
        <f>'-72-'!Q46</f>
        <v>2.73</v>
      </c>
      <c r="P16" s="388">
        <f>'-72-'!R46</f>
        <v>0.08</v>
      </c>
      <c r="Q16" s="66">
        <f>'-72-'!S46</f>
        <v>1</v>
      </c>
      <c r="R16" s="66">
        <f>'-72-'!T46</f>
        <v>3</v>
      </c>
      <c r="S16" s="66">
        <f>'-72-'!U46</f>
        <v>2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</row>
    <row r="17" spans="1:44" s="78" customFormat="1" ht="24.75" customHeight="1">
      <c r="A17" s="85" t="s">
        <v>32</v>
      </c>
      <c r="B17" s="66">
        <f>'-72-'!C48</f>
        <v>111</v>
      </c>
      <c r="C17" s="66">
        <f>'-72-'!D48</f>
        <v>108</v>
      </c>
      <c r="D17" s="388">
        <f>'-72-'!E48</f>
        <v>97.3</v>
      </c>
      <c r="E17" s="66">
        <f>'-72-'!F48</f>
        <v>4</v>
      </c>
      <c r="F17" s="66">
        <f>'-72-'!G48</f>
        <v>102</v>
      </c>
      <c r="G17" s="66">
        <f>'-72-'!H48</f>
        <v>3</v>
      </c>
      <c r="H17" s="66">
        <f>'-72-'!I48</f>
        <v>0</v>
      </c>
      <c r="I17" s="66">
        <f>'-72-'!J48</f>
        <v>105</v>
      </c>
      <c r="J17" s="66">
        <f>'-72-'!K48</f>
        <v>3</v>
      </c>
      <c r="K17" s="66">
        <f>'-72-'!L48</f>
        <v>0</v>
      </c>
      <c r="L17" s="66">
        <f>'-72-'!M48</f>
        <v>0</v>
      </c>
      <c r="M17" s="66">
        <f>'-72-'!N48</f>
        <v>0</v>
      </c>
      <c r="N17" s="66">
        <f>'-72-'!O48</f>
        <v>3</v>
      </c>
      <c r="O17" s="388">
        <f>'-72-'!Q48</f>
        <v>2.78</v>
      </c>
      <c r="P17" s="388">
        <f>'-72-'!R48</f>
        <v>0.04</v>
      </c>
      <c r="Q17" s="66">
        <f>'-72-'!S48</f>
        <v>0</v>
      </c>
      <c r="R17" s="66">
        <f>'-72-'!T48</f>
        <v>1</v>
      </c>
      <c r="S17" s="66">
        <f>'-72-'!U48</f>
        <v>0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</row>
    <row r="18" spans="1:44" s="78" customFormat="1" ht="24.75" customHeight="1">
      <c r="A18" s="85" t="s">
        <v>33</v>
      </c>
      <c r="B18" s="66">
        <f>'-72-'!C55</f>
        <v>627</v>
      </c>
      <c r="C18" s="66">
        <f>'-72-'!D55</f>
        <v>603</v>
      </c>
      <c r="D18" s="388">
        <f>'-72-'!E55</f>
        <v>96.2</v>
      </c>
      <c r="E18" s="66">
        <f>'-72-'!F55</f>
        <v>60</v>
      </c>
      <c r="F18" s="66">
        <f>'-72-'!G55</f>
        <v>449</v>
      </c>
      <c r="G18" s="66">
        <f>'-72-'!H55</f>
        <v>133</v>
      </c>
      <c r="H18" s="66">
        <f>'-72-'!I55</f>
        <v>0</v>
      </c>
      <c r="I18" s="66">
        <f>'-72-'!J55</f>
        <v>582</v>
      </c>
      <c r="J18" s="66">
        <f>'-72-'!K55</f>
        <v>17</v>
      </c>
      <c r="K18" s="66">
        <f>'-72-'!L55</f>
        <v>3</v>
      </c>
      <c r="L18" s="66">
        <f>'-72-'!M55</f>
        <v>1</v>
      </c>
      <c r="M18" s="66">
        <f>'-72-'!N55</f>
        <v>0</v>
      </c>
      <c r="N18" s="66">
        <f>'-72-'!O55</f>
        <v>21</v>
      </c>
      <c r="O18" s="388">
        <f>'-72-'!Q55</f>
        <v>3.48</v>
      </c>
      <c r="P18" s="388">
        <f>'-72-'!R55</f>
        <v>0.1</v>
      </c>
      <c r="Q18" s="66">
        <f>'-72-'!S55</f>
        <v>2</v>
      </c>
      <c r="R18" s="66">
        <f>'-72-'!T55</f>
        <v>15</v>
      </c>
      <c r="S18" s="66">
        <f>'-72-'!U55</f>
        <v>1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</row>
    <row r="19" spans="1:44" s="78" customFormat="1" ht="24.75" customHeight="1">
      <c r="A19" s="85" t="s">
        <v>34</v>
      </c>
      <c r="B19" s="67">
        <f>'-72-'!C62</f>
        <v>415</v>
      </c>
      <c r="C19" s="67">
        <f>'-72-'!D62</f>
        <v>398</v>
      </c>
      <c r="D19" s="390">
        <f>'-72-'!E62</f>
        <v>95.9</v>
      </c>
      <c r="E19" s="67">
        <f>'-72-'!F62</f>
        <v>21</v>
      </c>
      <c r="F19" s="67">
        <f>'-72-'!G62</f>
        <v>386</v>
      </c>
      <c r="G19" s="67">
        <f>'-72-'!H62</f>
        <v>4</v>
      </c>
      <c r="H19" s="67">
        <f>'-72-'!I62</f>
        <v>0</v>
      </c>
      <c r="I19" s="67">
        <f>'-72-'!J62</f>
        <v>390</v>
      </c>
      <c r="J19" s="67">
        <f>'-72-'!K62</f>
        <v>7</v>
      </c>
      <c r="K19" s="67">
        <f>'-72-'!L62</f>
        <v>1</v>
      </c>
      <c r="L19" s="67">
        <f>'-72-'!M62</f>
        <v>0</v>
      </c>
      <c r="M19" s="67">
        <f>'-72-'!N62</f>
        <v>0</v>
      </c>
      <c r="N19" s="67">
        <f>'-72-'!O62</f>
        <v>8</v>
      </c>
      <c r="O19" s="390">
        <f>'-72-'!Q62</f>
        <v>2.01</v>
      </c>
      <c r="P19" s="390">
        <f>'-72-'!R62</f>
        <v>0.05</v>
      </c>
      <c r="Q19" s="67">
        <f>'-72-'!S62</f>
        <v>0</v>
      </c>
      <c r="R19" s="67">
        <f>'-72-'!T62</f>
        <v>10</v>
      </c>
      <c r="S19" s="67">
        <f>'-72-'!U62</f>
        <v>0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</row>
    <row r="20" spans="1:44" s="78" customFormat="1" ht="24.75" customHeight="1">
      <c r="A20" s="86" t="s">
        <v>35</v>
      </c>
      <c r="B20" s="87">
        <f>SUM(B7:B19)</f>
        <v>9352</v>
      </c>
      <c r="C20" s="87">
        <f>SUM(C7:C19)</f>
        <v>8947</v>
      </c>
      <c r="D20" s="321">
        <f>ROUND((C20/B20)*100,2)</f>
        <v>95.67</v>
      </c>
      <c r="E20" s="87">
        <f aca="true" t="shared" si="0" ref="E20:N20">SUM(E7:E19)</f>
        <v>818</v>
      </c>
      <c r="F20" s="87">
        <f t="shared" si="0"/>
        <v>6939</v>
      </c>
      <c r="G20" s="87">
        <f t="shared" si="0"/>
        <v>1745</v>
      </c>
      <c r="H20" s="87">
        <f t="shared" si="0"/>
        <v>0</v>
      </c>
      <c r="I20" s="87">
        <f t="shared" si="0"/>
        <v>8684</v>
      </c>
      <c r="J20" s="87">
        <f t="shared" si="0"/>
        <v>222</v>
      </c>
      <c r="K20" s="87">
        <f t="shared" si="0"/>
        <v>33</v>
      </c>
      <c r="L20" s="87">
        <f t="shared" si="0"/>
        <v>8</v>
      </c>
      <c r="M20" s="87">
        <f t="shared" si="0"/>
        <v>0</v>
      </c>
      <c r="N20" s="87">
        <f t="shared" si="0"/>
        <v>263</v>
      </c>
      <c r="O20" s="560">
        <f>N20/C20*100</f>
        <v>2.9395328042919413</v>
      </c>
      <c r="P20" s="560">
        <f>E20/C20</f>
        <v>0.09142729406504974</v>
      </c>
      <c r="Q20" s="88">
        <f>SUM(Q7:Q19)</f>
        <v>146</v>
      </c>
      <c r="R20" s="88">
        <f>SUM(R7:R19)</f>
        <v>476</v>
      </c>
      <c r="S20" s="88">
        <f>SUM(S7:S19)</f>
        <v>37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</row>
    <row r="21" spans="1:44" s="78" customFormat="1" ht="24.75" customHeight="1">
      <c r="A21" s="85" t="s">
        <v>36</v>
      </c>
      <c r="B21" s="67">
        <f>'-72-'!C64</f>
        <v>5816</v>
      </c>
      <c r="C21" s="67">
        <f>'-72-'!D64</f>
        <v>5631</v>
      </c>
      <c r="D21" s="390">
        <f>'-72-'!E64</f>
        <v>96.8</v>
      </c>
      <c r="E21" s="67">
        <f>'-72-'!F64</f>
        <v>462</v>
      </c>
      <c r="F21" s="67">
        <f>'-72-'!G64</f>
        <v>5051</v>
      </c>
      <c r="G21" s="67">
        <f>'-72-'!H64</f>
        <v>413</v>
      </c>
      <c r="H21" s="67">
        <f>'-72-'!I64</f>
        <v>0</v>
      </c>
      <c r="I21" s="67">
        <f>'-72-'!J64</f>
        <v>5464</v>
      </c>
      <c r="J21" s="67">
        <f>'-72-'!K64</f>
        <v>144</v>
      </c>
      <c r="K21" s="67">
        <f>'-72-'!L64</f>
        <v>11</v>
      </c>
      <c r="L21" s="67">
        <f>'-72-'!M64</f>
        <v>12</v>
      </c>
      <c r="M21" s="67">
        <f>'-72-'!N64</f>
        <v>0</v>
      </c>
      <c r="N21" s="67">
        <f>'-72-'!O64</f>
        <v>167</v>
      </c>
      <c r="O21" s="390">
        <f>'-72-'!Q64</f>
        <v>2.97</v>
      </c>
      <c r="P21" s="390">
        <f>'-72-'!R64</f>
        <v>0.08</v>
      </c>
      <c r="Q21" s="67">
        <f>'-72-'!S64</f>
        <v>201</v>
      </c>
      <c r="R21" s="67">
        <f>'-72-'!T64</f>
        <v>510</v>
      </c>
      <c r="S21" s="67">
        <f>'-72-'!U64</f>
        <v>0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1:44" s="78" customFormat="1" ht="24.75" customHeight="1">
      <c r="A22" s="357" t="s">
        <v>37</v>
      </c>
      <c r="B22" s="358">
        <f>SUM(B20:B21)</f>
        <v>15168</v>
      </c>
      <c r="C22" s="358">
        <f>SUM(C20:C21)</f>
        <v>14578</v>
      </c>
      <c r="D22" s="359">
        <f>ROUND((C22/B22)*100,2)</f>
        <v>96.11</v>
      </c>
      <c r="E22" s="358">
        <f>SUM(E20:E21)</f>
        <v>1280</v>
      </c>
      <c r="F22" s="358">
        <f aca="true" t="shared" si="1" ref="F22:N22">F20+F21</f>
        <v>11990</v>
      </c>
      <c r="G22" s="358">
        <f t="shared" si="1"/>
        <v>2158</v>
      </c>
      <c r="H22" s="358">
        <f t="shared" si="1"/>
        <v>0</v>
      </c>
      <c r="I22" s="358">
        <f t="shared" si="1"/>
        <v>14148</v>
      </c>
      <c r="J22" s="358">
        <f t="shared" si="1"/>
        <v>366</v>
      </c>
      <c r="K22" s="358">
        <f t="shared" si="1"/>
        <v>44</v>
      </c>
      <c r="L22" s="358">
        <f t="shared" si="1"/>
        <v>20</v>
      </c>
      <c r="M22" s="358">
        <f t="shared" si="1"/>
        <v>0</v>
      </c>
      <c r="N22" s="358">
        <f t="shared" si="1"/>
        <v>430</v>
      </c>
      <c r="O22" s="561">
        <f>N22/C22*100</f>
        <v>2.9496501577719854</v>
      </c>
      <c r="P22" s="561">
        <f>E22/C22</f>
        <v>0.08780353958018933</v>
      </c>
      <c r="Q22" s="358">
        <f>Q21+Q20</f>
        <v>347</v>
      </c>
      <c r="R22" s="358">
        <f>R21+R20</f>
        <v>986</v>
      </c>
      <c r="S22" s="358">
        <f>S21+S20</f>
        <v>37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</row>
    <row r="23" spans="1:4" s="70" customFormat="1" ht="13.5">
      <c r="A23" s="68"/>
      <c r="B23" s="69"/>
      <c r="D23" s="71"/>
    </row>
  </sheetData>
  <sheetProtection/>
  <mergeCells count="19">
    <mergeCell ref="C3:D4"/>
    <mergeCell ref="F3:I4"/>
    <mergeCell ref="J3:N4"/>
    <mergeCell ref="I5:I6"/>
    <mergeCell ref="J5:J6"/>
    <mergeCell ref="K5:K6"/>
    <mergeCell ref="L5:L6"/>
    <mergeCell ref="M5:M6"/>
    <mergeCell ref="N5:N6"/>
    <mergeCell ref="A3:A6"/>
    <mergeCell ref="B3:B6"/>
    <mergeCell ref="E3:E6"/>
    <mergeCell ref="A1:H1"/>
    <mergeCell ref="Q2:S2"/>
    <mergeCell ref="C5:C6"/>
    <mergeCell ref="D5:D6"/>
    <mergeCell ref="F5:F6"/>
    <mergeCell ref="G5:G6"/>
    <mergeCell ref="H5:H6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  <headerFooter alignWithMargins="0">
    <oddFooter>&amp;C&amp;"ＭＳ Ｐ明朝,標準"&amp;10&amp;A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R16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20" sqref="A20:J20"/>
      <selection pane="topRight" activeCell="A20" sqref="A20:J20"/>
      <selection pane="bottomLeft" activeCell="A20" sqref="A20:J20"/>
      <selection pane="bottomRight" activeCell="J61" sqref="J61"/>
    </sheetView>
  </sheetViews>
  <sheetFormatPr defaultColWidth="7.00390625" defaultRowHeight="13.5"/>
  <cols>
    <col min="1" max="1" width="4.875" style="95" bestFit="1" customWidth="1"/>
    <col min="2" max="2" width="8.25390625" style="94" bestFit="1" customWidth="1"/>
    <col min="3" max="3" width="6.50390625" style="94" bestFit="1" customWidth="1"/>
    <col min="4" max="5" width="5.125" style="94" bestFit="1" customWidth="1"/>
    <col min="6" max="6" width="6.50390625" style="94" bestFit="1" customWidth="1"/>
    <col min="7" max="7" width="6.00390625" style="94" bestFit="1" customWidth="1"/>
    <col min="8" max="8" width="7.25390625" style="94" customWidth="1"/>
    <col min="9" max="9" width="6.75390625" style="93" bestFit="1" customWidth="1"/>
    <col min="10" max="10" width="6.75390625" style="93" customWidth="1"/>
    <col min="11" max="11" width="7.00390625" style="93" bestFit="1" customWidth="1"/>
    <col min="12" max="12" width="6.75390625" style="94" customWidth="1"/>
    <col min="13" max="13" width="6.75390625" style="93" customWidth="1"/>
    <col min="14" max="14" width="6.75390625" style="94" customWidth="1"/>
    <col min="15" max="16384" width="7.00390625" style="89" customWidth="1"/>
  </cols>
  <sheetData>
    <row r="1" spans="1:8" ht="14.25">
      <c r="A1" s="470" t="s">
        <v>41</v>
      </c>
      <c r="B1" s="470"/>
      <c r="C1" s="470"/>
      <c r="D1" s="470"/>
      <c r="E1" s="470"/>
      <c r="F1" s="470"/>
      <c r="G1" s="470"/>
      <c r="H1" s="470"/>
    </row>
    <row r="2" ht="11.25" customHeight="1"/>
    <row r="3" spans="1:14" ht="13.5">
      <c r="A3" s="234" t="s">
        <v>42</v>
      </c>
      <c r="B3" s="480" t="s">
        <v>43</v>
      </c>
      <c r="C3" s="471" t="s">
        <v>219</v>
      </c>
      <c r="D3" s="472"/>
      <c r="E3" s="472"/>
      <c r="F3" s="473"/>
      <c r="G3" s="474" t="s">
        <v>169</v>
      </c>
      <c r="H3" s="471" t="s">
        <v>220</v>
      </c>
      <c r="I3" s="472"/>
      <c r="J3" s="473"/>
      <c r="K3" s="476" t="s">
        <v>170</v>
      </c>
      <c r="L3" s="476" t="s">
        <v>221</v>
      </c>
      <c r="M3" s="476" t="s">
        <v>171</v>
      </c>
      <c r="N3" s="478" t="s">
        <v>172</v>
      </c>
    </row>
    <row r="4" spans="1:14" ht="42.75" customHeight="1">
      <c r="A4" s="235" t="s">
        <v>173</v>
      </c>
      <c r="B4" s="481"/>
      <c r="C4" s="236" t="s">
        <v>174</v>
      </c>
      <c r="D4" s="236" t="s">
        <v>175</v>
      </c>
      <c r="E4" s="236" t="s">
        <v>176</v>
      </c>
      <c r="F4" s="237" t="s">
        <v>14</v>
      </c>
      <c r="G4" s="475"/>
      <c r="H4" s="97" t="s">
        <v>177</v>
      </c>
      <c r="I4" s="238" t="s">
        <v>178</v>
      </c>
      <c r="J4" s="238" t="s">
        <v>179</v>
      </c>
      <c r="K4" s="477"/>
      <c r="L4" s="477"/>
      <c r="M4" s="477"/>
      <c r="N4" s="479"/>
    </row>
    <row r="5" spans="1:14" ht="13.5">
      <c r="A5" s="239"/>
      <c r="B5" s="99" t="s">
        <v>44</v>
      </c>
      <c r="C5" s="99" t="s">
        <v>44</v>
      </c>
      <c r="D5" s="99" t="s">
        <v>44</v>
      </c>
      <c r="E5" s="99" t="s">
        <v>44</v>
      </c>
      <c r="F5" s="99" t="s">
        <v>44</v>
      </c>
      <c r="G5" s="99" t="s">
        <v>45</v>
      </c>
      <c r="H5" s="99" t="s">
        <v>46</v>
      </c>
      <c r="I5" s="99" t="s">
        <v>46</v>
      </c>
      <c r="J5" s="99" t="s">
        <v>323</v>
      </c>
      <c r="K5" s="99" t="s">
        <v>44</v>
      </c>
      <c r="L5" s="99" t="s">
        <v>44</v>
      </c>
      <c r="M5" s="99" t="s">
        <v>44</v>
      </c>
      <c r="N5" s="99" t="s">
        <v>44</v>
      </c>
    </row>
    <row r="6" spans="1:14" ht="27.75" customHeight="1">
      <c r="A6" s="101" t="s">
        <v>222</v>
      </c>
      <c r="B6" s="240">
        <v>12060</v>
      </c>
      <c r="C6" s="240">
        <v>1822</v>
      </c>
      <c r="D6" s="240">
        <v>329</v>
      </c>
      <c r="E6" s="240">
        <v>186</v>
      </c>
      <c r="F6" s="240">
        <v>2337</v>
      </c>
      <c r="G6" s="241">
        <v>19.4</v>
      </c>
      <c r="H6" s="240">
        <v>6965</v>
      </c>
      <c r="I6" s="242">
        <v>0.6</v>
      </c>
      <c r="J6" s="242">
        <v>3</v>
      </c>
      <c r="K6" s="243">
        <v>223</v>
      </c>
      <c r="L6" s="240">
        <v>10</v>
      </c>
      <c r="M6" s="243">
        <v>67</v>
      </c>
      <c r="N6" s="240">
        <v>49</v>
      </c>
    </row>
    <row r="7" spans="1:14" ht="27.75" customHeight="1">
      <c r="A7" s="102">
        <v>60</v>
      </c>
      <c r="B7" s="240">
        <v>14484</v>
      </c>
      <c r="C7" s="240">
        <v>1901</v>
      </c>
      <c r="D7" s="240">
        <v>400</v>
      </c>
      <c r="E7" s="240">
        <v>222</v>
      </c>
      <c r="F7" s="240">
        <v>2523</v>
      </c>
      <c r="G7" s="241">
        <v>17.4</v>
      </c>
      <c r="H7" s="240">
        <v>8301</v>
      </c>
      <c r="I7" s="242">
        <v>0.6</v>
      </c>
      <c r="J7" s="242">
        <v>3.3</v>
      </c>
      <c r="K7" s="243">
        <v>393</v>
      </c>
      <c r="L7" s="240">
        <v>11</v>
      </c>
      <c r="M7" s="243">
        <v>82</v>
      </c>
      <c r="N7" s="240">
        <v>73</v>
      </c>
    </row>
    <row r="8" spans="1:14" ht="13.5" customHeight="1">
      <c r="A8" s="468" t="s">
        <v>328</v>
      </c>
      <c r="B8" s="244">
        <v>12865</v>
      </c>
      <c r="C8" s="244">
        <v>1561</v>
      </c>
      <c r="D8" s="244">
        <v>346</v>
      </c>
      <c r="E8" s="244">
        <v>146</v>
      </c>
      <c r="F8" s="244">
        <v>2053</v>
      </c>
      <c r="G8" s="245">
        <v>16</v>
      </c>
      <c r="H8" s="244">
        <v>6930</v>
      </c>
      <c r="I8" s="246">
        <v>0.5</v>
      </c>
      <c r="J8" s="246">
        <v>3.4</v>
      </c>
      <c r="K8" s="247">
        <v>522</v>
      </c>
      <c r="L8" s="244">
        <v>12</v>
      </c>
      <c r="M8" s="247">
        <v>82</v>
      </c>
      <c r="N8" s="244">
        <v>38</v>
      </c>
    </row>
    <row r="9" spans="1:14" ht="13.5" customHeight="1">
      <c r="A9" s="469"/>
      <c r="B9" s="248">
        <v>18845</v>
      </c>
      <c r="C9" s="248">
        <v>2168</v>
      </c>
      <c r="D9" s="248">
        <v>526</v>
      </c>
      <c r="E9" s="248">
        <v>198</v>
      </c>
      <c r="F9" s="248">
        <v>2892</v>
      </c>
      <c r="G9" s="249">
        <v>15.3</v>
      </c>
      <c r="H9" s="248">
        <v>9831</v>
      </c>
      <c r="I9" s="250">
        <v>0.5</v>
      </c>
      <c r="J9" s="250">
        <v>3.4</v>
      </c>
      <c r="K9" s="248">
        <v>781</v>
      </c>
      <c r="L9" s="240"/>
      <c r="M9" s="243"/>
      <c r="N9" s="240"/>
    </row>
    <row r="10" spans="1:14" ht="13.5" customHeight="1">
      <c r="A10" s="468" t="s">
        <v>47</v>
      </c>
      <c r="B10" s="244">
        <v>12372</v>
      </c>
      <c r="C10" s="244">
        <v>1488</v>
      </c>
      <c r="D10" s="244">
        <v>351</v>
      </c>
      <c r="E10" s="244">
        <v>130</v>
      </c>
      <c r="F10" s="244">
        <v>1969</v>
      </c>
      <c r="G10" s="245">
        <v>15.9</v>
      </c>
      <c r="H10" s="244">
        <v>6660</v>
      </c>
      <c r="I10" s="246">
        <v>0.5</v>
      </c>
      <c r="J10" s="246">
        <v>3.4</v>
      </c>
      <c r="K10" s="247">
        <v>557</v>
      </c>
      <c r="L10" s="244">
        <v>25</v>
      </c>
      <c r="M10" s="247">
        <v>167</v>
      </c>
      <c r="N10" s="244">
        <v>27</v>
      </c>
    </row>
    <row r="11" spans="1:14" ht="13.5" customHeight="1">
      <c r="A11" s="469"/>
      <c r="B11" s="248">
        <v>18001</v>
      </c>
      <c r="C11" s="248">
        <v>2101</v>
      </c>
      <c r="D11" s="248">
        <v>450</v>
      </c>
      <c r="E11" s="248">
        <v>179</v>
      </c>
      <c r="F11" s="248">
        <v>2730</v>
      </c>
      <c r="G11" s="249">
        <v>15.2</v>
      </c>
      <c r="H11" s="248">
        <v>9790</v>
      </c>
      <c r="I11" s="250">
        <v>0.5</v>
      </c>
      <c r="J11" s="250">
        <v>3.6</v>
      </c>
      <c r="K11" s="248"/>
      <c r="L11" s="240"/>
      <c r="M11" s="243"/>
      <c r="N11" s="240"/>
    </row>
    <row r="12" spans="1:14" ht="13.5" customHeight="1">
      <c r="A12" s="468" t="s">
        <v>48</v>
      </c>
      <c r="B12" s="244">
        <v>11788</v>
      </c>
      <c r="C12" s="244">
        <v>1339</v>
      </c>
      <c r="D12" s="244">
        <v>299</v>
      </c>
      <c r="E12" s="244">
        <v>128</v>
      </c>
      <c r="F12" s="244">
        <v>1766</v>
      </c>
      <c r="G12" s="245">
        <v>15</v>
      </c>
      <c r="H12" s="244">
        <v>5782</v>
      </c>
      <c r="I12" s="246">
        <v>0.5</v>
      </c>
      <c r="J12" s="246">
        <v>3.3</v>
      </c>
      <c r="K12" s="247">
        <v>526</v>
      </c>
      <c r="L12" s="244">
        <v>14</v>
      </c>
      <c r="M12" s="247">
        <v>124</v>
      </c>
      <c r="N12" s="244">
        <v>23</v>
      </c>
    </row>
    <row r="13" spans="1:14" ht="13.5" customHeight="1">
      <c r="A13" s="469"/>
      <c r="B13" s="248">
        <v>17221</v>
      </c>
      <c r="C13" s="248">
        <v>1850</v>
      </c>
      <c r="D13" s="248">
        <v>401</v>
      </c>
      <c r="E13" s="248">
        <v>172</v>
      </c>
      <c r="F13" s="248">
        <v>2423</v>
      </c>
      <c r="G13" s="249">
        <v>14.1</v>
      </c>
      <c r="H13" s="248">
        <v>7858</v>
      </c>
      <c r="I13" s="250">
        <v>0.5</v>
      </c>
      <c r="J13" s="250">
        <v>3.2</v>
      </c>
      <c r="K13" s="248">
        <v>642</v>
      </c>
      <c r="L13" s="240"/>
      <c r="M13" s="243"/>
      <c r="N13" s="240"/>
    </row>
    <row r="14" spans="1:14" ht="13.5" customHeight="1">
      <c r="A14" s="468" t="s">
        <v>49</v>
      </c>
      <c r="B14" s="244">
        <v>11603</v>
      </c>
      <c r="C14" s="244">
        <v>1230</v>
      </c>
      <c r="D14" s="244">
        <v>256</v>
      </c>
      <c r="E14" s="244">
        <v>104</v>
      </c>
      <c r="F14" s="244">
        <v>1590</v>
      </c>
      <c r="G14" s="245">
        <v>13.7</v>
      </c>
      <c r="H14" s="244">
        <v>5271</v>
      </c>
      <c r="I14" s="246">
        <v>0.5</v>
      </c>
      <c r="J14" s="246">
        <v>3.3</v>
      </c>
      <c r="K14" s="247">
        <v>592</v>
      </c>
      <c r="L14" s="244">
        <v>19</v>
      </c>
      <c r="M14" s="247">
        <v>100</v>
      </c>
      <c r="N14" s="244">
        <v>18</v>
      </c>
    </row>
    <row r="15" spans="1:14" ht="13.5" customHeight="1">
      <c r="A15" s="469"/>
      <c r="B15" s="248">
        <v>16859</v>
      </c>
      <c r="C15" s="248">
        <v>1727</v>
      </c>
      <c r="D15" s="248">
        <v>336</v>
      </c>
      <c r="E15" s="248">
        <v>136</v>
      </c>
      <c r="F15" s="248">
        <v>2199</v>
      </c>
      <c r="G15" s="249">
        <v>13</v>
      </c>
      <c r="H15" s="248">
        <v>7117</v>
      </c>
      <c r="I15" s="250">
        <v>0.4</v>
      </c>
      <c r="J15" s="250">
        <v>3.2</v>
      </c>
      <c r="K15" s="248">
        <v>717</v>
      </c>
      <c r="L15" s="240"/>
      <c r="M15" s="243"/>
      <c r="N15" s="240"/>
    </row>
    <row r="16" spans="1:14" ht="13.5" customHeight="1">
      <c r="A16" s="468" t="s">
        <v>50</v>
      </c>
      <c r="B16" s="244">
        <v>11301</v>
      </c>
      <c r="C16" s="244">
        <v>1033</v>
      </c>
      <c r="D16" s="244">
        <v>207</v>
      </c>
      <c r="E16" s="244">
        <v>80</v>
      </c>
      <c r="F16" s="244">
        <v>1319</v>
      </c>
      <c r="G16" s="245">
        <v>11.7</v>
      </c>
      <c r="H16" s="244">
        <v>4488</v>
      </c>
      <c r="I16" s="246">
        <v>0.4</v>
      </c>
      <c r="J16" s="246">
        <v>3.4</v>
      </c>
      <c r="K16" s="247">
        <v>574</v>
      </c>
      <c r="L16" s="244">
        <v>13</v>
      </c>
      <c r="M16" s="247">
        <v>68</v>
      </c>
      <c r="N16" s="244">
        <v>115</v>
      </c>
    </row>
    <row r="17" spans="1:14" ht="13.5" customHeight="1">
      <c r="A17" s="469"/>
      <c r="B17" s="248">
        <v>16549</v>
      </c>
      <c r="C17" s="248">
        <v>1515</v>
      </c>
      <c r="D17" s="248">
        <v>273</v>
      </c>
      <c r="E17" s="248">
        <v>111</v>
      </c>
      <c r="F17" s="248">
        <v>1898</v>
      </c>
      <c r="G17" s="249">
        <v>11.5</v>
      </c>
      <c r="H17" s="248">
        <v>6209</v>
      </c>
      <c r="I17" s="250">
        <v>0.4</v>
      </c>
      <c r="J17" s="250">
        <v>3.3</v>
      </c>
      <c r="K17" s="248"/>
      <c r="L17" s="240"/>
      <c r="M17" s="243"/>
      <c r="N17" s="240"/>
    </row>
    <row r="18" spans="1:14" ht="13.5" customHeight="1">
      <c r="A18" s="468" t="s">
        <v>51</v>
      </c>
      <c r="B18" s="244">
        <v>11182</v>
      </c>
      <c r="C18" s="244">
        <v>926</v>
      </c>
      <c r="D18" s="244">
        <v>185</v>
      </c>
      <c r="E18" s="244">
        <v>67</v>
      </c>
      <c r="F18" s="244">
        <v>1178</v>
      </c>
      <c r="G18" s="245">
        <v>10.5</v>
      </c>
      <c r="H18" s="244">
        <v>3912</v>
      </c>
      <c r="I18" s="246">
        <v>0.3</v>
      </c>
      <c r="J18" s="246">
        <v>3.3</v>
      </c>
      <c r="K18" s="247">
        <v>619</v>
      </c>
      <c r="L18" s="244">
        <v>6</v>
      </c>
      <c r="M18" s="247">
        <v>64</v>
      </c>
      <c r="N18" s="244">
        <v>29</v>
      </c>
    </row>
    <row r="19" spans="1:14" ht="13.5" customHeight="1">
      <c r="A19" s="469"/>
      <c r="B19" s="248">
        <v>16376</v>
      </c>
      <c r="C19" s="248">
        <v>1360</v>
      </c>
      <c r="D19" s="248">
        <v>256</v>
      </c>
      <c r="E19" s="248">
        <v>100</v>
      </c>
      <c r="F19" s="248">
        <v>1716</v>
      </c>
      <c r="G19" s="249">
        <v>10.5</v>
      </c>
      <c r="H19" s="248">
        <v>5559</v>
      </c>
      <c r="I19" s="250">
        <v>0.3</v>
      </c>
      <c r="J19" s="250">
        <v>3.2</v>
      </c>
      <c r="K19" s="248">
        <v>755</v>
      </c>
      <c r="L19" s="240"/>
      <c r="M19" s="243"/>
      <c r="N19" s="240"/>
    </row>
    <row r="20" spans="1:14" ht="13.5" customHeight="1">
      <c r="A20" s="468" t="s">
        <v>52</v>
      </c>
      <c r="B20" s="244">
        <v>10968</v>
      </c>
      <c r="C20" s="244">
        <v>876</v>
      </c>
      <c r="D20" s="244">
        <v>165</v>
      </c>
      <c r="E20" s="244">
        <v>69</v>
      </c>
      <c r="F20" s="244">
        <v>1110</v>
      </c>
      <c r="G20" s="245">
        <v>10.1</v>
      </c>
      <c r="H20" s="244">
        <v>3662</v>
      </c>
      <c r="I20" s="246">
        <v>0.3</v>
      </c>
      <c r="J20" s="246">
        <v>3.3</v>
      </c>
      <c r="K20" s="247">
        <v>653</v>
      </c>
      <c r="L20" s="244"/>
      <c r="M20" s="247"/>
      <c r="N20" s="244"/>
    </row>
    <row r="21" spans="1:14" ht="13.5" customHeight="1">
      <c r="A21" s="469"/>
      <c r="B21" s="248">
        <v>16072</v>
      </c>
      <c r="C21" s="248">
        <v>1274</v>
      </c>
      <c r="D21" s="248">
        <v>219</v>
      </c>
      <c r="E21" s="248">
        <v>98</v>
      </c>
      <c r="F21" s="248">
        <v>1591</v>
      </c>
      <c r="G21" s="249">
        <v>9.9</v>
      </c>
      <c r="H21" s="248">
        <v>5119</v>
      </c>
      <c r="I21" s="250">
        <v>0.3</v>
      </c>
      <c r="J21" s="250">
        <v>3.2</v>
      </c>
      <c r="K21" s="248">
        <v>855</v>
      </c>
      <c r="L21" s="240"/>
      <c r="M21" s="243"/>
      <c r="N21" s="240"/>
    </row>
    <row r="22" spans="1:14" ht="13.5" customHeight="1">
      <c r="A22" s="468" t="s">
        <v>53</v>
      </c>
      <c r="B22" s="244">
        <v>10388</v>
      </c>
      <c r="C22" s="244">
        <v>746</v>
      </c>
      <c r="D22" s="244">
        <v>133</v>
      </c>
      <c r="E22" s="244">
        <v>51</v>
      </c>
      <c r="F22" s="244">
        <v>934</v>
      </c>
      <c r="G22" s="251">
        <v>9</v>
      </c>
      <c r="H22" s="244">
        <v>3377</v>
      </c>
      <c r="I22" s="252">
        <v>0.33</v>
      </c>
      <c r="J22" s="246">
        <v>3.6</v>
      </c>
      <c r="K22" s="247">
        <v>532</v>
      </c>
      <c r="L22" s="244"/>
      <c r="M22" s="247"/>
      <c r="N22" s="244"/>
    </row>
    <row r="23" spans="1:14" ht="13.5" customHeight="1">
      <c r="A23" s="469"/>
      <c r="B23" s="248">
        <v>15267</v>
      </c>
      <c r="C23" s="248">
        <v>1126</v>
      </c>
      <c r="D23" s="248">
        <v>191</v>
      </c>
      <c r="E23" s="248">
        <v>76</v>
      </c>
      <c r="F23" s="248">
        <v>1397</v>
      </c>
      <c r="G23" s="253">
        <v>9.16</v>
      </c>
      <c r="H23" s="248">
        <v>4807</v>
      </c>
      <c r="I23" s="254">
        <v>0.31</v>
      </c>
      <c r="J23" s="250">
        <v>3.5</v>
      </c>
      <c r="K23" s="248">
        <v>1079</v>
      </c>
      <c r="L23" s="240"/>
      <c r="M23" s="243"/>
      <c r="N23" s="240"/>
    </row>
    <row r="24" spans="1:14" ht="13.5" customHeight="1">
      <c r="A24" s="468">
        <v>10</v>
      </c>
      <c r="B24" s="244">
        <v>10407</v>
      </c>
      <c r="C24" s="244">
        <v>739</v>
      </c>
      <c r="D24" s="244">
        <v>143</v>
      </c>
      <c r="E24" s="244">
        <v>52</v>
      </c>
      <c r="F24" s="244">
        <v>934</v>
      </c>
      <c r="G24" s="251">
        <v>8.97</v>
      </c>
      <c r="H24" s="244">
        <v>3104</v>
      </c>
      <c r="I24" s="252">
        <v>0.3</v>
      </c>
      <c r="J24" s="246">
        <v>3.3</v>
      </c>
      <c r="K24" s="247">
        <v>522</v>
      </c>
      <c r="L24" s="244"/>
      <c r="M24" s="247"/>
      <c r="N24" s="244"/>
    </row>
    <row r="25" spans="1:14" ht="13.5" customHeight="1">
      <c r="A25" s="469"/>
      <c r="B25" s="248">
        <v>15401</v>
      </c>
      <c r="C25" s="248">
        <v>1115</v>
      </c>
      <c r="D25" s="248">
        <v>179</v>
      </c>
      <c r="E25" s="248">
        <v>67</v>
      </c>
      <c r="F25" s="248">
        <v>1361</v>
      </c>
      <c r="G25" s="253">
        <v>8.84</v>
      </c>
      <c r="H25" s="248">
        <v>4317</v>
      </c>
      <c r="I25" s="254">
        <v>0.28</v>
      </c>
      <c r="J25" s="250">
        <v>3.2</v>
      </c>
      <c r="K25" s="248">
        <v>726</v>
      </c>
      <c r="L25" s="240"/>
      <c r="M25" s="243"/>
      <c r="N25" s="240"/>
    </row>
    <row r="26" spans="1:14" ht="13.5" customHeight="1">
      <c r="A26" s="468">
        <v>11</v>
      </c>
      <c r="B26" s="244">
        <v>10203</v>
      </c>
      <c r="C26" s="244">
        <v>724</v>
      </c>
      <c r="D26" s="244">
        <v>125</v>
      </c>
      <c r="E26" s="244">
        <v>54</v>
      </c>
      <c r="F26" s="244">
        <v>903</v>
      </c>
      <c r="G26" s="251">
        <v>8.85</v>
      </c>
      <c r="H26" s="244">
        <v>2724</v>
      </c>
      <c r="I26" s="252">
        <v>0.27</v>
      </c>
      <c r="J26" s="246">
        <v>3</v>
      </c>
      <c r="K26" s="247">
        <v>625</v>
      </c>
      <c r="L26" s="247">
        <v>66</v>
      </c>
      <c r="M26" s="247">
        <v>55</v>
      </c>
      <c r="N26" s="247"/>
    </row>
    <row r="27" spans="1:14" ht="13.5" customHeight="1">
      <c r="A27" s="469"/>
      <c r="B27" s="248">
        <v>15137</v>
      </c>
      <c r="C27" s="248">
        <v>1116</v>
      </c>
      <c r="D27" s="248">
        <v>175</v>
      </c>
      <c r="E27" s="248">
        <v>70</v>
      </c>
      <c r="F27" s="248">
        <v>1361</v>
      </c>
      <c r="G27" s="253">
        <v>8.99</v>
      </c>
      <c r="H27" s="248">
        <v>4110</v>
      </c>
      <c r="I27" s="254">
        <v>0.27</v>
      </c>
      <c r="J27" s="250">
        <v>3</v>
      </c>
      <c r="K27" s="248">
        <v>876</v>
      </c>
      <c r="L27" s="248">
        <v>208</v>
      </c>
      <c r="M27" s="248">
        <v>55</v>
      </c>
      <c r="N27" s="248"/>
    </row>
    <row r="28" spans="1:14" ht="13.5" customHeight="1">
      <c r="A28" s="468">
        <v>12</v>
      </c>
      <c r="B28" s="244">
        <v>9976</v>
      </c>
      <c r="C28" s="244">
        <v>587</v>
      </c>
      <c r="D28" s="244">
        <v>83</v>
      </c>
      <c r="E28" s="244">
        <v>36</v>
      </c>
      <c r="F28" s="244">
        <v>706</v>
      </c>
      <c r="G28" s="251">
        <v>7.08</v>
      </c>
      <c r="H28" s="244">
        <v>2143</v>
      </c>
      <c r="I28" s="252">
        <v>0.21</v>
      </c>
      <c r="J28" s="246">
        <v>3</v>
      </c>
      <c r="K28" s="247">
        <v>606</v>
      </c>
      <c r="L28" s="247">
        <v>50</v>
      </c>
      <c r="M28" s="247">
        <v>47</v>
      </c>
      <c r="N28" s="247"/>
    </row>
    <row r="29" spans="1:14" ht="13.5" customHeight="1">
      <c r="A29" s="469"/>
      <c r="B29" s="248">
        <v>14743</v>
      </c>
      <c r="C29" s="248">
        <v>893</v>
      </c>
      <c r="D29" s="248">
        <v>126</v>
      </c>
      <c r="E29" s="248">
        <v>51</v>
      </c>
      <c r="F29" s="248">
        <v>1070</v>
      </c>
      <c r="G29" s="253">
        <v>7.26</v>
      </c>
      <c r="H29" s="248">
        <v>3218</v>
      </c>
      <c r="I29" s="254">
        <v>0.22</v>
      </c>
      <c r="J29" s="250">
        <v>3</v>
      </c>
      <c r="K29" s="248">
        <v>1028</v>
      </c>
      <c r="L29" s="248">
        <v>222</v>
      </c>
      <c r="M29" s="248">
        <v>47</v>
      </c>
      <c r="N29" s="248"/>
    </row>
    <row r="30" spans="1:14" ht="13.5" customHeight="1">
      <c r="A30" s="468">
        <v>13</v>
      </c>
      <c r="B30" s="244">
        <v>10045</v>
      </c>
      <c r="C30" s="244">
        <v>568</v>
      </c>
      <c r="D30" s="244">
        <v>103</v>
      </c>
      <c r="E30" s="244">
        <v>44</v>
      </c>
      <c r="F30" s="244">
        <v>715</v>
      </c>
      <c r="G30" s="251">
        <v>7.12</v>
      </c>
      <c r="H30" s="244">
        <v>2194</v>
      </c>
      <c r="I30" s="252">
        <v>0.22</v>
      </c>
      <c r="J30" s="246">
        <v>3.1</v>
      </c>
      <c r="K30" s="247">
        <v>705</v>
      </c>
      <c r="L30" s="247">
        <v>52</v>
      </c>
      <c r="M30" s="247">
        <v>67</v>
      </c>
      <c r="N30" s="247"/>
    </row>
    <row r="31" spans="1:14" ht="13.5" customHeight="1">
      <c r="A31" s="469"/>
      <c r="B31" s="248">
        <v>14957</v>
      </c>
      <c r="C31" s="248">
        <v>869</v>
      </c>
      <c r="D31" s="248">
        <v>144</v>
      </c>
      <c r="E31" s="248">
        <v>59</v>
      </c>
      <c r="F31" s="248">
        <v>1072</v>
      </c>
      <c r="G31" s="253">
        <v>7.17</v>
      </c>
      <c r="H31" s="248">
        <v>3266</v>
      </c>
      <c r="I31" s="254">
        <v>0.22</v>
      </c>
      <c r="J31" s="250">
        <v>3</v>
      </c>
      <c r="K31" s="248">
        <v>1152</v>
      </c>
      <c r="L31" s="248">
        <v>221</v>
      </c>
      <c r="M31" s="248">
        <v>217</v>
      </c>
      <c r="N31" s="248"/>
    </row>
    <row r="32" spans="1:14" ht="13.5" customHeight="1">
      <c r="A32" s="468">
        <v>14</v>
      </c>
      <c r="B32" s="244">
        <v>10003</v>
      </c>
      <c r="C32" s="244">
        <v>557</v>
      </c>
      <c r="D32" s="244">
        <v>84</v>
      </c>
      <c r="E32" s="244">
        <v>45</v>
      </c>
      <c r="F32" s="244">
        <v>686</v>
      </c>
      <c r="G32" s="251">
        <v>6.86</v>
      </c>
      <c r="H32" s="244">
        <v>2113</v>
      </c>
      <c r="I32" s="252">
        <v>0.21</v>
      </c>
      <c r="J32" s="246">
        <v>3.1</v>
      </c>
      <c r="K32" s="247">
        <v>615</v>
      </c>
      <c r="L32" s="247">
        <v>73</v>
      </c>
      <c r="M32" s="247">
        <v>33</v>
      </c>
      <c r="N32" s="247"/>
    </row>
    <row r="33" spans="1:14" ht="13.5" customHeight="1">
      <c r="A33" s="469"/>
      <c r="B33" s="248">
        <v>14996</v>
      </c>
      <c r="C33" s="248">
        <v>830</v>
      </c>
      <c r="D33" s="248">
        <v>122</v>
      </c>
      <c r="E33" s="248">
        <v>58</v>
      </c>
      <c r="F33" s="248">
        <v>1010</v>
      </c>
      <c r="G33" s="253">
        <v>6.74</v>
      </c>
      <c r="H33" s="248">
        <v>3120</v>
      </c>
      <c r="I33" s="254">
        <v>0.21</v>
      </c>
      <c r="J33" s="250">
        <v>3.1</v>
      </c>
      <c r="K33" s="248">
        <v>1078</v>
      </c>
      <c r="L33" s="248">
        <v>233</v>
      </c>
      <c r="M33" s="248">
        <v>33</v>
      </c>
      <c r="N33" s="248"/>
    </row>
    <row r="34" spans="1:14" ht="13.5" customHeight="1">
      <c r="A34" s="468">
        <v>15</v>
      </c>
      <c r="B34" s="244">
        <v>9868</v>
      </c>
      <c r="C34" s="244">
        <v>494</v>
      </c>
      <c r="D34" s="244">
        <v>79</v>
      </c>
      <c r="E34" s="244">
        <v>33</v>
      </c>
      <c r="F34" s="244">
        <v>606</v>
      </c>
      <c r="G34" s="251">
        <v>6.14</v>
      </c>
      <c r="H34" s="244">
        <v>1947</v>
      </c>
      <c r="I34" s="252">
        <v>0.2</v>
      </c>
      <c r="J34" s="246">
        <v>3.2</v>
      </c>
      <c r="K34" s="247">
        <v>675</v>
      </c>
      <c r="L34" s="247">
        <v>81</v>
      </c>
      <c r="M34" s="247">
        <v>94</v>
      </c>
      <c r="N34" s="247"/>
    </row>
    <row r="35" spans="1:14" ht="13.5" customHeight="1">
      <c r="A35" s="469"/>
      <c r="B35" s="248">
        <v>14802</v>
      </c>
      <c r="C35" s="248">
        <v>738</v>
      </c>
      <c r="D35" s="248">
        <v>104</v>
      </c>
      <c r="E35" s="248">
        <v>43</v>
      </c>
      <c r="F35" s="248">
        <v>885</v>
      </c>
      <c r="G35" s="253">
        <v>5.98</v>
      </c>
      <c r="H35" s="248">
        <v>2777</v>
      </c>
      <c r="I35" s="254">
        <v>0.19</v>
      </c>
      <c r="J35" s="250">
        <v>3.1</v>
      </c>
      <c r="K35" s="248">
        <v>1167</v>
      </c>
      <c r="L35" s="248">
        <v>227</v>
      </c>
      <c r="M35" s="248">
        <v>94</v>
      </c>
      <c r="N35" s="248"/>
    </row>
    <row r="36" spans="1:14" ht="13.5" customHeight="1">
      <c r="A36" s="468">
        <v>16</v>
      </c>
      <c r="B36" s="244">
        <v>9387</v>
      </c>
      <c r="C36" s="244">
        <v>446</v>
      </c>
      <c r="D36" s="244">
        <v>70</v>
      </c>
      <c r="E36" s="244">
        <v>42</v>
      </c>
      <c r="F36" s="244">
        <v>558</v>
      </c>
      <c r="G36" s="251">
        <v>5.94</v>
      </c>
      <c r="H36" s="244">
        <v>2159</v>
      </c>
      <c r="I36" s="252">
        <v>0.23</v>
      </c>
      <c r="J36" s="277">
        <v>3.869175627240143</v>
      </c>
      <c r="K36" s="247">
        <v>540</v>
      </c>
      <c r="L36" s="247">
        <v>90</v>
      </c>
      <c r="M36" s="247">
        <v>75</v>
      </c>
      <c r="N36" s="247"/>
    </row>
    <row r="37" spans="1:14" ht="13.5" customHeight="1">
      <c r="A37" s="469"/>
      <c r="B37" s="248">
        <v>14471</v>
      </c>
      <c r="C37" s="248">
        <v>695</v>
      </c>
      <c r="D37" s="248">
        <v>106</v>
      </c>
      <c r="E37" s="248">
        <v>51</v>
      </c>
      <c r="F37" s="248">
        <v>852</v>
      </c>
      <c r="G37" s="253">
        <v>5.89</v>
      </c>
      <c r="H37" s="248">
        <v>3022</v>
      </c>
      <c r="I37" s="254">
        <v>0.21</v>
      </c>
      <c r="J37" s="299">
        <v>3.5469483568075115</v>
      </c>
      <c r="K37" s="248">
        <v>1099</v>
      </c>
      <c r="L37" s="248">
        <v>261</v>
      </c>
      <c r="M37" s="248">
        <v>75</v>
      </c>
      <c r="N37" s="248"/>
    </row>
    <row r="38" spans="1:14" ht="13.5" customHeight="1">
      <c r="A38" s="468">
        <v>17</v>
      </c>
      <c r="B38" s="244">
        <v>9072</v>
      </c>
      <c r="C38" s="244">
        <v>394</v>
      </c>
      <c r="D38" s="244">
        <v>83</v>
      </c>
      <c r="E38" s="244">
        <v>28</v>
      </c>
      <c r="F38" s="244">
        <v>505</v>
      </c>
      <c r="G38" s="251">
        <v>5.57</v>
      </c>
      <c r="H38" s="244">
        <v>1533</v>
      </c>
      <c r="I38" s="252">
        <v>0.17</v>
      </c>
      <c r="J38" s="277">
        <v>3.0356435643564357</v>
      </c>
      <c r="K38" s="247">
        <v>493</v>
      </c>
      <c r="L38" s="247">
        <v>160</v>
      </c>
      <c r="M38" s="247">
        <v>84</v>
      </c>
      <c r="N38" s="247"/>
    </row>
    <row r="39" spans="1:14" ht="13.5" customHeight="1">
      <c r="A39" s="469"/>
      <c r="B39" s="248">
        <v>14148</v>
      </c>
      <c r="C39" s="248">
        <v>626</v>
      </c>
      <c r="D39" s="248">
        <v>121</v>
      </c>
      <c r="E39" s="248">
        <v>36</v>
      </c>
      <c r="F39" s="248">
        <v>783</v>
      </c>
      <c r="G39" s="253">
        <v>5.53</v>
      </c>
      <c r="H39" s="248">
        <v>2399</v>
      </c>
      <c r="I39" s="254">
        <v>0.17</v>
      </c>
      <c r="J39" s="299">
        <v>3.0638569604086845</v>
      </c>
      <c r="K39" s="248">
        <v>1074</v>
      </c>
      <c r="L39" s="248">
        <v>279</v>
      </c>
      <c r="M39" s="248">
        <v>84</v>
      </c>
      <c r="N39" s="248"/>
    </row>
    <row r="40" spans="1:14" ht="13.5" customHeight="1">
      <c r="A40" s="468">
        <v>18</v>
      </c>
      <c r="B40" s="244">
        <v>8897</v>
      </c>
      <c r="C40" s="244">
        <v>384</v>
      </c>
      <c r="D40" s="244">
        <v>52</v>
      </c>
      <c r="E40" s="244">
        <v>25</v>
      </c>
      <c r="F40" s="244">
        <v>461</v>
      </c>
      <c r="G40" s="251">
        <v>5.18</v>
      </c>
      <c r="H40" s="244">
        <v>1412</v>
      </c>
      <c r="I40" s="252">
        <v>0.16</v>
      </c>
      <c r="J40" s="277">
        <v>3.062906724511931</v>
      </c>
      <c r="K40" s="247">
        <v>498</v>
      </c>
      <c r="L40" s="247">
        <v>87</v>
      </c>
      <c r="M40" s="247">
        <v>45</v>
      </c>
      <c r="N40" s="247"/>
    </row>
    <row r="41" spans="1:14" ht="13.5" customHeight="1">
      <c r="A41" s="469"/>
      <c r="B41" s="248">
        <v>14087</v>
      </c>
      <c r="C41" s="248">
        <v>641</v>
      </c>
      <c r="D41" s="248">
        <v>83</v>
      </c>
      <c r="E41" s="248">
        <v>37</v>
      </c>
      <c r="F41" s="248">
        <v>761</v>
      </c>
      <c r="G41" s="253">
        <v>5.4</v>
      </c>
      <c r="H41" s="248">
        <v>2291</v>
      </c>
      <c r="I41" s="254">
        <v>0.16</v>
      </c>
      <c r="J41" s="299">
        <v>3.0105124835742445</v>
      </c>
      <c r="K41" s="248">
        <v>1051</v>
      </c>
      <c r="L41" s="248">
        <v>308</v>
      </c>
      <c r="M41" s="248">
        <v>45</v>
      </c>
      <c r="N41" s="248"/>
    </row>
    <row r="42" spans="1:14" ht="13.5" customHeight="1">
      <c r="A42" s="468">
        <v>19</v>
      </c>
      <c r="B42" s="244">
        <v>8953</v>
      </c>
      <c r="C42" s="244">
        <v>330</v>
      </c>
      <c r="D42" s="244">
        <v>52</v>
      </c>
      <c r="E42" s="244">
        <v>20</v>
      </c>
      <c r="F42" s="244">
        <v>402</v>
      </c>
      <c r="G42" s="251">
        <v>4.49</v>
      </c>
      <c r="H42" s="244">
        <v>1208</v>
      </c>
      <c r="I42" s="252">
        <v>0.13</v>
      </c>
      <c r="J42" s="277">
        <v>3.0049751243781095</v>
      </c>
      <c r="K42" s="247">
        <v>578</v>
      </c>
      <c r="L42" s="247">
        <v>120</v>
      </c>
      <c r="M42" s="247">
        <v>59</v>
      </c>
      <c r="N42" s="247"/>
    </row>
    <row r="43" spans="1:14" ht="13.5" customHeight="1">
      <c r="A43" s="469"/>
      <c r="B43" s="248">
        <v>14054</v>
      </c>
      <c r="C43" s="248">
        <v>536</v>
      </c>
      <c r="D43" s="248">
        <v>80</v>
      </c>
      <c r="E43" s="248">
        <v>27</v>
      </c>
      <c r="F43" s="248">
        <v>643</v>
      </c>
      <c r="G43" s="253">
        <v>4.58</v>
      </c>
      <c r="H43" s="248">
        <v>1873</v>
      </c>
      <c r="I43" s="254">
        <v>0.13</v>
      </c>
      <c r="J43" s="299">
        <v>2.912908242612753</v>
      </c>
      <c r="K43" s="248">
        <v>1060</v>
      </c>
      <c r="L43" s="248">
        <v>356</v>
      </c>
      <c r="M43" s="248">
        <v>59</v>
      </c>
      <c r="N43" s="248"/>
    </row>
    <row r="44" spans="1:14" ht="13.5" customHeight="1">
      <c r="A44" s="486">
        <v>20</v>
      </c>
      <c r="B44" s="274">
        <v>8759</v>
      </c>
      <c r="C44" s="274">
        <v>281</v>
      </c>
      <c r="D44" s="274">
        <v>52</v>
      </c>
      <c r="E44" s="274">
        <v>20</v>
      </c>
      <c r="F44" s="274">
        <v>353</v>
      </c>
      <c r="G44" s="275">
        <v>4.03</v>
      </c>
      <c r="H44" s="274">
        <v>1140</v>
      </c>
      <c r="I44" s="276">
        <v>0.13</v>
      </c>
      <c r="J44" s="277">
        <v>3.229461756373938</v>
      </c>
      <c r="K44" s="278">
        <v>546</v>
      </c>
      <c r="L44" s="278">
        <v>118</v>
      </c>
      <c r="M44" s="278">
        <v>57</v>
      </c>
      <c r="N44" s="278"/>
    </row>
    <row r="45" spans="1:14" ht="13.5" customHeight="1">
      <c r="A45" s="469"/>
      <c r="B45" s="279">
        <v>14206</v>
      </c>
      <c r="C45" s="279">
        <v>483</v>
      </c>
      <c r="D45" s="279">
        <v>75</v>
      </c>
      <c r="E45" s="279">
        <v>27</v>
      </c>
      <c r="F45" s="279">
        <v>585</v>
      </c>
      <c r="G45" s="280">
        <v>4.12</v>
      </c>
      <c r="H45" s="279">
        <v>1781</v>
      </c>
      <c r="I45" s="281">
        <v>0.13</v>
      </c>
      <c r="J45" s="299">
        <v>3.0444444444444443</v>
      </c>
      <c r="K45" s="279">
        <v>1055</v>
      </c>
      <c r="L45" s="279">
        <v>371</v>
      </c>
      <c r="M45" s="279">
        <v>57</v>
      </c>
      <c r="N45" s="279"/>
    </row>
    <row r="46" spans="1:14" ht="13.5" customHeight="1">
      <c r="A46" s="468">
        <v>21</v>
      </c>
      <c r="B46" s="244">
        <v>9031</v>
      </c>
      <c r="C46" s="244">
        <v>289</v>
      </c>
      <c r="D46" s="244">
        <v>52</v>
      </c>
      <c r="E46" s="244">
        <v>12</v>
      </c>
      <c r="F46" s="244">
        <v>355</v>
      </c>
      <c r="G46" s="251">
        <v>3.93</v>
      </c>
      <c r="H46" s="244">
        <v>988</v>
      </c>
      <c r="I46" s="252">
        <v>0.11</v>
      </c>
      <c r="J46" s="246">
        <v>2.7988668555240794</v>
      </c>
      <c r="K46" s="247">
        <v>510</v>
      </c>
      <c r="L46" s="247">
        <v>122</v>
      </c>
      <c r="M46" s="247">
        <v>46</v>
      </c>
      <c r="N46" s="247"/>
    </row>
    <row r="47" spans="1:14" ht="13.5" customHeight="1">
      <c r="A47" s="484"/>
      <c r="B47" s="248">
        <v>14458</v>
      </c>
      <c r="C47" s="248">
        <v>496</v>
      </c>
      <c r="D47" s="248">
        <v>78</v>
      </c>
      <c r="E47" s="248">
        <v>19</v>
      </c>
      <c r="F47" s="248">
        <v>595</v>
      </c>
      <c r="G47" s="253">
        <v>4.12</v>
      </c>
      <c r="H47" s="248">
        <v>1679</v>
      </c>
      <c r="I47" s="254">
        <v>0.12</v>
      </c>
      <c r="J47" s="301">
        <v>2.8313659359190555</v>
      </c>
      <c r="K47" s="248">
        <v>938</v>
      </c>
      <c r="L47" s="248">
        <v>333</v>
      </c>
      <c r="M47" s="248">
        <v>46</v>
      </c>
      <c r="N47" s="248"/>
    </row>
    <row r="48" spans="1:14" ht="13.5" customHeight="1">
      <c r="A48" s="468">
        <v>22</v>
      </c>
      <c r="B48" s="244">
        <v>8816</v>
      </c>
      <c r="C48" s="244">
        <v>302</v>
      </c>
      <c r="D48" s="244">
        <v>32</v>
      </c>
      <c r="E48" s="244">
        <v>17</v>
      </c>
      <c r="F48" s="244">
        <v>351</v>
      </c>
      <c r="G48" s="251">
        <v>3.98</v>
      </c>
      <c r="H48" s="244">
        <v>984</v>
      </c>
      <c r="I48" s="252">
        <v>0.11</v>
      </c>
      <c r="J48" s="246">
        <v>2.8</v>
      </c>
      <c r="K48" s="247">
        <v>514</v>
      </c>
      <c r="L48" s="247">
        <v>150</v>
      </c>
      <c r="M48" s="247">
        <v>39</v>
      </c>
      <c r="N48" s="247"/>
    </row>
    <row r="49" spans="1:14" ht="13.5" customHeight="1">
      <c r="A49" s="484"/>
      <c r="B49" s="248">
        <v>14402</v>
      </c>
      <c r="C49" s="248">
        <v>540</v>
      </c>
      <c r="D49" s="248">
        <v>57</v>
      </c>
      <c r="E49" s="248">
        <v>20</v>
      </c>
      <c r="F49" s="248">
        <v>617</v>
      </c>
      <c r="G49" s="253">
        <v>4.28</v>
      </c>
      <c r="H49" s="248">
        <v>1743</v>
      </c>
      <c r="I49" s="254">
        <v>0.12</v>
      </c>
      <c r="J49" s="301">
        <v>2.8</v>
      </c>
      <c r="K49" s="248">
        <v>1017</v>
      </c>
      <c r="L49" s="248">
        <v>369</v>
      </c>
      <c r="M49" s="248">
        <v>39</v>
      </c>
      <c r="N49" s="248"/>
    </row>
    <row r="50" spans="1:14" ht="13.5" customHeight="1">
      <c r="A50" s="468">
        <v>23</v>
      </c>
      <c r="B50" s="244">
        <v>8936</v>
      </c>
      <c r="C50" s="244">
        <v>251</v>
      </c>
      <c r="D50" s="244">
        <v>36</v>
      </c>
      <c r="E50" s="244">
        <v>10</v>
      </c>
      <c r="F50" s="244">
        <v>297</v>
      </c>
      <c r="G50" s="251">
        <v>3.32</v>
      </c>
      <c r="H50" s="244">
        <v>820</v>
      </c>
      <c r="I50" s="252">
        <v>0.09</v>
      </c>
      <c r="J50" s="246">
        <f aca="true" t="shared" si="0" ref="J50:J55">H50/F50</f>
        <v>2.760942760942761</v>
      </c>
      <c r="K50" s="247">
        <v>480</v>
      </c>
      <c r="L50" s="247">
        <v>87</v>
      </c>
      <c r="M50" s="247">
        <v>40</v>
      </c>
      <c r="N50" s="247"/>
    </row>
    <row r="51" spans="1:14" ht="13.5" customHeight="1">
      <c r="A51" s="484"/>
      <c r="B51" s="248">
        <v>14464</v>
      </c>
      <c r="C51" s="248">
        <v>428</v>
      </c>
      <c r="D51" s="248">
        <v>57</v>
      </c>
      <c r="E51" s="248">
        <v>16</v>
      </c>
      <c r="F51" s="248">
        <v>501</v>
      </c>
      <c r="G51" s="253">
        <v>3.46</v>
      </c>
      <c r="H51" s="248">
        <v>1379</v>
      </c>
      <c r="I51" s="254">
        <v>0.1</v>
      </c>
      <c r="J51" s="301">
        <f t="shared" si="0"/>
        <v>2.75249500998004</v>
      </c>
      <c r="K51" s="248">
        <v>923</v>
      </c>
      <c r="L51" s="248">
        <v>336</v>
      </c>
      <c r="M51" s="248">
        <v>40</v>
      </c>
      <c r="N51" s="248"/>
    </row>
    <row r="52" spans="1:18" ht="13.5" customHeight="1">
      <c r="A52" s="468">
        <v>24</v>
      </c>
      <c r="B52" s="397">
        <v>8894</v>
      </c>
      <c r="C52" s="397">
        <v>215</v>
      </c>
      <c r="D52" s="397">
        <v>19</v>
      </c>
      <c r="E52" s="397">
        <v>8</v>
      </c>
      <c r="F52" s="397">
        <v>242</v>
      </c>
      <c r="G52" s="398">
        <v>2.72</v>
      </c>
      <c r="H52" s="397">
        <v>767</v>
      </c>
      <c r="I52" s="399">
        <v>0.09</v>
      </c>
      <c r="J52" s="400">
        <f t="shared" si="0"/>
        <v>3.169421487603306</v>
      </c>
      <c r="K52" s="401">
        <v>534</v>
      </c>
      <c r="L52" s="401">
        <v>156</v>
      </c>
      <c r="M52" s="401">
        <v>53</v>
      </c>
      <c r="N52" s="401"/>
      <c r="P52" s="371"/>
      <c r="Q52" s="371"/>
      <c r="R52" s="371"/>
    </row>
    <row r="53" spans="1:18" ht="13.5" customHeight="1">
      <c r="A53" s="484"/>
      <c r="B53" s="402">
        <v>14627</v>
      </c>
      <c r="C53" s="402">
        <v>410</v>
      </c>
      <c r="D53" s="402">
        <v>42</v>
      </c>
      <c r="E53" s="402">
        <v>11</v>
      </c>
      <c r="F53" s="402">
        <v>463</v>
      </c>
      <c r="G53" s="403">
        <v>3.17</v>
      </c>
      <c r="H53" s="402">
        <v>1397</v>
      </c>
      <c r="I53" s="404">
        <v>0.1</v>
      </c>
      <c r="J53" s="405">
        <f t="shared" si="0"/>
        <v>3.0172786177105833</v>
      </c>
      <c r="K53" s="402">
        <v>1007</v>
      </c>
      <c r="L53" s="402">
        <v>367</v>
      </c>
      <c r="M53" s="402">
        <v>53</v>
      </c>
      <c r="N53" s="402"/>
      <c r="P53" s="372"/>
      <c r="Q53" s="371"/>
      <c r="R53" s="371"/>
    </row>
    <row r="54" spans="1:18" s="407" customFormat="1" ht="13.5" customHeight="1">
      <c r="A54" s="482">
        <v>25</v>
      </c>
      <c r="B54" s="409">
        <f>'-72-'!D63</f>
        <v>8947</v>
      </c>
      <c r="C54" s="409">
        <f>'-73-'!J20</f>
        <v>222</v>
      </c>
      <c r="D54" s="409">
        <f>'-73-'!K20</f>
        <v>33</v>
      </c>
      <c r="E54" s="409">
        <f>'-73-'!L20</f>
        <v>8</v>
      </c>
      <c r="F54" s="409">
        <f>SUM(C54:E54)</f>
        <v>263</v>
      </c>
      <c r="G54" s="410">
        <f>'-73-'!O20</f>
        <v>2.9395328042919413</v>
      </c>
      <c r="H54" s="409">
        <f>'-73-'!E20</f>
        <v>818</v>
      </c>
      <c r="I54" s="411">
        <f>'-73-'!P20</f>
        <v>0.09142729406504974</v>
      </c>
      <c r="J54" s="412">
        <f t="shared" si="0"/>
        <v>3.1102661596958177</v>
      </c>
      <c r="K54" s="413">
        <f>'-73-'!R20</f>
        <v>476</v>
      </c>
      <c r="L54" s="413">
        <f>'-73-'!Q20</f>
        <v>146</v>
      </c>
      <c r="M54" s="413">
        <f>'-73-'!S20</f>
        <v>37</v>
      </c>
      <c r="N54" s="413"/>
      <c r="O54" s="89"/>
      <c r="P54" s="406"/>
      <c r="Q54" s="406"/>
      <c r="R54" s="406"/>
    </row>
    <row r="55" spans="1:18" s="407" customFormat="1" ht="13.5" customHeight="1">
      <c r="A55" s="483"/>
      <c r="B55" s="414">
        <f>'-72-'!D65</f>
        <v>14578</v>
      </c>
      <c r="C55" s="414">
        <f>'-73-'!J22</f>
        <v>366</v>
      </c>
      <c r="D55" s="414">
        <f>'-73-'!K22</f>
        <v>44</v>
      </c>
      <c r="E55" s="414">
        <f>'-73-'!L22</f>
        <v>20</v>
      </c>
      <c r="F55" s="414">
        <f>SUM(C55:E55)</f>
        <v>430</v>
      </c>
      <c r="G55" s="415">
        <f>'-73-'!O22</f>
        <v>2.9496501577719854</v>
      </c>
      <c r="H55" s="414">
        <f>'-73-'!E22</f>
        <v>1280</v>
      </c>
      <c r="I55" s="416">
        <f>'-73-'!P22</f>
        <v>0.08780353958018933</v>
      </c>
      <c r="J55" s="417">
        <f t="shared" si="0"/>
        <v>2.9767441860465116</v>
      </c>
      <c r="K55" s="414">
        <f>'-73-'!R22</f>
        <v>986</v>
      </c>
      <c r="L55" s="414">
        <f>'-73-'!Q22</f>
        <v>347</v>
      </c>
      <c r="M55" s="414">
        <f>'-73-'!S22</f>
        <v>37</v>
      </c>
      <c r="N55" s="414"/>
      <c r="O55" s="89"/>
      <c r="P55" s="408"/>
      <c r="Q55" s="406"/>
      <c r="R55" s="406"/>
    </row>
    <row r="56" spans="1:18" s="92" customFormat="1" ht="10.5" customHeight="1">
      <c r="A56" s="485" t="s">
        <v>325</v>
      </c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89"/>
      <c r="P56" s="373"/>
      <c r="Q56" s="373"/>
      <c r="R56" s="373"/>
    </row>
    <row r="57" spans="1:17" s="222" customFormat="1" ht="10.5" customHeight="1">
      <c r="A57" s="300" t="s">
        <v>326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</row>
    <row r="58" spans="1:14" s="92" customFormat="1" ht="13.5">
      <c r="A58" s="103"/>
      <c r="B58" s="90"/>
      <c r="C58" s="90"/>
      <c r="D58" s="90"/>
      <c r="E58" s="90"/>
      <c r="F58" s="90"/>
      <c r="G58" s="90"/>
      <c r="H58" s="90"/>
      <c r="I58" s="91"/>
      <c r="J58" s="91"/>
      <c r="K58" s="91"/>
      <c r="L58" s="90"/>
      <c r="M58" s="91"/>
      <c r="N58" s="90"/>
    </row>
    <row r="59" spans="1:14" s="92" customFormat="1" ht="13.5">
      <c r="A59" s="103"/>
      <c r="B59" s="90"/>
      <c r="C59" s="90"/>
      <c r="D59" s="90"/>
      <c r="E59" s="90"/>
      <c r="F59" s="90"/>
      <c r="G59" s="90"/>
      <c r="H59" s="90"/>
      <c r="I59" s="91"/>
      <c r="J59" s="91"/>
      <c r="K59" s="91"/>
      <c r="L59" s="90"/>
      <c r="M59" s="91"/>
      <c r="N59" s="90"/>
    </row>
    <row r="60" spans="1:14" s="92" customFormat="1" ht="13.5">
      <c r="A60" s="103"/>
      <c r="B60" s="90"/>
      <c r="C60" s="90"/>
      <c r="D60" s="90"/>
      <c r="E60" s="90"/>
      <c r="F60" s="90"/>
      <c r="G60" s="90"/>
      <c r="H60" s="90"/>
      <c r="I60" s="91"/>
      <c r="J60" s="91"/>
      <c r="K60" s="91"/>
      <c r="L60" s="90"/>
      <c r="M60" s="91"/>
      <c r="N60" s="90"/>
    </row>
    <row r="61" spans="1:14" s="92" customFormat="1" ht="13.5">
      <c r="A61" s="103"/>
      <c r="B61" s="90"/>
      <c r="C61" s="90"/>
      <c r="D61" s="90"/>
      <c r="E61" s="90"/>
      <c r="F61" s="90"/>
      <c r="G61" s="90"/>
      <c r="H61" s="90"/>
      <c r="I61" s="91"/>
      <c r="J61" s="91"/>
      <c r="K61" s="91"/>
      <c r="L61" s="90"/>
      <c r="M61" s="91"/>
      <c r="N61" s="90"/>
    </row>
    <row r="62" spans="1:14" s="92" customFormat="1" ht="13.5">
      <c r="A62" s="103"/>
      <c r="B62" s="90"/>
      <c r="C62" s="90"/>
      <c r="D62" s="90"/>
      <c r="E62" s="90"/>
      <c r="F62" s="90"/>
      <c r="G62" s="90"/>
      <c r="H62" s="90"/>
      <c r="I62" s="91"/>
      <c r="J62" s="91"/>
      <c r="K62" s="91"/>
      <c r="L62" s="90"/>
      <c r="M62" s="91"/>
      <c r="N62" s="90"/>
    </row>
    <row r="63" spans="1:14" s="92" customFormat="1" ht="13.5">
      <c r="A63" s="103"/>
      <c r="B63" s="90"/>
      <c r="C63" s="90"/>
      <c r="D63" s="90"/>
      <c r="E63" s="90"/>
      <c r="F63" s="90"/>
      <c r="G63" s="90"/>
      <c r="H63" s="90"/>
      <c r="I63" s="91"/>
      <c r="J63" s="91"/>
      <c r="K63" s="91"/>
      <c r="L63" s="90"/>
      <c r="M63" s="91"/>
      <c r="N63" s="90"/>
    </row>
    <row r="64" spans="1:14" s="92" customFormat="1" ht="13.5">
      <c r="A64" s="103"/>
      <c r="B64" s="90"/>
      <c r="C64" s="90"/>
      <c r="D64" s="90"/>
      <c r="E64" s="90"/>
      <c r="F64" s="90"/>
      <c r="G64" s="90"/>
      <c r="H64" s="90"/>
      <c r="I64" s="91"/>
      <c r="J64" s="91"/>
      <c r="K64" s="91"/>
      <c r="L64" s="90"/>
      <c r="M64" s="91"/>
      <c r="N64" s="90"/>
    </row>
    <row r="65" spans="1:14" s="92" customFormat="1" ht="13.5">
      <c r="A65" s="103"/>
      <c r="B65" s="90"/>
      <c r="C65" s="90"/>
      <c r="D65" s="90"/>
      <c r="E65" s="90"/>
      <c r="F65" s="90"/>
      <c r="G65" s="90"/>
      <c r="H65" s="90"/>
      <c r="I65" s="91"/>
      <c r="J65" s="91"/>
      <c r="K65" s="91"/>
      <c r="L65" s="90"/>
      <c r="M65" s="91"/>
      <c r="N65" s="90"/>
    </row>
    <row r="66" spans="1:14" s="92" customFormat="1" ht="13.5">
      <c r="A66" s="103"/>
      <c r="B66" s="90"/>
      <c r="C66" s="90"/>
      <c r="D66" s="90"/>
      <c r="E66" s="90"/>
      <c r="F66" s="90"/>
      <c r="G66" s="90"/>
      <c r="H66" s="90"/>
      <c r="I66" s="91"/>
      <c r="J66" s="91"/>
      <c r="K66" s="91"/>
      <c r="L66" s="90"/>
      <c r="M66" s="91"/>
      <c r="N66" s="90"/>
    </row>
    <row r="67" spans="1:14" s="92" customFormat="1" ht="13.5">
      <c r="A67" s="103"/>
      <c r="B67" s="90"/>
      <c r="C67" s="90"/>
      <c r="D67" s="90"/>
      <c r="E67" s="90"/>
      <c r="F67" s="90"/>
      <c r="G67" s="90"/>
      <c r="H67" s="90"/>
      <c r="I67" s="91"/>
      <c r="J67" s="91"/>
      <c r="K67" s="91"/>
      <c r="L67" s="90"/>
      <c r="M67" s="91"/>
      <c r="N67" s="90"/>
    </row>
    <row r="68" spans="1:14" s="92" customFormat="1" ht="13.5">
      <c r="A68" s="103"/>
      <c r="B68" s="90"/>
      <c r="C68" s="90"/>
      <c r="D68" s="90"/>
      <c r="E68" s="90"/>
      <c r="F68" s="90"/>
      <c r="G68" s="90"/>
      <c r="H68" s="90"/>
      <c r="I68" s="91"/>
      <c r="J68" s="91"/>
      <c r="K68" s="91"/>
      <c r="L68" s="90"/>
      <c r="M68" s="91"/>
      <c r="N68" s="90"/>
    </row>
    <row r="69" spans="1:14" s="92" customFormat="1" ht="13.5">
      <c r="A69" s="103"/>
      <c r="B69" s="90"/>
      <c r="C69" s="90"/>
      <c r="D69" s="90"/>
      <c r="E69" s="90"/>
      <c r="F69" s="90"/>
      <c r="G69" s="90"/>
      <c r="H69" s="90"/>
      <c r="I69" s="91"/>
      <c r="J69" s="91"/>
      <c r="K69" s="91"/>
      <c r="L69" s="90"/>
      <c r="M69" s="91"/>
      <c r="N69" s="90"/>
    </row>
    <row r="70" spans="1:14" s="92" customFormat="1" ht="13.5">
      <c r="A70" s="103"/>
      <c r="B70" s="90"/>
      <c r="C70" s="90"/>
      <c r="D70" s="90"/>
      <c r="E70" s="90"/>
      <c r="F70" s="90"/>
      <c r="G70" s="90"/>
      <c r="H70" s="90"/>
      <c r="I70" s="91"/>
      <c r="J70" s="91"/>
      <c r="K70" s="91"/>
      <c r="L70" s="90"/>
      <c r="M70" s="91"/>
      <c r="N70" s="90"/>
    </row>
    <row r="71" spans="1:14" s="92" customFormat="1" ht="13.5">
      <c r="A71" s="103"/>
      <c r="B71" s="90"/>
      <c r="C71" s="90"/>
      <c r="D71" s="90"/>
      <c r="E71" s="90"/>
      <c r="F71" s="90"/>
      <c r="G71" s="90"/>
      <c r="H71" s="90"/>
      <c r="I71" s="91"/>
      <c r="J71" s="91"/>
      <c r="K71" s="91"/>
      <c r="L71" s="90"/>
      <c r="M71" s="91"/>
      <c r="N71" s="90"/>
    </row>
    <row r="72" spans="1:14" s="92" customFormat="1" ht="13.5">
      <c r="A72" s="103"/>
      <c r="B72" s="90"/>
      <c r="C72" s="90"/>
      <c r="D72" s="90"/>
      <c r="E72" s="90"/>
      <c r="F72" s="90"/>
      <c r="G72" s="90"/>
      <c r="H72" s="90"/>
      <c r="I72" s="91"/>
      <c r="J72" s="91"/>
      <c r="K72" s="91"/>
      <c r="L72" s="90"/>
      <c r="M72" s="91"/>
      <c r="N72" s="90"/>
    </row>
    <row r="73" spans="1:14" s="92" customFormat="1" ht="13.5">
      <c r="A73" s="103"/>
      <c r="B73" s="90"/>
      <c r="C73" s="90"/>
      <c r="D73" s="90"/>
      <c r="E73" s="90"/>
      <c r="F73" s="90"/>
      <c r="G73" s="90"/>
      <c r="H73" s="90"/>
      <c r="I73" s="91"/>
      <c r="J73" s="91"/>
      <c r="K73" s="91"/>
      <c r="L73" s="90"/>
      <c r="M73" s="91"/>
      <c r="N73" s="90"/>
    </row>
    <row r="74" spans="1:14" s="92" customFormat="1" ht="13.5">
      <c r="A74" s="103"/>
      <c r="B74" s="90"/>
      <c r="C74" s="90"/>
      <c r="D74" s="90"/>
      <c r="E74" s="90"/>
      <c r="F74" s="90"/>
      <c r="G74" s="90"/>
      <c r="H74" s="90"/>
      <c r="I74" s="91"/>
      <c r="J74" s="91"/>
      <c r="K74" s="91"/>
      <c r="L74" s="90"/>
      <c r="M74" s="91"/>
      <c r="N74" s="90"/>
    </row>
    <row r="75" spans="1:14" s="92" customFormat="1" ht="13.5">
      <c r="A75" s="103"/>
      <c r="B75" s="90"/>
      <c r="C75" s="90"/>
      <c r="D75" s="90"/>
      <c r="E75" s="90"/>
      <c r="F75" s="90"/>
      <c r="G75" s="90"/>
      <c r="H75" s="90"/>
      <c r="I75" s="91"/>
      <c r="J75" s="91"/>
      <c r="K75" s="91"/>
      <c r="L75" s="90"/>
      <c r="M75" s="91"/>
      <c r="N75" s="90"/>
    </row>
    <row r="76" spans="1:14" s="92" customFormat="1" ht="13.5">
      <c r="A76" s="103"/>
      <c r="B76" s="90"/>
      <c r="C76" s="90"/>
      <c r="D76" s="90"/>
      <c r="E76" s="90"/>
      <c r="F76" s="90"/>
      <c r="G76" s="90"/>
      <c r="H76" s="90"/>
      <c r="I76" s="91"/>
      <c r="J76" s="91"/>
      <c r="K76" s="91"/>
      <c r="L76" s="90"/>
      <c r="M76" s="91"/>
      <c r="N76" s="90"/>
    </row>
    <row r="77" spans="1:14" s="92" customFormat="1" ht="13.5">
      <c r="A77" s="103"/>
      <c r="B77" s="90"/>
      <c r="C77" s="90"/>
      <c r="D77" s="90"/>
      <c r="E77" s="90"/>
      <c r="F77" s="90"/>
      <c r="G77" s="90"/>
      <c r="H77" s="90"/>
      <c r="I77" s="91"/>
      <c r="J77" s="91"/>
      <c r="K77" s="91"/>
      <c r="L77" s="90"/>
      <c r="M77" s="91"/>
      <c r="N77" s="90"/>
    </row>
    <row r="78" spans="1:14" s="92" customFormat="1" ht="13.5">
      <c r="A78" s="103"/>
      <c r="B78" s="90"/>
      <c r="C78" s="90"/>
      <c r="D78" s="90"/>
      <c r="E78" s="90"/>
      <c r="F78" s="90"/>
      <c r="G78" s="90"/>
      <c r="H78" s="90"/>
      <c r="I78" s="91"/>
      <c r="J78" s="91"/>
      <c r="K78" s="91"/>
      <c r="L78" s="90"/>
      <c r="M78" s="91"/>
      <c r="N78" s="90"/>
    </row>
    <row r="79" spans="1:14" s="92" customFormat="1" ht="13.5">
      <c r="A79" s="103"/>
      <c r="B79" s="90"/>
      <c r="C79" s="90"/>
      <c r="D79" s="90"/>
      <c r="E79" s="90"/>
      <c r="F79" s="90"/>
      <c r="G79" s="90"/>
      <c r="H79" s="90"/>
      <c r="I79" s="91"/>
      <c r="J79" s="91"/>
      <c r="K79" s="91"/>
      <c r="L79" s="90"/>
      <c r="M79" s="91"/>
      <c r="N79" s="90"/>
    </row>
    <row r="80" spans="1:14" s="92" customFormat="1" ht="13.5">
      <c r="A80" s="103"/>
      <c r="B80" s="90"/>
      <c r="C80" s="90"/>
      <c r="D80" s="90"/>
      <c r="E80" s="90"/>
      <c r="F80" s="90"/>
      <c r="G80" s="90"/>
      <c r="H80" s="90"/>
      <c r="I80" s="91"/>
      <c r="J80" s="91"/>
      <c r="K80" s="91"/>
      <c r="L80" s="90"/>
      <c r="M80" s="91"/>
      <c r="N80" s="90"/>
    </row>
    <row r="81" spans="1:14" s="92" customFormat="1" ht="13.5">
      <c r="A81" s="103"/>
      <c r="B81" s="90"/>
      <c r="C81" s="90"/>
      <c r="D81" s="90"/>
      <c r="E81" s="90"/>
      <c r="F81" s="90"/>
      <c r="G81" s="90"/>
      <c r="H81" s="90"/>
      <c r="I81" s="91"/>
      <c r="J81" s="91"/>
      <c r="K81" s="91"/>
      <c r="L81" s="90"/>
      <c r="M81" s="91"/>
      <c r="N81" s="90"/>
    </row>
    <row r="82" spans="1:14" s="92" customFormat="1" ht="13.5">
      <c r="A82" s="103"/>
      <c r="B82" s="90"/>
      <c r="C82" s="90"/>
      <c r="D82" s="90"/>
      <c r="E82" s="90"/>
      <c r="F82" s="90"/>
      <c r="G82" s="90"/>
      <c r="H82" s="90"/>
      <c r="I82" s="91"/>
      <c r="J82" s="91"/>
      <c r="K82" s="91"/>
      <c r="L82" s="90"/>
      <c r="M82" s="91"/>
      <c r="N82" s="90"/>
    </row>
    <row r="83" spans="1:14" s="92" customFormat="1" ht="13.5">
      <c r="A83" s="103"/>
      <c r="B83" s="90"/>
      <c r="C83" s="90"/>
      <c r="D83" s="90"/>
      <c r="E83" s="90"/>
      <c r="F83" s="90"/>
      <c r="G83" s="90"/>
      <c r="H83" s="90"/>
      <c r="I83" s="91"/>
      <c r="J83" s="91"/>
      <c r="K83" s="91"/>
      <c r="L83" s="90"/>
      <c r="M83" s="91"/>
      <c r="N83" s="90"/>
    </row>
    <row r="84" spans="1:14" s="92" customFormat="1" ht="13.5">
      <c r="A84" s="103"/>
      <c r="B84" s="90"/>
      <c r="C84" s="90"/>
      <c r="D84" s="90"/>
      <c r="E84" s="90"/>
      <c r="F84" s="90"/>
      <c r="G84" s="90"/>
      <c r="H84" s="90"/>
      <c r="I84" s="91"/>
      <c r="J84" s="91"/>
      <c r="K84" s="91"/>
      <c r="L84" s="90"/>
      <c r="M84" s="91"/>
      <c r="N84" s="90"/>
    </row>
    <row r="85" spans="1:14" s="92" customFormat="1" ht="13.5">
      <c r="A85" s="103"/>
      <c r="B85" s="90"/>
      <c r="C85" s="90"/>
      <c r="D85" s="90"/>
      <c r="E85" s="90"/>
      <c r="F85" s="90"/>
      <c r="G85" s="90"/>
      <c r="H85" s="90"/>
      <c r="I85" s="91"/>
      <c r="J85" s="91"/>
      <c r="K85" s="91"/>
      <c r="L85" s="90"/>
      <c r="M85" s="91"/>
      <c r="N85" s="90"/>
    </row>
    <row r="86" spans="1:14" s="92" customFormat="1" ht="13.5">
      <c r="A86" s="103"/>
      <c r="B86" s="90"/>
      <c r="C86" s="90"/>
      <c r="D86" s="90"/>
      <c r="E86" s="90"/>
      <c r="F86" s="90"/>
      <c r="G86" s="90"/>
      <c r="H86" s="90"/>
      <c r="I86" s="91"/>
      <c r="J86" s="91"/>
      <c r="K86" s="91"/>
      <c r="L86" s="90"/>
      <c r="M86" s="91"/>
      <c r="N86" s="90"/>
    </row>
    <row r="87" spans="1:14" s="92" customFormat="1" ht="13.5">
      <c r="A87" s="104"/>
      <c r="B87" s="90"/>
      <c r="C87" s="90"/>
      <c r="D87" s="90"/>
      <c r="E87" s="90"/>
      <c r="F87" s="90"/>
      <c r="G87" s="90"/>
      <c r="H87" s="90"/>
      <c r="I87" s="91"/>
      <c r="J87" s="91"/>
      <c r="K87" s="91"/>
      <c r="L87" s="90"/>
      <c r="M87" s="91"/>
      <c r="N87" s="90"/>
    </row>
    <row r="88" spans="1:14" s="92" customFormat="1" ht="13.5">
      <c r="A88" s="104"/>
      <c r="B88" s="90"/>
      <c r="C88" s="90"/>
      <c r="D88" s="90"/>
      <c r="E88" s="90"/>
      <c r="F88" s="90"/>
      <c r="G88" s="90"/>
      <c r="H88" s="90"/>
      <c r="I88" s="91"/>
      <c r="J88" s="91"/>
      <c r="K88" s="91"/>
      <c r="L88" s="90"/>
      <c r="M88" s="91"/>
      <c r="N88" s="90"/>
    </row>
    <row r="89" spans="1:14" s="92" customFormat="1" ht="13.5">
      <c r="A89" s="104"/>
      <c r="B89" s="105"/>
      <c r="C89" s="105"/>
      <c r="D89" s="105"/>
      <c r="E89" s="105"/>
      <c r="F89" s="105"/>
      <c r="G89" s="106"/>
      <c r="H89" s="107"/>
      <c r="I89" s="108"/>
      <c r="J89" s="108"/>
      <c r="K89" s="109"/>
      <c r="L89" s="106"/>
      <c r="M89" s="109"/>
      <c r="N89" s="106"/>
    </row>
    <row r="90" spans="1:14" s="92" customFormat="1" ht="13.5">
      <c r="A90" s="103"/>
      <c r="B90" s="105"/>
      <c r="C90" s="106"/>
      <c r="D90" s="106"/>
      <c r="E90" s="106"/>
      <c r="F90" s="106"/>
      <c r="G90" s="105"/>
      <c r="H90" s="105"/>
      <c r="I90" s="110"/>
      <c r="J90" s="110"/>
      <c r="K90" s="103"/>
      <c r="L90" s="105"/>
      <c r="M90" s="103"/>
      <c r="N90" s="105"/>
    </row>
    <row r="91" spans="1:14" s="92" customFormat="1" ht="13.5">
      <c r="A91" s="111"/>
      <c r="B91" s="112"/>
      <c r="C91" s="113"/>
      <c r="D91" s="113"/>
      <c r="E91" s="113"/>
      <c r="F91" s="113"/>
      <c r="G91" s="112"/>
      <c r="H91" s="98"/>
      <c r="I91" s="114"/>
      <c r="J91" s="114"/>
      <c r="K91" s="112"/>
      <c r="L91" s="112"/>
      <c r="M91" s="112"/>
      <c r="N91" s="112"/>
    </row>
    <row r="92" spans="1:14" s="92" customFormat="1" ht="13.5">
      <c r="A92" s="103"/>
      <c r="B92" s="90"/>
      <c r="C92" s="90"/>
      <c r="D92" s="90"/>
      <c r="E92" s="90"/>
      <c r="F92" s="90"/>
      <c r="G92" s="90"/>
      <c r="H92" s="90"/>
      <c r="I92" s="91"/>
      <c r="J92" s="91"/>
      <c r="K92" s="91"/>
      <c r="L92" s="90"/>
      <c r="M92" s="91"/>
      <c r="N92" s="90"/>
    </row>
    <row r="93" spans="1:14" s="92" customFormat="1" ht="13.5">
      <c r="A93" s="103"/>
      <c r="B93" s="90"/>
      <c r="C93" s="90"/>
      <c r="D93" s="90"/>
      <c r="E93" s="90"/>
      <c r="F93" s="90"/>
      <c r="G93" s="90"/>
      <c r="H93" s="90"/>
      <c r="I93" s="91"/>
      <c r="J93" s="91"/>
      <c r="K93" s="91"/>
      <c r="L93" s="90"/>
      <c r="M93" s="91"/>
      <c r="N93" s="90"/>
    </row>
    <row r="94" spans="1:14" s="92" customFormat="1" ht="13.5">
      <c r="A94" s="103"/>
      <c r="B94" s="90"/>
      <c r="C94" s="90"/>
      <c r="D94" s="90"/>
      <c r="E94" s="90"/>
      <c r="F94" s="90"/>
      <c r="G94" s="90"/>
      <c r="H94" s="90"/>
      <c r="I94" s="91"/>
      <c r="J94" s="91"/>
      <c r="K94" s="91"/>
      <c r="L94" s="90"/>
      <c r="M94" s="91"/>
      <c r="N94" s="90"/>
    </row>
    <row r="95" spans="1:14" s="92" customFormat="1" ht="13.5">
      <c r="A95" s="103"/>
      <c r="B95" s="90"/>
      <c r="C95" s="90"/>
      <c r="D95" s="90"/>
      <c r="E95" s="90"/>
      <c r="F95" s="90"/>
      <c r="G95" s="90"/>
      <c r="H95" s="90"/>
      <c r="I95" s="91"/>
      <c r="J95" s="91"/>
      <c r="K95" s="91"/>
      <c r="L95" s="90"/>
      <c r="M95" s="91"/>
      <c r="N95" s="90"/>
    </row>
    <row r="96" spans="1:14" s="92" customFormat="1" ht="13.5">
      <c r="A96" s="103"/>
      <c r="B96" s="90"/>
      <c r="C96" s="90"/>
      <c r="D96" s="90"/>
      <c r="E96" s="90"/>
      <c r="F96" s="90"/>
      <c r="G96" s="90"/>
      <c r="H96" s="90"/>
      <c r="I96" s="91"/>
      <c r="J96" s="91"/>
      <c r="K96" s="91"/>
      <c r="L96" s="90"/>
      <c r="M96" s="91"/>
      <c r="N96" s="90"/>
    </row>
    <row r="97" spans="1:14" s="92" customFormat="1" ht="13.5">
      <c r="A97" s="103"/>
      <c r="B97" s="90"/>
      <c r="C97" s="90"/>
      <c r="D97" s="90"/>
      <c r="E97" s="90"/>
      <c r="F97" s="90"/>
      <c r="G97" s="90"/>
      <c r="H97" s="90"/>
      <c r="I97" s="91"/>
      <c r="J97" s="91"/>
      <c r="K97" s="91"/>
      <c r="L97" s="90"/>
      <c r="M97" s="91"/>
      <c r="N97" s="90"/>
    </row>
    <row r="98" spans="1:14" s="92" customFormat="1" ht="13.5">
      <c r="A98" s="103"/>
      <c r="B98" s="90"/>
      <c r="C98" s="90"/>
      <c r="D98" s="90"/>
      <c r="E98" s="90"/>
      <c r="F98" s="90"/>
      <c r="G98" s="90"/>
      <c r="H98" s="90"/>
      <c r="I98" s="91"/>
      <c r="J98" s="91"/>
      <c r="K98" s="91"/>
      <c r="L98" s="90"/>
      <c r="M98" s="91"/>
      <c r="N98" s="90"/>
    </row>
    <row r="99" spans="1:14" s="92" customFormat="1" ht="13.5">
      <c r="A99" s="103"/>
      <c r="B99" s="90"/>
      <c r="C99" s="90"/>
      <c r="D99" s="90"/>
      <c r="E99" s="90"/>
      <c r="F99" s="90"/>
      <c r="G99" s="90"/>
      <c r="H99" s="90"/>
      <c r="I99" s="91"/>
      <c r="J99" s="91"/>
      <c r="K99" s="91"/>
      <c r="L99" s="90"/>
      <c r="M99" s="91"/>
      <c r="N99" s="90"/>
    </row>
    <row r="100" spans="1:14" s="92" customFormat="1" ht="13.5">
      <c r="A100" s="103"/>
      <c r="B100" s="90"/>
      <c r="C100" s="90"/>
      <c r="D100" s="90"/>
      <c r="E100" s="90"/>
      <c r="F100" s="90"/>
      <c r="G100" s="90"/>
      <c r="H100" s="90"/>
      <c r="I100" s="91"/>
      <c r="J100" s="91"/>
      <c r="K100" s="91"/>
      <c r="L100" s="90"/>
      <c r="M100" s="91"/>
      <c r="N100" s="90"/>
    </row>
    <row r="101" spans="1:14" s="92" customFormat="1" ht="13.5">
      <c r="A101" s="103"/>
      <c r="B101" s="90"/>
      <c r="C101" s="90"/>
      <c r="D101" s="90"/>
      <c r="E101" s="90"/>
      <c r="F101" s="90"/>
      <c r="G101" s="90"/>
      <c r="H101" s="90"/>
      <c r="I101" s="91"/>
      <c r="J101" s="91"/>
      <c r="K101" s="91"/>
      <c r="L101" s="90"/>
      <c r="M101" s="91"/>
      <c r="N101" s="90"/>
    </row>
    <row r="102" spans="1:14" s="92" customFormat="1" ht="13.5">
      <c r="A102" s="103"/>
      <c r="B102" s="90"/>
      <c r="C102" s="90"/>
      <c r="D102" s="90"/>
      <c r="E102" s="90"/>
      <c r="F102" s="90"/>
      <c r="G102" s="90"/>
      <c r="H102" s="90"/>
      <c r="I102" s="91"/>
      <c r="J102" s="91"/>
      <c r="K102" s="91"/>
      <c r="L102" s="90"/>
      <c r="M102" s="91"/>
      <c r="N102" s="90"/>
    </row>
    <row r="103" spans="1:14" s="92" customFormat="1" ht="13.5">
      <c r="A103" s="103"/>
      <c r="B103" s="90"/>
      <c r="C103" s="90"/>
      <c r="D103" s="90"/>
      <c r="E103" s="90"/>
      <c r="F103" s="90"/>
      <c r="G103" s="90"/>
      <c r="H103" s="90"/>
      <c r="I103" s="91"/>
      <c r="J103" s="91"/>
      <c r="K103" s="91"/>
      <c r="L103" s="90"/>
      <c r="M103" s="91"/>
      <c r="N103" s="90"/>
    </row>
    <row r="104" spans="1:14" s="92" customFormat="1" ht="13.5">
      <c r="A104" s="103"/>
      <c r="B104" s="90"/>
      <c r="C104" s="90"/>
      <c r="D104" s="90"/>
      <c r="E104" s="90"/>
      <c r="F104" s="90"/>
      <c r="G104" s="90"/>
      <c r="H104" s="90"/>
      <c r="I104" s="91"/>
      <c r="J104" s="91"/>
      <c r="K104" s="91"/>
      <c r="L104" s="90"/>
      <c r="M104" s="91"/>
      <c r="N104" s="90"/>
    </row>
    <row r="105" spans="1:14" s="92" customFormat="1" ht="13.5">
      <c r="A105" s="103"/>
      <c r="B105" s="90"/>
      <c r="C105" s="90"/>
      <c r="D105" s="90"/>
      <c r="E105" s="90"/>
      <c r="F105" s="90"/>
      <c r="G105" s="90"/>
      <c r="H105" s="90"/>
      <c r="I105" s="91"/>
      <c r="J105" s="91"/>
      <c r="K105" s="91"/>
      <c r="L105" s="90"/>
      <c r="M105" s="91"/>
      <c r="N105" s="90"/>
    </row>
    <row r="106" spans="1:14" s="92" customFormat="1" ht="13.5">
      <c r="A106" s="103"/>
      <c r="B106" s="90"/>
      <c r="C106" s="90"/>
      <c r="D106" s="90"/>
      <c r="E106" s="90"/>
      <c r="F106" s="90"/>
      <c r="G106" s="90"/>
      <c r="H106" s="90"/>
      <c r="I106" s="91"/>
      <c r="J106" s="91"/>
      <c r="K106" s="91"/>
      <c r="L106" s="90"/>
      <c r="M106" s="91"/>
      <c r="N106" s="90"/>
    </row>
    <row r="107" spans="1:14" s="92" customFormat="1" ht="13.5">
      <c r="A107" s="103"/>
      <c r="B107" s="90"/>
      <c r="C107" s="90"/>
      <c r="D107" s="90"/>
      <c r="E107" s="90"/>
      <c r="F107" s="90"/>
      <c r="G107" s="90"/>
      <c r="H107" s="90"/>
      <c r="I107" s="91"/>
      <c r="J107" s="91"/>
      <c r="K107" s="91"/>
      <c r="L107" s="90"/>
      <c r="M107" s="91"/>
      <c r="N107" s="90"/>
    </row>
    <row r="108" spans="1:14" s="92" customFormat="1" ht="13.5">
      <c r="A108" s="103"/>
      <c r="B108" s="90"/>
      <c r="C108" s="90"/>
      <c r="D108" s="90"/>
      <c r="E108" s="90"/>
      <c r="F108" s="90"/>
      <c r="G108" s="90"/>
      <c r="H108" s="90"/>
      <c r="I108" s="91"/>
      <c r="J108" s="91"/>
      <c r="K108" s="91"/>
      <c r="L108" s="90"/>
      <c r="M108" s="91"/>
      <c r="N108" s="90"/>
    </row>
    <row r="109" spans="1:14" s="92" customFormat="1" ht="13.5">
      <c r="A109" s="103"/>
      <c r="B109" s="90"/>
      <c r="C109" s="90"/>
      <c r="D109" s="90"/>
      <c r="E109" s="90"/>
      <c r="F109" s="90"/>
      <c r="G109" s="90"/>
      <c r="H109" s="90"/>
      <c r="I109" s="91"/>
      <c r="J109" s="91"/>
      <c r="K109" s="91"/>
      <c r="L109" s="90"/>
      <c r="M109" s="91"/>
      <c r="N109" s="90"/>
    </row>
    <row r="110" spans="1:14" s="92" customFormat="1" ht="13.5">
      <c r="A110" s="103"/>
      <c r="B110" s="90"/>
      <c r="C110" s="90"/>
      <c r="D110" s="90"/>
      <c r="E110" s="90"/>
      <c r="F110" s="90"/>
      <c r="G110" s="90"/>
      <c r="H110" s="90"/>
      <c r="I110" s="91"/>
      <c r="J110" s="91"/>
      <c r="K110" s="91"/>
      <c r="L110" s="90"/>
      <c r="M110" s="91"/>
      <c r="N110" s="90"/>
    </row>
    <row r="111" spans="1:14" s="92" customFormat="1" ht="13.5">
      <c r="A111" s="103"/>
      <c r="B111" s="90"/>
      <c r="C111" s="90"/>
      <c r="D111" s="90"/>
      <c r="E111" s="90"/>
      <c r="F111" s="90"/>
      <c r="G111" s="90"/>
      <c r="H111" s="90"/>
      <c r="I111" s="91"/>
      <c r="J111" s="91"/>
      <c r="K111" s="91"/>
      <c r="L111" s="90"/>
      <c r="M111" s="91"/>
      <c r="N111" s="90"/>
    </row>
    <row r="112" spans="1:14" s="92" customFormat="1" ht="13.5">
      <c r="A112" s="103"/>
      <c r="B112" s="90"/>
      <c r="C112" s="90"/>
      <c r="D112" s="90"/>
      <c r="E112" s="90"/>
      <c r="F112" s="90"/>
      <c r="G112" s="90"/>
      <c r="H112" s="90"/>
      <c r="I112" s="91"/>
      <c r="J112" s="91"/>
      <c r="K112" s="91"/>
      <c r="L112" s="90"/>
      <c r="M112" s="91"/>
      <c r="N112" s="90"/>
    </row>
    <row r="113" spans="1:14" s="92" customFormat="1" ht="13.5">
      <c r="A113" s="103"/>
      <c r="B113" s="90"/>
      <c r="C113" s="90"/>
      <c r="D113" s="90"/>
      <c r="E113" s="90"/>
      <c r="F113" s="90"/>
      <c r="G113" s="90"/>
      <c r="H113" s="90"/>
      <c r="I113" s="91"/>
      <c r="J113" s="91"/>
      <c r="K113" s="91"/>
      <c r="L113" s="90"/>
      <c r="M113" s="91"/>
      <c r="N113" s="90"/>
    </row>
    <row r="114" spans="1:14" s="92" customFormat="1" ht="13.5">
      <c r="A114" s="103"/>
      <c r="B114" s="90"/>
      <c r="C114" s="90"/>
      <c r="D114" s="90"/>
      <c r="E114" s="90"/>
      <c r="F114" s="90"/>
      <c r="G114" s="90"/>
      <c r="H114" s="90"/>
      <c r="I114" s="91"/>
      <c r="J114" s="91"/>
      <c r="K114" s="91"/>
      <c r="L114" s="90"/>
      <c r="M114" s="91"/>
      <c r="N114" s="90"/>
    </row>
    <row r="115" spans="1:14" s="92" customFormat="1" ht="13.5">
      <c r="A115" s="103"/>
      <c r="B115" s="90"/>
      <c r="C115" s="90"/>
      <c r="D115" s="90"/>
      <c r="E115" s="90"/>
      <c r="F115" s="90"/>
      <c r="G115" s="90"/>
      <c r="H115" s="90"/>
      <c r="I115" s="91"/>
      <c r="J115" s="91"/>
      <c r="K115" s="91"/>
      <c r="L115" s="90"/>
      <c r="M115" s="91"/>
      <c r="N115" s="90"/>
    </row>
    <row r="116" spans="1:14" s="92" customFormat="1" ht="13.5">
      <c r="A116" s="103"/>
      <c r="B116" s="90"/>
      <c r="C116" s="90"/>
      <c r="D116" s="90"/>
      <c r="E116" s="90"/>
      <c r="F116" s="90"/>
      <c r="G116" s="90"/>
      <c r="H116" s="90"/>
      <c r="I116" s="91"/>
      <c r="J116" s="91"/>
      <c r="K116" s="91"/>
      <c r="L116" s="90"/>
      <c r="M116" s="91"/>
      <c r="N116" s="90"/>
    </row>
    <row r="117" spans="1:14" s="92" customFormat="1" ht="13.5">
      <c r="A117" s="103"/>
      <c r="B117" s="90"/>
      <c r="C117" s="90"/>
      <c r="D117" s="90"/>
      <c r="E117" s="90"/>
      <c r="F117" s="90"/>
      <c r="G117" s="90"/>
      <c r="H117" s="90"/>
      <c r="I117" s="91"/>
      <c r="J117" s="91"/>
      <c r="K117" s="91"/>
      <c r="L117" s="90"/>
      <c r="M117" s="91"/>
      <c r="N117" s="90"/>
    </row>
    <row r="118" spans="1:14" s="92" customFormat="1" ht="13.5">
      <c r="A118" s="103"/>
      <c r="B118" s="90"/>
      <c r="C118" s="90"/>
      <c r="D118" s="90"/>
      <c r="E118" s="90"/>
      <c r="F118" s="90"/>
      <c r="G118" s="90"/>
      <c r="H118" s="90"/>
      <c r="I118" s="91"/>
      <c r="J118" s="91"/>
      <c r="K118" s="91"/>
      <c r="L118" s="90"/>
      <c r="M118" s="91"/>
      <c r="N118" s="90"/>
    </row>
    <row r="119" spans="1:14" s="92" customFormat="1" ht="13.5">
      <c r="A119" s="103"/>
      <c r="B119" s="90"/>
      <c r="C119" s="90"/>
      <c r="D119" s="90"/>
      <c r="E119" s="90"/>
      <c r="F119" s="90"/>
      <c r="G119" s="90"/>
      <c r="H119" s="90"/>
      <c r="I119" s="91"/>
      <c r="J119" s="91"/>
      <c r="K119" s="91"/>
      <c r="L119" s="90"/>
      <c r="M119" s="91"/>
      <c r="N119" s="90"/>
    </row>
    <row r="120" spans="1:14" s="92" customFormat="1" ht="13.5">
      <c r="A120" s="103"/>
      <c r="B120" s="90"/>
      <c r="C120" s="90"/>
      <c r="D120" s="90"/>
      <c r="E120" s="90"/>
      <c r="F120" s="90"/>
      <c r="G120" s="90"/>
      <c r="H120" s="90"/>
      <c r="I120" s="91"/>
      <c r="J120" s="91"/>
      <c r="K120" s="91"/>
      <c r="L120" s="90"/>
      <c r="M120" s="91"/>
      <c r="N120" s="90"/>
    </row>
    <row r="121" spans="1:14" s="92" customFormat="1" ht="13.5">
      <c r="A121" s="103"/>
      <c r="B121" s="90"/>
      <c r="C121" s="90"/>
      <c r="D121" s="90"/>
      <c r="E121" s="90"/>
      <c r="F121" s="90"/>
      <c r="G121" s="90"/>
      <c r="H121" s="90"/>
      <c r="I121" s="91"/>
      <c r="J121" s="91"/>
      <c r="K121" s="91"/>
      <c r="L121" s="90"/>
      <c r="M121" s="91"/>
      <c r="N121" s="90"/>
    </row>
    <row r="122" spans="1:14" s="92" customFormat="1" ht="13.5">
      <c r="A122" s="103"/>
      <c r="B122" s="90"/>
      <c r="C122" s="90"/>
      <c r="D122" s="90"/>
      <c r="E122" s="90"/>
      <c r="F122" s="90"/>
      <c r="G122" s="90"/>
      <c r="H122" s="90"/>
      <c r="I122" s="91"/>
      <c r="J122" s="91"/>
      <c r="K122" s="91"/>
      <c r="L122" s="90"/>
      <c r="M122" s="91"/>
      <c r="N122" s="90"/>
    </row>
    <row r="123" spans="1:14" s="92" customFormat="1" ht="13.5">
      <c r="A123" s="103"/>
      <c r="B123" s="90"/>
      <c r="C123" s="90"/>
      <c r="D123" s="90"/>
      <c r="E123" s="90"/>
      <c r="F123" s="90"/>
      <c r="G123" s="90"/>
      <c r="H123" s="90"/>
      <c r="I123" s="91"/>
      <c r="J123" s="91"/>
      <c r="K123" s="91"/>
      <c r="L123" s="90"/>
      <c r="M123" s="91"/>
      <c r="N123" s="90"/>
    </row>
    <row r="124" spans="1:14" s="92" customFormat="1" ht="13.5">
      <c r="A124" s="103"/>
      <c r="B124" s="90"/>
      <c r="C124" s="90"/>
      <c r="D124" s="90"/>
      <c r="E124" s="90"/>
      <c r="F124" s="90"/>
      <c r="G124" s="90"/>
      <c r="H124" s="90"/>
      <c r="I124" s="91"/>
      <c r="J124" s="91"/>
      <c r="K124" s="91"/>
      <c r="L124" s="90"/>
      <c r="M124" s="91"/>
      <c r="N124" s="90"/>
    </row>
    <row r="125" spans="1:14" s="92" customFormat="1" ht="13.5">
      <c r="A125" s="103"/>
      <c r="B125" s="90"/>
      <c r="C125" s="90"/>
      <c r="D125" s="90"/>
      <c r="E125" s="90"/>
      <c r="F125" s="90"/>
      <c r="G125" s="90"/>
      <c r="H125" s="90"/>
      <c r="I125" s="91"/>
      <c r="J125" s="91"/>
      <c r="K125" s="91"/>
      <c r="L125" s="90"/>
      <c r="M125" s="91"/>
      <c r="N125" s="90"/>
    </row>
    <row r="126" spans="1:14" s="92" customFormat="1" ht="13.5">
      <c r="A126" s="103"/>
      <c r="B126" s="90"/>
      <c r="C126" s="90"/>
      <c r="D126" s="90"/>
      <c r="E126" s="90"/>
      <c r="F126" s="90"/>
      <c r="G126" s="90"/>
      <c r="H126" s="90"/>
      <c r="I126" s="91"/>
      <c r="J126" s="91"/>
      <c r="K126" s="91"/>
      <c r="L126" s="90"/>
      <c r="M126" s="91"/>
      <c r="N126" s="90"/>
    </row>
    <row r="127" spans="1:14" s="92" customFormat="1" ht="13.5">
      <c r="A127" s="103"/>
      <c r="B127" s="90"/>
      <c r="C127" s="90"/>
      <c r="D127" s="90"/>
      <c r="E127" s="90"/>
      <c r="F127" s="90"/>
      <c r="G127" s="90"/>
      <c r="H127" s="90"/>
      <c r="I127" s="91"/>
      <c r="J127" s="91"/>
      <c r="K127" s="91"/>
      <c r="L127" s="90"/>
      <c r="M127" s="91"/>
      <c r="N127" s="90"/>
    </row>
    <row r="128" spans="1:14" s="92" customFormat="1" ht="13.5">
      <c r="A128" s="103"/>
      <c r="B128" s="90"/>
      <c r="C128" s="90"/>
      <c r="D128" s="90"/>
      <c r="E128" s="90"/>
      <c r="F128" s="90"/>
      <c r="G128" s="90"/>
      <c r="H128" s="90"/>
      <c r="I128" s="91"/>
      <c r="J128" s="91"/>
      <c r="K128" s="91"/>
      <c r="L128" s="90"/>
      <c r="M128" s="91"/>
      <c r="N128" s="90"/>
    </row>
    <row r="129" spans="1:14" s="92" customFormat="1" ht="13.5">
      <c r="A129" s="103"/>
      <c r="B129" s="90"/>
      <c r="C129" s="90"/>
      <c r="D129" s="90"/>
      <c r="E129" s="90"/>
      <c r="F129" s="90"/>
      <c r="G129" s="90"/>
      <c r="H129" s="90"/>
      <c r="I129" s="91"/>
      <c r="J129" s="91"/>
      <c r="K129" s="91"/>
      <c r="L129" s="90"/>
      <c r="M129" s="91"/>
      <c r="N129" s="90"/>
    </row>
    <row r="130" spans="1:14" s="92" customFormat="1" ht="13.5">
      <c r="A130" s="103"/>
      <c r="B130" s="90"/>
      <c r="C130" s="90"/>
      <c r="D130" s="90"/>
      <c r="E130" s="90"/>
      <c r="F130" s="90"/>
      <c r="G130" s="90"/>
      <c r="H130" s="90"/>
      <c r="I130" s="91"/>
      <c r="J130" s="91"/>
      <c r="K130" s="91"/>
      <c r="L130" s="90"/>
      <c r="M130" s="91"/>
      <c r="N130" s="90"/>
    </row>
    <row r="131" spans="1:14" s="92" customFormat="1" ht="13.5">
      <c r="A131" s="103"/>
      <c r="B131" s="90"/>
      <c r="C131" s="90"/>
      <c r="D131" s="90"/>
      <c r="E131" s="90"/>
      <c r="F131" s="90"/>
      <c r="G131" s="90"/>
      <c r="H131" s="90"/>
      <c r="I131" s="91"/>
      <c r="J131" s="91"/>
      <c r="K131" s="91"/>
      <c r="L131" s="90"/>
      <c r="M131" s="91"/>
      <c r="N131" s="90"/>
    </row>
    <row r="132" spans="1:14" s="92" customFormat="1" ht="13.5">
      <c r="A132" s="103"/>
      <c r="B132" s="90"/>
      <c r="C132" s="90"/>
      <c r="D132" s="90"/>
      <c r="E132" s="90"/>
      <c r="F132" s="90"/>
      <c r="G132" s="90"/>
      <c r="H132" s="90"/>
      <c r="I132" s="91"/>
      <c r="J132" s="91"/>
      <c r="K132" s="91"/>
      <c r="L132" s="90"/>
      <c r="M132" s="91"/>
      <c r="N132" s="90"/>
    </row>
    <row r="133" spans="1:14" s="92" customFormat="1" ht="13.5">
      <c r="A133" s="103"/>
      <c r="B133" s="90"/>
      <c r="C133" s="90"/>
      <c r="D133" s="90"/>
      <c r="E133" s="90"/>
      <c r="F133" s="90"/>
      <c r="G133" s="90"/>
      <c r="H133" s="90"/>
      <c r="I133" s="91"/>
      <c r="J133" s="91"/>
      <c r="K133" s="91"/>
      <c r="L133" s="90"/>
      <c r="M133" s="91"/>
      <c r="N133" s="90"/>
    </row>
    <row r="134" spans="1:14" s="92" customFormat="1" ht="13.5">
      <c r="A134" s="103"/>
      <c r="B134" s="90"/>
      <c r="C134" s="90"/>
      <c r="D134" s="90"/>
      <c r="E134" s="90"/>
      <c r="F134" s="90"/>
      <c r="G134" s="90"/>
      <c r="H134" s="90"/>
      <c r="I134" s="91"/>
      <c r="J134" s="91"/>
      <c r="K134" s="91"/>
      <c r="L134" s="90"/>
      <c r="M134" s="91"/>
      <c r="N134" s="90"/>
    </row>
    <row r="135" spans="1:14" s="92" customFormat="1" ht="13.5">
      <c r="A135" s="103"/>
      <c r="B135" s="90"/>
      <c r="C135" s="90"/>
      <c r="D135" s="90"/>
      <c r="E135" s="90"/>
      <c r="F135" s="90"/>
      <c r="G135" s="90"/>
      <c r="H135" s="90"/>
      <c r="I135" s="91"/>
      <c r="J135" s="91"/>
      <c r="K135" s="91"/>
      <c r="L135" s="90"/>
      <c r="M135" s="91"/>
      <c r="N135" s="90"/>
    </row>
    <row r="136" spans="1:14" s="92" customFormat="1" ht="13.5">
      <c r="A136" s="103"/>
      <c r="B136" s="90"/>
      <c r="C136" s="90"/>
      <c r="D136" s="90"/>
      <c r="E136" s="90"/>
      <c r="F136" s="90"/>
      <c r="G136" s="90"/>
      <c r="H136" s="90"/>
      <c r="I136" s="91"/>
      <c r="J136" s="91"/>
      <c r="K136" s="91"/>
      <c r="L136" s="90"/>
      <c r="M136" s="91"/>
      <c r="N136" s="90"/>
    </row>
    <row r="137" spans="1:14" s="92" customFormat="1" ht="13.5">
      <c r="A137" s="103"/>
      <c r="B137" s="90"/>
      <c r="C137" s="90"/>
      <c r="D137" s="90"/>
      <c r="E137" s="90"/>
      <c r="F137" s="90"/>
      <c r="G137" s="90"/>
      <c r="H137" s="90"/>
      <c r="I137" s="91"/>
      <c r="J137" s="91"/>
      <c r="K137" s="91"/>
      <c r="L137" s="90"/>
      <c r="M137" s="91"/>
      <c r="N137" s="90"/>
    </row>
    <row r="138" spans="1:14" s="92" customFormat="1" ht="13.5">
      <c r="A138" s="103"/>
      <c r="B138" s="90"/>
      <c r="C138" s="90"/>
      <c r="D138" s="90"/>
      <c r="E138" s="90"/>
      <c r="F138" s="90"/>
      <c r="G138" s="90"/>
      <c r="H138" s="90"/>
      <c r="I138" s="91"/>
      <c r="J138" s="91"/>
      <c r="K138" s="91"/>
      <c r="L138" s="90"/>
      <c r="M138" s="91"/>
      <c r="N138" s="90"/>
    </row>
    <row r="139" spans="1:14" s="92" customFormat="1" ht="13.5">
      <c r="A139" s="103"/>
      <c r="B139" s="90"/>
      <c r="C139" s="90"/>
      <c r="D139" s="90"/>
      <c r="E139" s="90"/>
      <c r="F139" s="90"/>
      <c r="G139" s="90"/>
      <c r="H139" s="90"/>
      <c r="I139" s="91"/>
      <c r="J139" s="91"/>
      <c r="K139" s="91"/>
      <c r="L139" s="90"/>
      <c r="M139" s="91"/>
      <c r="N139" s="90"/>
    </row>
    <row r="140" spans="1:14" s="92" customFormat="1" ht="13.5">
      <c r="A140" s="103"/>
      <c r="B140" s="90"/>
      <c r="C140" s="90"/>
      <c r="D140" s="90"/>
      <c r="E140" s="90"/>
      <c r="F140" s="90"/>
      <c r="G140" s="90"/>
      <c r="H140" s="90"/>
      <c r="I140" s="91"/>
      <c r="J140" s="91"/>
      <c r="K140" s="91"/>
      <c r="L140" s="90"/>
      <c r="M140" s="91"/>
      <c r="N140" s="90"/>
    </row>
    <row r="141" spans="1:14" s="92" customFormat="1" ht="13.5">
      <c r="A141" s="103"/>
      <c r="B141" s="90"/>
      <c r="C141" s="90"/>
      <c r="D141" s="90"/>
      <c r="E141" s="90"/>
      <c r="F141" s="90"/>
      <c r="G141" s="90"/>
      <c r="H141" s="90"/>
      <c r="I141" s="91"/>
      <c r="J141" s="91"/>
      <c r="K141" s="91"/>
      <c r="L141" s="90"/>
      <c r="M141" s="91"/>
      <c r="N141" s="90"/>
    </row>
    <row r="142" spans="1:14" s="92" customFormat="1" ht="13.5">
      <c r="A142" s="103"/>
      <c r="B142" s="90"/>
      <c r="C142" s="90"/>
      <c r="D142" s="90"/>
      <c r="E142" s="90"/>
      <c r="F142" s="90"/>
      <c r="G142" s="90"/>
      <c r="H142" s="90"/>
      <c r="I142" s="91"/>
      <c r="J142" s="91"/>
      <c r="K142" s="91"/>
      <c r="L142" s="90"/>
      <c r="M142" s="91"/>
      <c r="N142" s="90"/>
    </row>
    <row r="143" spans="1:14" s="92" customFormat="1" ht="13.5">
      <c r="A143" s="103"/>
      <c r="B143" s="90"/>
      <c r="C143" s="90"/>
      <c r="D143" s="90"/>
      <c r="E143" s="90"/>
      <c r="F143" s="90"/>
      <c r="G143" s="90"/>
      <c r="H143" s="90"/>
      <c r="I143" s="91"/>
      <c r="J143" s="91"/>
      <c r="K143" s="91"/>
      <c r="L143" s="90"/>
      <c r="M143" s="91"/>
      <c r="N143" s="90"/>
    </row>
    <row r="144" spans="1:14" s="92" customFormat="1" ht="13.5">
      <c r="A144" s="103"/>
      <c r="B144" s="90"/>
      <c r="C144" s="90"/>
      <c r="D144" s="90"/>
      <c r="E144" s="90"/>
      <c r="F144" s="90"/>
      <c r="G144" s="90"/>
      <c r="H144" s="90"/>
      <c r="I144" s="91"/>
      <c r="J144" s="91"/>
      <c r="K144" s="91"/>
      <c r="L144" s="90"/>
      <c r="M144" s="91"/>
      <c r="N144" s="90"/>
    </row>
    <row r="145" spans="1:14" s="92" customFormat="1" ht="13.5">
      <c r="A145" s="104"/>
      <c r="B145" s="90"/>
      <c r="C145" s="90"/>
      <c r="D145" s="90"/>
      <c r="E145" s="90"/>
      <c r="F145" s="90"/>
      <c r="G145" s="90"/>
      <c r="H145" s="90"/>
      <c r="I145" s="91"/>
      <c r="J145" s="91"/>
      <c r="K145" s="91"/>
      <c r="L145" s="90"/>
      <c r="M145" s="91"/>
      <c r="N145" s="90"/>
    </row>
    <row r="146" spans="1:14" s="92" customFormat="1" ht="13.5">
      <c r="A146" s="103"/>
      <c r="B146" s="90"/>
      <c r="C146" s="90"/>
      <c r="D146" s="90"/>
      <c r="E146" s="90"/>
      <c r="F146" s="90"/>
      <c r="G146" s="90"/>
      <c r="H146" s="90"/>
      <c r="I146" s="91"/>
      <c r="J146" s="91"/>
      <c r="K146" s="91"/>
      <c r="L146" s="90"/>
      <c r="M146" s="91"/>
      <c r="N146" s="90"/>
    </row>
    <row r="147" spans="1:14" s="92" customFormat="1" ht="13.5">
      <c r="A147" s="103"/>
      <c r="B147" s="90"/>
      <c r="C147" s="90"/>
      <c r="D147" s="90"/>
      <c r="E147" s="90"/>
      <c r="F147" s="90"/>
      <c r="G147" s="90"/>
      <c r="H147" s="90"/>
      <c r="I147" s="91"/>
      <c r="J147" s="91"/>
      <c r="K147" s="91"/>
      <c r="L147" s="90"/>
      <c r="M147" s="91"/>
      <c r="N147" s="90"/>
    </row>
    <row r="148" spans="1:14" s="92" customFormat="1" ht="13.5">
      <c r="A148" s="104"/>
      <c r="B148" s="106"/>
      <c r="C148" s="106"/>
      <c r="D148" s="106"/>
      <c r="E148" s="106"/>
      <c r="F148" s="106"/>
      <c r="G148" s="106"/>
      <c r="H148" s="106"/>
      <c r="I148" s="108"/>
      <c r="J148" s="108"/>
      <c r="K148" s="108"/>
      <c r="L148" s="106"/>
      <c r="M148" s="108"/>
      <c r="N148" s="106"/>
    </row>
    <row r="149" spans="1:14" s="92" customFormat="1" ht="13.5">
      <c r="A149" s="104"/>
      <c r="B149" s="106"/>
      <c r="C149" s="106"/>
      <c r="D149" s="106"/>
      <c r="E149" s="106"/>
      <c r="F149" s="106"/>
      <c r="G149" s="106"/>
      <c r="H149" s="106"/>
      <c r="I149" s="108"/>
      <c r="J149" s="108"/>
      <c r="K149" s="108"/>
      <c r="L149" s="106"/>
      <c r="M149" s="108"/>
      <c r="N149" s="106"/>
    </row>
    <row r="150" spans="1:14" s="92" customFormat="1" ht="13.5">
      <c r="A150" s="104"/>
      <c r="B150" s="106"/>
      <c r="C150" s="106"/>
      <c r="D150" s="106"/>
      <c r="E150" s="106"/>
      <c r="F150" s="106"/>
      <c r="G150" s="106"/>
      <c r="H150" s="106"/>
      <c r="I150" s="108"/>
      <c r="J150" s="108"/>
      <c r="K150" s="108"/>
      <c r="L150" s="106"/>
      <c r="M150" s="108"/>
      <c r="N150" s="106"/>
    </row>
    <row r="151" spans="1:14" s="92" customFormat="1" ht="13.5">
      <c r="A151" s="104"/>
      <c r="B151" s="106"/>
      <c r="C151" s="106"/>
      <c r="D151" s="106"/>
      <c r="E151" s="106"/>
      <c r="F151" s="106"/>
      <c r="G151" s="106"/>
      <c r="H151" s="106"/>
      <c r="I151" s="108"/>
      <c r="J151" s="108"/>
      <c r="K151" s="108"/>
      <c r="L151" s="106"/>
      <c r="M151" s="108"/>
      <c r="N151" s="106"/>
    </row>
    <row r="152" spans="1:14" s="92" customFormat="1" ht="13.5">
      <c r="A152" s="104"/>
      <c r="B152" s="106"/>
      <c r="C152" s="106"/>
      <c r="D152" s="106"/>
      <c r="E152" s="106"/>
      <c r="F152" s="106"/>
      <c r="G152" s="106"/>
      <c r="H152" s="106"/>
      <c r="I152" s="108"/>
      <c r="J152" s="108"/>
      <c r="K152" s="108"/>
      <c r="L152" s="106"/>
      <c r="M152" s="108"/>
      <c r="N152" s="106"/>
    </row>
    <row r="153" spans="1:14" s="92" customFormat="1" ht="13.5">
      <c r="A153" s="104"/>
      <c r="B153" s="106"/>
      <c r="C153" s="106"/>
      <c r="D153" s="106"/>
      <c r="E153" s="106"/>
      <c r="F153" s="106"/>
      <c r="G153" s="106"/>
      <c r="H153" s="106"/>
      <c r="I153" s="108"/>
      <c r="J153" s="108"/>
      <c r="K153" s="108"/>
      <c r="L153" s="106"/>
      <c r="M153" s="108"/>
      <c r="N153" s="106"/>
    </row>
    <row r="154" spans="1:14" s="92" customFormat="1" ht="13.5">
      <c r="A154" s="104"/>
      <c r="B154" s="106"/>
      <c r="C154" s="106"/>
      <c r="D154" s="106"/>
      <c r="E154" s="106"/>
      <c r="F154" s="106"/>
      <c r="G154" s="106"/>
      <c r="H154" s="106"/>
      <c r="I154" s="108"/>
      <c r="J154" s="108"/>
      <c r="K154" s="108"/>
      <c r="L154" s="106"/>
      <c r="M154" s="108"/>
      <c r="N154" s="106"/>
    </row>
    <row r="155" spans="1:14" s="92" customFormat="1" ht="13.5">
      <c r="A155" s="104"/>
      <c r="B155" s="106"/>
      <c r="C155" s="106"/>
      <c r="D155" s="106"/>
      <c r="E155" s="106"/>
      <c r="F155" s="106"/>
      <c r="G155" s="106"/>
      <c r="H155" s="106"/>
      <c r="I155" s="108"/>
      <c r="J155" s="108"/>
      <c r="K155" s="108"/>
      <c r="L155" s="106"/>
      <c r="M155" s="108"/>
      <c r="N155" s="106"/>
    </row>
    <row r="156" spans="1:14" s="92" customFormat="1" ht="13.5">
      <c r="A156" s="104"/>
      <c r="B156" s="106"/>
      <c r="C156" s="106"/>
      <c r="D156" s="106"/>
      <c r="E156" s="106"/>
      <c r="F156" s="106"/>
      <c r="G156" s="106"/>
      <c r="H156" s="106"/>
      <c r="I156" s="108"/>
      <c r="J156" s="108"/>
      <c r="K156" s="108"/>
      <c r="L156" s="106"/>
      <c r="M156" s="108"/>
      <c r="N156" s="106"/>
    </row>
    <row r="157" spans="1:14" s="92" customFormat="1" ht="13.5">
      <c r="A157" s="104"/>
      <c r="B157" s="106"/>
      <c r="C157" s="106"/>
      <c r="D157" s="106"/>
      <c r="E157" s="106"/>
      <c r="F157" s="106"/>
      <c r="G157" s="106"/>
      <c r="H157" s="106"/>
      <c r="I157" s="108"/>
      <c r="J157" s="108"/>
      <c r="K157" s="108"/>
      <c r="L157" s="106"/>
      <c r="M157" s="108"/>
      <c r="N157" s="106"/>
    </row>
    <row r="158" spans="1:14" s="92" customFormat="1" ht="13.5">
      <c r="A158" s="104"/>
      <c r="B158" s="106"/>
      <c r="C158" s="106"/>
      <c r="D158" s="106"/>
      <c r="E158" s="106"/>
      <c r="F158" s="106"/>
      <c r="G158" s="106"/>
      <c r="H158" s="106"/>
      <c r="I158" s="108"/>
      <c r="J158" s="108"/>
      <c r="K158" s="108"/>
      <c r="L158" s="106"/>
      <c r="M158" s="108"/>
      <c r="N158" s="106"/>
    </row>
    <row r="159" spans="1:14" s="92" customFormat="1" ht="13.5">
      <c r="A159" s="104"/>
      <c r="B159" s="106"/>
      <c r="C159" s="106"/>
      <c r="D159" s="106"/>
      <c r="E159" s="106"/>
      <c r="F159" s="106"/>
      <c r="G159" s="106"/>
      <c r="H159" s="106"/>
      <c r="I159" s="108"/>
      <c r="J159" s="108"/>
      <c r="K159" s="108"/>
      <c r="L159" s="106"/>
      <c r="M159" s="108"/>
      <c r="N159" s="106"/>
    </row>
    <row r="160" spans="1:14" s="92" customFormat="1" ht="13.5">
      <c r="A160" s="104"/>
      <c r="B160" s="106"/>
      <c r="C160" s="106"/>
      <c r="D160" s="106"/>
      <c r="E160" s="106"/>
      <c r="F160" s="106"/>
      <c r="G160" s="106"/>
      <c r="H160" s="106"/>
      <c r="I160" s="108"/>
      <c r="J160" s="108"/>
      <c r="K160" s="108"/>
      <c r="L160" s="106"/>
      <c r="M160" s="108"/>
      <c r="N160" s="106"/>
    </row>
    <row r="161" spans="1:14" s="92" customFormat="1" ht="13.5">
      <c r="A161" s="104"/>
      <c r="B161" s="106"/>
      <c r="C161" s="106"/>
      <c r="D161" s="106"/>
      <c r="E161" s="106"/>
      <c r="F161" s="106"/>
      <c r="G161" s="106"/>
      <c r="H161" s="106"/>
      <c r="I161" s="108"/>
      <c r="J161" s="108"/>
      <c r="K161" s="108"/>
      <c r="L161" s="106"/>
      <c r="M161" s="108"/>
      <c r="N161" s="106"/>
    </row>
    <row r="162" spans="1:14" s="92" customFormat="1" ht="13.5">
      <c r="A162" s="104"/>
      <c r="B162" s="106"/>
      <c r="C162" s="106"/>
      <c r="D162" s="106"/>
      <c r="E162" s="106"/>
      <c r="F162" s="106"/>
      <c r="G162" s="106"/>
      <c r="H162" s="106"/>
      <c r="I162" s="108"/>
      <c r="J162" s="108"/>
      <c r="K162" s="108"/>
      <c r="L162" s="106"/>
      <c r="M162" s="108"/>
      <c r="N162" s="106"/>
    </row>
    <row r="163" spans="1:14" s="92" customFormat="1" ht="13.5">
      <c r="A163" s="104"/>
      <c r="B163" s="106"/>
      <c r="C163" s="106"/>
      <c r="D163" s="106"/>
      <c r="E163" s="106"/>
      <c r="F163" s="106"/>
      <c r="G163" s="106"/>
      <c r="H163" s="106"/>
      <c r="I163" s="108"/>
      <c r="J163" s="108"/>
      <c r="K163" s="108"/>
      <c r="L163" s="106"/>
      <c r="M163" s="108"/>
      <c r="N163" s="106"/>
    </row>
    <row r="164" spans="1:14" s="92" customFormat="1" ht="13.5">
      <c r="A164" s="104"/>
      <c r="B164" s="106"/>
      <c r="C164" s="106"/>
      <c r="D164" s="106"/>
      <c r="E164" s="106"/>
      <c r="F164" s="106"/>
      <c r="G164" s="106"/>
      <c r="H164" s="106"/>
      <c r="I164" s="108"/>
      <c r="J164" s="108"/>
      <c r="K164" s="108"/>
      <c r="L164" s="106"/>
      <c r="M164" s="108"/>
      <c r="N164" s="106"/>
    </row>
    <row r="165" spans="1:14" s="92" customFormat="1" ht="13.5">
      <c r="A165" s="104"/>
      <c r="B165" s="106"/>
      <c r="C165" s="106"/>
      <c r="D165" s="106"/>
      <c r="E165" s="106"/>
      <c r="F165" s="106"/>
      <c r="G165" s="106"/>
      <c r="H165" s="106"/>
      <c r="I165" s="108"/>
      <c r="J165" s="108"/>
      <c r="K165" s="108"/>
      <c r="L165" s="106"/>
      <c r="M165" s="108"/>
      <c r="N165" s="106"/>
    </row>
    <row r="166" spans="1:14" s="92" customFormat="1" ht="13.5">
      <c r="A166" s="104"/>
      <c r="B166" s="106"/>
      <c r="C166" s="106"/>
      <c r="D166" s="106"/>
      <c r="E166" s="106"/>
      <c r="F166" s="106"/>
      <c r="G166" s="106"/>
      <c r="H166" s="106"/>
      <c r="I166" s="108"/>
      <c r="J166" s="108"/>
      <c r="K166" s="108"/>
      <c r="L166" s="106"/>
      <c r="M166" s="108"/>
      <c r="N166" s="106"/>
    </row>
    <row r="167" spans="1:14" s="92" customFormat="1" ht="13.5">
      <c r="A167" s="104"/>
      <c r="B167" s="106"/>
      <c r="C167" s="106"/>
      <c r="D167" s="106"/>
      <c r="E167" s="106"/>
      <c r="F167" s="106"/>
      <c r="G167" s="106"/>
      <c r="H167" s="106"/>
      <c r="I167" s="108"/>
      <c r="J167" s="108"/>
      <c r="K167" s="108"/>
      <c r="L167" s="106"/>
      <c r="M167" s="108"/>
      <c r="N167" s="106"/>
    </row>
    <row r="168" spans="1:14" s="92" customFormat="1" ht="13.5">
      <c r="A168" s="104"/>
      <c r="B168" s="106"/>
      <c r="C168" s="106"/>
      <c r="D168" s="106"/>
      <c r="E168" s="106"/>
      <c r="F168" s="106"/>
      <c r="G168" s="106"/>
      <c r="H168" s="106"/>
      <c r="I168" s="108"/>
      <c r="J168" s="108"/>
      <c r="K168" s="108"/>
      <c r="L168" s="106"/>
      <c r="M168" s="108"/>
      <c r="N168" s="106"/>
    </row>
  </sheetData>
  <sheetProtection/>
  <mergeCells count="34">
    <mergeCell ref="A56:N56"/>
    <mergeCell ref="A50:A51"/>
    <mergeCell ref="A30:A31"/>
    <mergeCell ref="A46:A47"/>
    <mergeCell ref="A44:A45"/>
    <mergeCell ref="A40:A41"/>
    <mergeCell ref="A42:A43"/>
    <mergeCell ref="A32:A33"/>
    <mergeCell ref="A34:A35"/>
    <mergeCell ref="A48:A49"/>
    <mergeCell ref="A22:A23"/>
    <mergeCell ref="A24:A25"/>
    <mergeCell ref="A54:A55"/>
    <mergeCell ref="A20:A21"/>
    <mergeCell ref="A28:A29"/>
    <mergeCell ref="A26:A27"/>
    <mergeCell ref="A38:A39"/>
    <mergeCell ref="A36:A37"/>
    <mergeCell ref="A52:A53"/>
    <mergeCell ref="M3:M4"/>
    <mergeCell ref="N3:N4"/>
    <mergeCell ref="A12:A13"/>
    <mergeCell ref="A14:A15"/>
    <mergeCell ref="B3:B4"/>
    <mergeCell ref="K3:K4"/>
    <mergeCell ref="L3:L4"/>
    <mergeCell ref="A16:A17"/>
    <mergeCell ref="A18:A19"/>
    <mergeCell ref="A1:H1"/>
    <mergeCell ref="C3:F3"/>
    <mergeCell ref="A10:A11"/>
    <mergeCell ref="G3:G4"/>
    <mergeCell ref="H3:J3"/>
    <mergeCell ref="A8:A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7" r:id="rId4"/>
  <headerFooter alignWithMargins="0">
    <oddFooter>&amp;C&amp;"ＭＳ Ｐ明朝,標準"&amp;10&amp;A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N69"/>
  <sheetViews>
    <sheetView view="pageBreakPreview" zoomScaleNormal="115" zoomScaleSheetLayoutView="100" workbookViewId="0" topLeftCell="A1">
      <selection activeCell="I59" sqref="I59:I62"/>
    </sheetView>
  </sheetViews>
  <sheetFormatPr defaultColWidth="9.00390625" defaultRowHeight="13.5"/>
  <cols>
    <col min="1" max="1" width="3.375" style="122" bestFit="1" customWidth="1"/>
    <col min="2" max="2" width="10.125" style="1" customWidth="1"/>
    <col min="3" max="4" width="5.75390625" style="2" bestFit="1" customWidth="1"/>
    <col min="5" max="5" width="5.25390625" style="2" customWidth="1"/>
    <col min="6" max="7" width="5.50390625" style="2" customWidth="1"/>
    <col min="8" max="8" width="5.125" style="2" bestFit="1" customWidth="1"/>
    <col min="9" max="9" width="5.00390625" style="2" bestFit="1" customWidth="1"/>
    <col min="10" max="10" width="4.00390625" style="2" bestFit="1" customWidth="1"/>
    <col min="11" max="11" width="4.00390625" style="2" customWidth="1"/>
    <col min="12" max="12" width="4.25390625" style="2" bestFit="1" customWidth="1"/>
    <col min="13" max="13" width="4.75390625" style="2" customWidth="1"/>
    <col min="14" max="14" width="5.75390625" style="2" customWidth="1"/>
    <col min="15" max="15" width="4.625" style="2" customWidth="1"/>
    <col min="16" max="16" width="3.625" style="2" customWidth="1"/>
    <col min="17" max="17" width="4.625" style="2" customWidth="1"/>
    <col min="18" max="18" width="3.625" style="2" customWidth="1"/>
    <col min="19" max="40" width="9.00390625" style="119" customWidth="1"/>
    <col min="41" max="16384" width="9.00390625" style="2" customWidth="1"/>
  </cols>
  <sheetData>
    <row r="1" spans="1:7" ht="17.25">
      <c r="A1" s="487" t="s">
        <v>112</v>
      </c>
      <c r="B1" s="487"/>
      <c r="C1" s="487"/>
      <c r="D1" s="487"/>
      <c r="E1" s="487"/>
      <c r="F1" s="487"/>
      <c r="G1" s="487"/>
    </row>
    <row r="2" spans="1:9" s="115" customFormat="1" ht="14.25">
      <c r="A2" s="488" t="s">
        <v>113</v>
      </c>
      <c r="B2" s="488"/>
      <c r="C2" s="488"/>
      <c r="D2" s="488"/>
      <c r="E2" s="488"/>
      <c r="F2" s="488"/>
      <c r="G2" s="488"/>
      <c r="H2" s="488"/>
      <c r="I2" s="488"/>
    </row>
    <row r="3" spans="1:18" s="115" customFormat="1" ht="14.25">
      <c r="A3" s="116"/>
      <c r="P3" s="492" t="s">
        <v>346</v>
      </c>
      <c r="Q3" s="492"/>
      <c r="R3" s="492"/>
    </row>
    <row r="4" spans="1:18" s="119" customFormat="1" ht="13.5">
      <c r="A4" s="501" t="s">
        <v>185</v>
      </c>
      <c r="B4" s="504" t="s">
        <v>57</v>
      </c>
      <c r="C4" s="493" t="s">
        <v>161</v>
      </c>
      <c r="D4" s="471" t="s">
        <v>56</v>
      </c>
      <c r="E4" s="473"/>
      <c r="F4" s="493" t="s">
        <v>167</v>
      </c>
      <c r="G4" s="493" t="s">
        <v>166</v>
      </c>
      <c r="H4" s="118" t="s">
        <v>114</v>
      </c>
      <c r="I4" s="118"/>
      <c r="J4" s="118"/>
      <c r="K4" s="118"/>
      <c r="L4" s="118"/>
      <c r="M4" s="117"/>
      <c r="N4" s="423" t="s">
        <v>131</v>
      </c>
      <c r="O4" s="423" t="s">
        <v>163</v>
      </c>
      <c r="P4" s="423" t="s">
        <v>164</v>
      </c>
      <c r="Q4" s="423" t="s">
        <v>7</v>
      </c>
      <c r="R4" s="423" t="s">
        <v>165</v>
      </c>
    </row>
    <row r="5" spans="1:18" s="119" customFormat="1" ht="13.5">
      <c r="A5" s="502"/>
      <c r="B5" s="505"/>
      <c r="C5" s="494"/>
      <c r="D5" s="493" t="s">
        <v>162</v>
      </c>
      <c r="E5" s="496" t="s">
        <v>61</v>
      </c>
      <c r="F5" s="510"/>
      <c r="G5" s="510"/>
      <c r="H5" s="96"/>
      <c r="I5" s="96"/>
      <c r="J5" s="471" t="s">
        <v>68</v>
      </c>
      <c r="K5" s="473"/>
      <c r="L5" s="96"/>
      <c r="M5" s="96"/>
      <c r="N5" s="424"/>
      <c r="O5" s="424"/>
      <c r="P5" s="424"/>
      <c r="Q5" s="424"/>
      <c r="R5" s="424"/>
    </row>
    <row r="6" spans="1:18" s="119" customFormat="1" ht="13.5">
      <c r="A6" s="502"/>
      <c r="B6" s="505"/>
      <c r="C6" s="495"/>
      <c r="D6" s="495"/>
      <c r="E6" s="495"/>
      <c r="F6" s="511"/>
      <c r="G6" s="511"/>
      <c r="H6" s="120" t="s">
        <v>66</v>
      </c>
      <c r="I6" s="120" t="s">
        <v>67</v>
      </c>
      <c r="J6" s="120" t="s">
        <v>347</v>
      </c>
      <c r="K6" s="120" t="s">
        <v>348</v>
      </c>
      <c r="L6" s="120" t="s">
        <v>64</v>
      </c>
      <c r="M6" s="120" t="s">
        <v>65</v>
      </c>
      <c r="N6" s="425"/>
      <c r="O6" s="425"/>
      <c r="P6" s="425"/>
      <c r="Q6" s="425"/>
      <c r="R6" s="425"/>
    </row>
    <row r="7" spans="1:18" s="119" customFormat="1" ht="13.5">
      <c r="A7" s="503"/>
      <c r="B7" s="506"/>
      <c r="C7" s="121" t="s">
        <v>69</v>
      </c>
      <c r="D7" s="121" t="s">
        <v>69</v>
      </c>
      <c r="E7" s="272" t="s">
        <v>160</v>
      </c>
      <c r="F7" s="273" t="s">
        <v>69</v>
      </c>
      <c r="G7" s="121" t="s">
        <v>70</v>
      </c>
      <c r="H7" s="121" t="s">
        <v>69</v>
      </c>
      <c r="I7" s="121" t="s">
        <v>69</v>
      </c>
      <c r="J7" s="121" t="s">
        <v>69</v>
      </c>
      <c r="K7" s="121" t="s">
        <v>69</v>
      </c>
      <c r="L7" s="121" t="s">
        <v>69</v>
      </c>
      <c r="M7" s="273" t="s">
        <v>69</v>
      </c>
      <c r="N7" s="272" t="s">
        <v>160</v>
      </c>
      <c r="O7" s="273" t="s">
        <v>70</v>
      </c>
      <c r="P7" s="121" t="s">
        <v>69</v>
      </c>
      <c r="Q7" s="121" t="s">
        <v>69</v>
      </c>
      <c r="R7" s="121" t="s">
        <v>69</v>
      </c>
    </row>
    <row r="8" spans="1:18" s="129" customFormat="1" ht="11.25" customHeight="1">
      <c r="A8" s="490" t="s">
        <v>146</v>
      </c>
      <c r="B8" s="124" t="s">
        <v>71</v>
      </c>
      <c r="C8" s="125">
        <v>339</v>
      </c>
      <c r="D8" s="125">
        <v>329</v>
      </c>
      <c r="E8" s="126">
        <f>ROUND(D8/C8*100,1)</f>
        <v>97.1</v>
      </c>
      <c r="F8" s="127">
        <f>D8-M8</f>
        <v>228</v>
      </c>
      <c r="G8" s="125">
        <v>377</v>
      </c>
      <c r="H8" s="125">
        <v>62</v>
      </c>
      <c r="I8" s="125">
        <v>33</v>
      </c>
      <c r="J8" s="125">
        <v>0</v>
      </c>
      <c r="K8" s="125">
        <v>6</v>
      </c>
      <c r="L8" s="125">
        <v>0</v>
      </c>
      <c r="M8" s="127">
        <f>SUM(H8:L8)</f>
        <v>101</v>
      </c>
      <c r="N8" s="128">
        <f>ROUND(M8/D8*100,2)</f>
        <v>30.7</v>
      </c>
      <c r="O8" s="128">
        <f aca="true" t="shared" si="0" ref="O8:O34">ROUND(G8/D8,2)</f>
        <v>1.15</v>
      </c>
      <c r="P8" s="125">
        <v>6</v>
      </c>
      <c r="Q8" s="125">
        <v>43</v>
      </c>
      <c r="R8" s="125">
        <v>0</v>
      </c>
    </row>
    <row r="9" spans="1:40" s="135" customFormat="1" ht="11.25" customHeight="1">
      <c r="A9" s="491"/>
      <c r="B9" s="130" t="s">
        <v>72</v>
      </c>
      <c r="C9" s="131">
        <f>SUM(C8)</f>
        <v>339</v>
      </c>
      <c r="D9" s="131">
        <f>SUM(D8)</f>
        <v>329</v>
      </c>
      <c r="E9" s="132">
        <f aca="true" t="shared" si="1" ref="E9:E65">ROUND(D9/C9*100,1)</f>
        <v>97.1</v>
      </c>
      <c r="F9" s="133">
        <f aca="true" t="shared" si="2" ref="F9:F34">D9-M9</f>
        <v>228</v>
      </c>
      <c r="G9" s="131">
        <f aca="true" t="shared" si="3" ref="G9:M9">SUM(G8)</f>
        <v>377</v>
      </c>
      <c r="H9" s="131">
        <f t="shared" si="3"/>
        <v>62</v>
      </c>
      <c r="I9" s="131">
        <f t="shared" si="3"/>
        <v>33</v>
      </c>
      <c r="J9" s="131">
        <f t="shared" si="3"/>
        <v>0</v>
      </c>
      <c r="K9" s="131">
        <f t="shared" si="3"/>
        <v>6</v>
      </c>
      <c r="L9" s="131">
        <f t="shared" si="3"/>
        <v>0</v>
      </c>
      <c r="M9" s="131">
        <f t="shared" si="3"/>
        <v>101</v>
      </c>
      <c r="N9" s="134">
        <f aca="true" t="shared" si="4" ref="N9:N34">ROUND(M9/D9*100,2)</f>
        <v>30.7</v>
      </c>
      <c r="O9" s="134">
        <f t="shared" si="0"/>
        <v>1.15</v>
      </c>
      <c r="P9" s="131">
        <f>SUM(P8)</f>
        <v>6</v>
      </c>
      <c r="Q9" s="131">
        <f>SUM(Q8)</f>
        <v>43</v>
      </c>
      <c r="R9" s="131">
        <f>SUM(R8)</f>
        <v>0</v>
      </c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18" s="129" customFormat="1" ht="11.25" customHeight="1">
      <c r="A10" s="489" t="s">
        <v>147</v>
      </c>
      <c r="B10" s="136" t="s">
        <v>73</v>
      </c>
      <c r="C10" s="125">
        <v>151</v>
      </c>
      <c r="D10" s="125">
        <v>146</v>
      </c>
      <c r="E10" s="126">
        <f t="shared" si="1"/>
        <v>96.7</v>
      </c>
      <c r="F10" s="127">
        <f>D10-M10</f>
        <v>120</v>
      </c>
      <c r="G10" s="125">
        <v>90</v>
      </c>
      <c r="H10" s="125">
        <v>18</v>
      </c>
      <c r="I10" s="125">
        <v>7</v>
      </c>
      <c r="J10" s="125">
        <v>0</v>
      </c>
      <c r="K10" s="125">
        <v>1</v>
      </c>
      <c r="L10" s="125">
        <v>0</v>
      </c>
      <c r="M10" s="127">
        <f>SUM(H10:L10)</f>
        <v>26</v>
      </c>
      <c r="N10" s="128">
        <f>ROUND(M10/D10*100,2)</f>
        <v>17.81</v>
      </c>
      <c r="O10" s="128">
        <f t="shared" si="0"/>
        <v>0.62</v>
      </c>
      <c r="P10" s="125">
        <v>2</v>
      </c>
      <c r="Q10" s="125">
        <v>15</v>
      </c>
      <c r="R10" s="125">
        <v>4</v>
      </c>
    </row>
    <row r="11" spans="1:18" s="129" customFormat="1" ht="11.25" customHeight="1">
      <c r="A11" s="490"/>
      <c r="B11" s="136" t="s">
        <v>74</v>
      </c>
      <c r="C11" s="125">
        <v>274</v>
      </c>
      <c r="D11" s="125">
        <v>265</v>
      </c>
      <c r="E11" s="126">
        <f t="shared" si="1"/>
        <v>96.7</v>
      </c>
      <c r="F11" s="127">
        <f t="shared" si="2"/>
        <v>201</v>
      </c>
      <c r="G11" s="125">
        <v>231</v>
      </c>
      <c r="H11" s="125">
        <v>40</v>
      </c>
      <c r="I11" s="125">
        <v>17</v>
      </c>
      <c r="J11" s="125">
        <v>4</v>
      </c>
      <c r="K11" s="125">
        <v>3</v>
      </c>
      <c r="L11" s="125">
        <v>0</v>
      </c>
      <c r="M11" s="127">
        <f aca="true" t="shared" si="5" ref="M11:M17">SUM(H11:L11)</f>
        <v>64</v>
      </c>
      <c r="N11" s="128">
        <f t="shared" si="4"/>
        <v>24.15</v>
      </c>
      <c r="O11" s="128">
        <f t="shared" si="0"/>
        <v>0.87</v>
      </c>
      <c r="P11" s="125">
        <v>0</v>
      </c>
      <c r="Q11" s="125">
        <v>15</v>
      </c>
      <c r="R11" s="125">
        <v>3</v>
      </c>
    </row>
    <row r="12" spans="1:18" s="129" customFormat="1" ht="11.25" customHeight="1">
      <c r="A12" s="490"/>
      <c r="B12" s="136" t="s">
        <v>148</v>
      </c>
      <c r="C12" s="125">
        <v>292</v>
      </c>
      <c r="D12" s="125">
        <v>274</v>
      </c>
      <c r="E12" s="126">
        <f t="shared" si="1"/>
        <v>93.8</v>
      </c>
      <c r="F12" s="127">
        <f t="shared" si="2"/>
        <v>215</v>
      </c>
      <c r="G12" s="125">
        <v>206</v>
      </c>
      <c r="H12" s="125">
        <v>41</v>
      </c>
      <c r="I12" s="125">
        <v>15</v>
      </c>
      <c r="J12" s="125">
        <v>2</v>
      </c>
      <c r="K12" s="125">
        <v>1</v>
      </c>
      <c r="L12" s="125">
        <v>0</v>
      </c>
      <c r="M12" s="125">
        <f>SUM(H12:L12)</f>
        <v>59</v>
      </c>
      <c r="N12" s="128">
        <f t="shared" si="4"/>
        <v>21.53</v>
      </c>
      <c r="O12" s="128">
        <f t="shared" si="0"/>
        <v>0.75</v>
      </c>
      <c r="P12" s="125">
        <v>1</v>
      </c>
      <c r="Q12" s="125">
        <v>24</v>
      </c>
      <c r="R12" s="125">
        <v>4</v>
      </c>
    </row>
    <row r="13" spans="1:40" s="135" customFormat="1" ht="11.25" customHeight="1">
      <c r="A13" s="491"/>
      <c r="B13" s="130" t="s">
        <v>72</v>
      </c>
      <c r="C13" s="131">
        <f>SUM(C10:C12)</f>
        <v>717</v>
      </c>
      <c r="D13" s="131">
        <f>SUM(D10:D12)</f>
        <v>685</v>
      </c>
      <c r="E13" s="132">
        <f t="shared" si="1"/>
        <v>95.5</v>
      </c>
      <c r="F13" s="131">
        <f aca="true" t="shared" si="6" ref="F13:R13">SUM(F10:F12)</f>
        <v>536</v>
      </c>
      <c r="G13" s="131">
        <f t="shared" si="6"/>
        <v>527</v>
      </c>
      <c r="H13" s="131">
        <f t="shared" si="6"/>
        <v>99</v>
      </c>
      <c r="I13" s="131">
        <f t="shared" si="6"/>
        <v>39</v>
      </c>
      <c r="J13" s="131">
        <f t="shared" si="6"/>
        <v>6</v>
      </c>
      <c r="K13" s="131">
        <f t="shared" si="6"/>
        <v>5</v>
      </c>
      <c r="L13" s="131">
        <f t="shared" si="6"/>
        <v>0</v>
      </c>
      <c r="M13" s="131">
        <f>SUM(M10:M12)</f>
        <v>149</v>
      </c>
      <c r="N13" s="134">
        <f>ROUND(M13/D13*100,2)</f>
        <v>21.75</v>
      </c>
      <c r="O13" s="134">
        <f>ROUND(G13/D13,2)</f>
        <v>0.77</v>
      </c>
      <c r="P13" s="131">
        <f t="shared" si="6"/>
        <v>3</v>
      </c>
      <c r="Q13" s="131">
        <f t="shared" si="6"/>
        <v>54</v>
      </c>
      <c r="R13" s="131">
        <f t="shared" si="6"/>
        <v>11</v>
      </c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</row>
    <row r="14" spans="1:18" s="129" customFormat="1" ht="11.25" customHeight="1">
      <c r="A14" s="507" t="s">
        <v>143</v>
      </c>
      <c r="B14" s="136" t="s">
        <v>76</v>
      </c>
      <c r="C14" s="125">
        <v>398</v>
      </c>
      <c r="D14" s="125">
        <v>375</v>
      </c>
      <c r="E14" s="126">
        <f t="shared" si="1"/>
        <v>94.2</v>
      </c>
      <c r="F14" s="127">
        <f>D14-M14</f>
        <v>286</v>
      </c>
      <c r="G14" s="125">
        <v>206</v>
      </c>
      <c r="H14" s="125">
        <v>62</v>
      </c>
      <c r="I14" s="125">
        <v>12</v>
      </c>
      <c r="J14" s="125">
        <v>6</v>
      </c>
      <c r="K14" s="125">
        <v>9</v>
      </c>
      <c r="L14" s="125">
        <v>0</v>
      </c>
      <c r="M14" s="127">
        <f t="shared" si="5"/>
        <v>89</v>
      </c>
      <c r="N14" s="128">
        <f t="shared" si="4"/>
        <v>23.73</v>
      </c>
      <c r="O14" s="128">
        <f t="shared" si="0"/>
        <v>0.55</v>
      </c>
      <c r="P14" s="125">
        <v>5</v>
      </c>
      <c r="Q14" s="125">
        <v>32</v>
      </c>
      <c r="R14" s="125">
        <v>1</v>
      </c>
    </row>
    <row r="15" spans="1:18" s="129" customFormat="1" ht="11.25" customHeight="1">
      <c r="A15" s="508"/>
      <c r="B15" s="150" t="s">
        <v>75</v>
      </c>
      <c r="C15" s="125">
        <v>231</v>
      </c>
      <c r="D15" s="125">
        <v>225</v>
      </c>
      <c r="E15" s="126">
        <f t="shared" si="1"/>
        <v>97.4</v>
      </c>
      <c r="F15" s="127">
        <f>D15-M15</f>
        <v>151</v>
      </c>
      <c r="G15" s="125">
        <v>307</v>
      </c>
      <c r="H15" s="125">
        <v>52</v>
      </c>
      <c r="I15" s="125">
        <v>18</v>
      </c>
      <c r="J15" s="125">
        <v>0</v>
      </c>
      <c r="K15" s="125">
        <v>4</v>
      </c>
      <c r="L15" s="125">
        <v>0</v>
      </c>
      <c r="M15" s="127">
        <f t="shared" si="5"/>
        <v>74</v>
      </c>
      <c r="N15" s="128">
        <f t="shared" si="4"/>
        <v>32.89</v>
      </c>
      <c r="O15" s="128">
        <f t="shared" si="0"/>
        <v>1.36</v>
      </c>
      <c r="P15" s="125">
        <v>2</v>
      </c>
      <c r="Q15" s="125">
        <v>13</v>
      </c>
      <c r="R15" s="125">
        <v>0</v>
      </c>
    </row>
    <row r="16" spans="1:18" s="129" customFormat="1" ht="11.25" customHeight="1">
      <c r="A16" s="508"/>
      <c r="B16" s="136" t="s">
        <v>83</v>
      </c>
      <c r="C16" s="125">
        <v>1</v>
      </c>
      <c r="D16" s="125">
        <v>1</v>
      </c>
      <c r="E16" s="126">
        <f t="shared" si="1"/>
        <v>100</v>
      </c>
      <c r="F16" s="127">
        <f t="shared" si="2"/>
        <v>1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7">
        <f t="shared" si="5"/>
        <v>0</v>
      </c>
      <c r="N16" s="128">
        <f t="shared" si="4"/>
        <v>0</v>
      </c>
      <c r="O16" s="128">
        <f t="shared" si="0"/>
        <v>0</v>
      </c>
      <c r="P16" s="125">
        <v>0</v>
      </c>
      <c r="Q16" s="125">
        <v>0</v>
      </c>
      <c r="R16" s="125">
        <v>0</v>
      </c>
    </row>
    <row r="17" spans="1:18" s="129" customFormat="1" ht="11.25" customHeight="1">
      <c r="A17" s="508"/>
      <c r="B17" s="136" t="s">
        <v>84</v>
      </c>
      <c r="C17" s="125">
        <v>7</v>
      </c>
      <c r="D17" s="125">
        <v>5</v>
      </c>
      <c r="E17" s="126">
        <f t="shared" si="1"/>
        <v>71.4</v>
      </c>
      <c r="F17" s="127">
        <f t="shared" si="2"/>
        <v>1</v>
      </c>
      <c r="G17" s="125">
        <v>20</v>
      </c>
      <c r="H17" s="125">
        <v>3</v>
      </c>
      <c r="I17" s="125">
        <v>1</v>
      </c>
      <c r="J17" s="125">
        <v>0</v>
      </c>
      <c r="K17" s="125">
        <v>0</v>
      </c>
      <c r="L17" s="125">
        <v>0</v>
      </c>
      <c r="M17" s="127">
        <f t="shared" si="5"/>
        <v>4</v>
      </c>
      <c r="N17" s="128">
        <f t="shared" si="4"/>
        <v>80</v>
      </c>
      <c r="O17" s="128">
        <f t="shared" si="0"/>
        <v>4</v>
      </c>
      <c r="P17" s="125">
        <v>0</v>
      </c>
      <c r="Q17" s="125">
        <v>0</v>
      </c>
      <c r="R17" s="125">
        <v>0</v>
      </c>
    </row>
    <row r="18" spans="1:40" s="135" customFormat="1" ht="11.25" customHeight="1">
      <c r="A18" s="508"/>
      <c r="B18" s="130" t="s">
        <v>72</v>
      </c>
      <c r="C18" s="131">
        <f>SUM(C14:C17)</f>
        <v>637</v>
      </c>
      <c r="D18" s="131">
        <f>SUM(D14:D17)</f>
        <v>606</v>
      </c>
      <c r="E18" s="132">
        <f t="shared" si="1"/>
        <v>95.1</v>
      </c>
      <c r="F18" s="133">
        <f t="shared" si="2"/>
        <v>439</v>
      </c>
      <c r="G18" s="131">
        <f aca="true" t="shared" si="7" ref="G18:M18">SUM(G14:G17)</f>
        <v>533</v>
      </c>
      <c r="H18" s="131">
        <f t="shared" si="7"/>
        <v>117</v>
      </c>
      <c r="I18" s="131">
        <f t="shared" si="7"/>
        <v>31</v>
      </c>
      <c r="J18" s="131">
        <f t="shared" si="7"/>
        <v>6</v>
      </c>
      <c r="K18" s="131">
        <f t="shared" si="7"/>
        <v>13</v>
      </c>
      <c r="L18" s="131">
        <f t="shared" si="7"/>
        <v>0</v>
      </c>
      <c r="M18" s="131">
        <f t="shared" si="7"/>
        <v>167</v>
      </c>
      <c r="N18" s="134">
        <f t="shared" si="4"/>
        <v>27.56</v>
      </c>
      <c r="O18" s="134">
        <f t="shared" si="0"/>
        <v>0.88</v>
      </c>
      <c r="P18" s="131">
        <f>SUM(P14:P17)</f>
        <v>7</v>
      </c>
      <c r="Q18" s="131">
        <f>SUM(Q14:Q17)</f>
        <v>45</v>
      </c>
      <c r="R18" s="131">
        <f>SUM(R14:R17)</f>
        <v>1</v>
      </c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</row>
    <row r="19" spans="1:18" s="129" customFormat="1" ht="11.25" customHeight="1">
      <c r="A19" s="489" t="s">
        <v>149</v>
      </c>
      <c r="B19" s="136" t="s">
        <v>77</v>
      </c>
      <c r="C19" s="125">
        <v>953</v>
      </c>
      <c r="D19" s="125">
        <v>874</v>
      </c>
      <c r="E19" s="126">
        <f t="shared" si="1"/>
        <v>91.7</v>
      </c>
      <c r="F19" s="127">
        <f>D19-M19</f>
        <v>629</v>
      </c>
      <c r="G19" s="125">
        <v>890</v>
      </c>
      <c r="H19" s="125">
        <v>166</v>
      </c>
      <c r="I19" s="125">
        <v>67</v>
      </c>
      <c r="J19" s="125">
        <v>1</v>
      </c>
      <c r="K19" s="125">
        <v>11</v>
      </c>
      <c r="L19" s="125">
        <v>0</v>
      </c>
      <c r="M19" s="127">
        <f>SUM(H19:L19)</f>
        <v>245</v>
      </c>
      <c r="N19" s="128">
        <f>ROUND(M19/D19*100,2)</f>
        <v>28.03</v>
      </c>
      <c r="O19" s="128">
        <f t="shared" si="0"/>
        <v>1.02</v>
      </c>
      <c r="P19" s="125">
        <v>0</v>
      </c>
      <c r="Q19" s="125">
        <v>49</v>
      </c>
      <c r="R19" s="125">
        <v>0</v>
      </c>
    </row>
    <row r="20" spans="1:18" s="129" customFormat="1" ht="11.25" customHeight="1">
      <c r="A20" s="490"/>
      <c r="B20" s="136" t="s">
        <v>78</v>
      </c>
      <c r="C20" s="125">
        <v>170</v>
      </c>
      <c r="D20" s="125">
        <v>166</v>
      </c>
      <c r="E20" s="126">
        <f t="shared" si="1"/>
        <v>97.6</v>
      </c>
      <c r="F20" s="127">
        <f>D20-M20</f>
        <v>146</v>
      </c>
      <c r="G20" s="125">
        <v>73</v>
      </c>
      <c r="H20" s="125">
        <v>12</v>
      </c>
      <c r="I20" s="125">
        <v>5</v>
      </c>
      <c r="J20" s="125">
        <v>0</v>
      </c>
      <c r="K20" s="125">
        <v>3</v>
      </c>
      <c r="L20" s="125">
        <v>0</v>
      </c>
      <c r="M20" s="127">
        <f>SUM(H20:L20)</f>
        <v>20</v>
      </c>
      <c r="N20" s="128">
        <f>ROUND(M20/D20*100,2)</f>
        <v>12.05</v>
      </c>
      <c r="O20" s="128">
        <f t="shared" si="0"/>
        <v>0.44</v>
      </c>
      <c r="P20" s="125">
        <v>0</v>
      </c>
      <c r="Q20" s="125">
        <v>12</v>
      </c>
      <c r="R20" s="125">
        <v>0</v>
      </c>
    </row>
    <row r="21" spans="1:40" s="135" customFormat="1" ht="11.25" customHeight="1">
      <c r="A21" s="491"/>
      <c r="B21" s="130" t="s">
        <v>72</v>
      </c>
      <c r="C21" s="131">
        <f>SUM(C19:C20)</f>
        <v>1123</v>
      </c>
      <c r="D21" s="131">
        <f>SUM(D19:D20)</f>
        <v>1040</v>
      </c>
      <c r="E21" s="132">
        <f t="shared" si="1"/>
        <v>92.6</v>
      </c>
      <c r="F21" s="133">
        <f t="shared" si="2"/>
        <v>775</v>
      </c>
      <c r="G21" s="131">
        <f aca="true" t="shared" si="8" ref="G21:M21">SUM(G19:G20)</f>
        <v>963</v>
      </c>
      <c r="H21" s="131">
        <f t="shared" si="8"/>
        <v>178</v>
      </c>
      <c r="I21" s="131">
        <f t="shared" si="8"/>
        <v>72</v>
      </c>
      <c r="J21" s="131">
        <f t="shared" si="8"/>
        <v>1</v>
      </c>
      <c r="K21" s="131">
        <f t="shared" si="8"/>
        <v>14</v>
      </c>
      <c r="L21" s="131">
        <f t="shared" si="8"/>
        <v>0</v>
      </c>
      <c r="M21" s="131">
        <f t="shared" si="8"/>
        <v>265</v>
      </c>
      <c r="N21" s="134">
        <f t="shared" si="4"/>
        <v>25.48</v>
      </c>
      <c r="O21" s="134">
        <f t="shared" si="0"/>
        <v>0.93</v>
      </c>
      <c r="P21" s="131">
        <f>SUM(P19:P20)</f>
        <v>0</v>
      </c>
      <c r="Q21" s="131">
        <f>SUM(Q19:Q20)</f>
        <v>61</v>
      </c>
      <c r="R21" s="131">
        <f>SUM(R19:R20)</f>
        <v>0</v>
      </c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</row>
    <row r="22" spans="1:18" s="129" customFormat="1" ht="11.25" customHeight="1">
      <c r="A22" s="489" t="s">
        <v>150</v>
      </c>
      <c r="B22" s="136" t="s">
        <v>79</v>
      </c>
      <c r="C22" s="125">
        <v>147</v>
      </c>
      <c r="D22" s="125">
        <v>147</v>
      </c>
      <c r="E22" s="126">
        <f t="shared" si="1"/>
        <v>100</v>
      </c>
      <c r="F22" s="127">
        <f t="shared" si="2"/>
        <v>95</v>
      </c>
      <c r="G22" s="125">
        <v>185</v>
      </c>
      <c r="H22" s="125">
        <v>32</v>
      </c>
      <c r="I22" s="125">
        <v>17</v>
      </c>
      <c r="J22" s="125">
        <v>3</v>
      </c>
      <c r="K22" s="125">
        <v>0</v>
      </c>
      <c r="L22" s="125">
        <v>0</v>
      </c>
      <c r="M22" s="127">
        <f>SUM(H22:L22)</f>
        <v>52</v>
      </c>
      <c r="N22" s="128">
        <f t="shared" si="4"/>
        <v>35.37</v>
      </c>
      <c r="O22" s="128">
        <f t="shared" si="0"/>
        <v>1.26</v>
      </c>
      <c r="P22" s="125">
        <v>6</v>
      </c>
      <c r="Q22" s="125">
        <v>30</v>
      </c>
      <c r="R22" s="125">
        <v>15</v>
      </c>
    </row>
    <row r="23" spans="1:18" s="129" customFormat="1" ht="11.25" customHeight="1">
      <c r="A23" s="490"/>
      <c r="B23" s="136" t="s">
        <v>80</v>
      </c>
      <c r="C23" s="125">
        <v>485</v>
      </c>
      <c r="D23" s="125">
        <v>460</v>
      </c>
      <c r="E23" s="126">
        <f t="shared" si="1"/>
        <v>94.8</v>
      </c>
      <c r="F23" s="127">
        <f t="shared" si="2"/>
        <v>317</v>
      </c>
      <c r="G23" s="125">
        <v>534</v>
      </c>
      <c r="H23" s="125">
        <v>96</v>
      </c>
      <c r="I23" s="125">
        <v>38</v>
      </c>
      <c r="J23" s="125">
        <v>2</v>
      </c>
      <c r="K23" s="125">
        <v>7</v>
      </c>
      <c r="L23" s="125">
        <v>0</v>
      </c>
      <c r="M23" s="127">
        <f>SUM(H23:L23)</f>
        <v>143</v>
      </c>
      <c r="N23" s="128">
        <f t="shared" si="4"/>
        <v>31.09</v>
      </c>
      <c r="O23" s="128">
        <f t="shared" si="0"/>
        <v>1.16</v>
      </c>
      <c r="P23" s="125">
        <v>0</v>
      </c>
      <c r="Q23" s="125">
        <v>48</v>
      </c>
      <c r="R23" s="125">
        <v>0</v>
      </c>
    </row>
    <row r="24" spans="1:18" s="129" customFormat="1" ht="11.25" customHeight="1">
      <c r="A24" s="490"/>
      <c r="B24" s="136" t="s">
        <v>81</v>
      </c>
      <c r="C24" s="125">
        <v>102</v>
      </c>
      <c r="D24" s="125">
        <v>91</v>
      </c>
      <c r="E24" s="126">
        <f t="shared" si="1"/>
        <v>89.2</v>
      </c>
      <c r="F24" s="127">
        <f t="shared" si="2"/>
        <v>59</v>
      </c>
      <c r="G24" s="125">
        <v>119</v>
      </c>
      <c r="H24" s="125">
        <v>16</v>
      </c>
      <c r="I24" s="125">
        <v>15</v>
      </c>
      <c r="J24" s="125">
        <v>1</v>
      </c>
      <c r="K24" s="125">
        <v>0</v>
      </c>
      <c r="L24" s="125">
        <v>0</v>
      </c>
      <c r="M24" s="127">
        <f>SUM(H24:L24)</f>
        <v>32</v>
      </c>
      <c r="N24" s="128">
        <f t="shared" si="4"/>
        <v>35.16</v>
      </c>
      <c r="O24" s="128">
        <f t="shared" si="0"/>
        <v>1.31</v>
      </c>
      <c r="P24" s="125">
        <v>0</v>
      </c>
      <c r="Q24" s="125">
        <v>5</v>
      </c>
      <c r="R24" s="125">
        <v>0</v>
      </c>
    </row>
    <row r="25" spans="1:40" s="135" customFormat="1" ht="11.25" customHeight="1">
      <c r="A25" s="491"/>
      <c r="B25" s="130" t="s">
        <v>72</v>
      </c>
      <c r="C25" s="131">
        <f>SUM(C22:C24)</f>
        <v>734</v>
      </c>
      <c r="D25" s="131">
        <f>SUM(D22:D24)</f>
        <v>698</v>
      </c>
      <c r="E25" s="132">
        <f t="shared" si="1"/>
        <v>95.1</v>
      </c>
      <c r="F25" s="133">
        <f t="shared" si="2"/>
        <v>471</v>
      </c>
      <c r="G25" s="131">
        <f aca="true" t="shared" si="9" ref="G25:M25">SUM(G22:G24)</f>
        <v>838</v>
      </c>
      <c r="H25" s="131">
        <f t="shared" si="9"/>
        <v>144</v>
      </c>
      <c r="I25" s="131">
        <f t="shared" si="9"/>
        <v>70</v>
      </c>
      <c r="J25" s="131">
        <f t="shared" si="9"/>
        <v>6</v>
      </c>
      <c r="K25" s="131">
        <f t="shared" si="9"/>
        <v>7</v>
      </c>
      <c r="L25" s="131">
        <f t="shared" si="9"/>
        <v>0</v>
      </c>
      <c r="M25" s="131">
        <f t="shared" si="9"/>
        <v>227</v>
      </c>
      <c r="N25" s="134">
        <f t="shared" si="4"/>
        <v>32.52</v>
      </c>
      <c r="O25" s="134">
        <f t="shared" si="0"/>
        <v>1.2</v>
      </c>
      <c r="P25" s="131">
        <f>SUM(P22:P24)</f>
        <v>6</v>
      </c>
      <c r="Q25" s="131">
        <f>SUM(Q22:Q24)</f>
        <v>83</v>
      </c>
      <c r="R25" s="131">
        <f>SUM(R22:R24)</f>
        <v>15</v>
      </c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</row>
    <row r="26" spans="1:18" s="129" customFormat="1" ht="11.25" customHeight="1">
      <c r="A26" s="489" t="s">
        <v>151</v>
      </c>
      <c r="B26" s="136" t="s">
        <v>168</v>
      </c>
      <c r="C26" s="125">
        <v>199</v>
      </c>
      <c r="D26" s="125">
        <v>190</v>
      </c>
      <c r="E26" s="126">
        <f t="shared" si="1"/>
        <v>95.5</v>
      </c>
      <c r="F26" s="127">
        <f t="shared" si="2"/>
        <v>136</v>
      </c>
      <c r="G26" s="125">
        <v>158</v>
      </c>
      <c r="H26" s="125">
        <v>37</v>
      </c>
      <c r="I26" s="125">
        <v>13</v>
      </c>
      <c r="J26" s="125">
        <v>1</v>
      </c>
      <c r="K26" s="125">
        <v>3</v>
      </c>
      <c r="L26" s="125">
        <v>0</v>
      </c>
      <c r="M26" s="127">
        <f>SUM(H26:L26)</f>
        <v>54</v>
      </c>
      <c r="N26" s="128">
        <f t="shared" si="4"/>
        <v>28.42</v>
      </c>
      <c r="O26" s="128">
        <f t="shared" si="0"/>
        <v>0.83</v>
      </c>
      <c r="P26" s="125">
        <v>0</v>
      </c>
      <c r="Q26" s="125">
        <v>12</v>
      </c>
      <c r="R26" s="125">
        <v>0</v>
      </c>
    </row>
    <row r="27" spans="1:40" s="135" customFormat="1" ht="11.25" customHeight="1">
      <c r="A27" s="491"/>
      <c r="B27" s="130" t="s">
        <v>72</v>
      </c>
      <c r="C27" s="131">
        <f>SUM(C26:C26)</f>
        <v>199</v>
      </c>
      <c r="D27" s="131">
        <f>SUM(D26:D26)</f>
        <v>190</v>
      </c>
      <c r="E27" s="132">
        <f t="shared" si="1"/>
        <v>95.5</v>
      </c>
      <c r="F27" s="133">
        <f t="shared" si="2"/>
        <v>136</v>
      </c>
      <c r="G27" s="131">
        <f aca="true" t="shared" si="10" ref="G27:M27">SUM(G26:G26)</f>
        <v>158</v>
      </c>
      <c r="H27" s="131">
        <f t="shared" si="10"/>
        <v>37</v>
      </c>
      <c r="I27" s="131">
        <f t="shared" si="10"/>
        <v>13</v>
      </c>
      <c r="J27" s="131">
        <f t="shared" si="10"/>
        <v>1</v>
      </c>
      <c r="K27" s="131">
        <f t="shared" si="10"/>
        <v>3</v>
      </c>
      <c r="L27" s="131">
        <f t="shared" si="10"/>
        <v>0</v>
      </c>
      <c r="M27" s="131">
        <f t="shared" si="10"/>
        <v>54</v>
      </c>
      <c r="N27" s="134">
        <f t="shared" si="4"/>
        <v>28.42</v>
      </c>
      <c r="O27" s="134">
        <f t="shared" si="0"/>
        <v>0.83</v>
      </c>
      <c r="P27" s="131">
        <f>SUM(P26:P26)</f>
        <v>0</v>
      </c>
      <c r="Q27" s="131">
        <f>SUM(Q26:Q26)</f>
        <v>12</v>
      </c>
      <c r="R27" s="131">
        <f>SUM(R26:R26)</f>
        <v>0</v>
      </c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</row>
    <row r="28" spans="1:18" s="129" customFormat="1" ht="11.25" customHeight="1">
      <c r="A28" s="507" t="s">
        <v>145</v>
      </c>
      <c r="B28" s="136" t="s">
        <v>82</v>
      </c>
      <c r="C28" s="125">
        <v>1292</v>
      </c>
      <c r="D28" s="125">
        <v>1185</v>
      </c>
      <c r="E28" s="126">
        <f t="shared" si="1"/>
        <v>91.7</v>
      </c>
      <c r="F28" s="127">
        <f>D28-M28</f>
        <v>906</v>
      </c>
      <c r="G28" s="125">
        <v>1061</v>
      </c>
      <c r="H28" s="125">
        <v>185</v>
      </c>
      <c r="I28" s="125">
        <v>83</v>
      </c>
      <c r="J28" s="125">
        <v>0</v>
      </c>
      <c r="K28" s="125">
        <v>11</v>
      </c>
      <c r="L28" s="125">
        <v>0</v>
      </c>
      <c r="M28" s="127">
        <f aca="true" t="shared" si="11" ref="M28:M34">SUM(H28:L28)</f>
        <v>279</v>
      </c>
      <c r="N28" s="128">
        <f t="shared" si="4"/>
        <v>23.54</v>
      </c>
      <c r="O28" s="128">
        <f t="shared" si="0"/>
        <v>0.9</v>
      </c>
      <c r="P28" s="125">
        <v>12</v>
      </c>
      <c r="Q28" s="125">
        <v>97</v>
      </c>
      <c r="R28" s="125">
        <v>0</v>
      </c>
    </row>
    <row r="29" spans="1:18" s="129" customFormat="1" ht="11.25" customHeight="1">
      <c r="A29" s="508"/>
      <c r="B29" s="136" t="s">
        <v>186</v>
      </c>
      <c r="C29" s="125">
        <v>671</v>
      </c>
      <c r="D29" s="125">
        <v>638</v>
      </c>
      <c r="E29" s="126">
        <f t="shared" si="1"/>
        <v>95.1</v>
      </c>
      <c r="F29" s="127">
        <f t="shared" si="2"/>
        <v>519</v>
      </c>
      <c r="G29" s="125">
        <v>436</v>
      </c>
      <c r="H29" s="125">
        <v>87</v>
      </c>
      <c r="I29" s="125">
        <v>29</v>
      </c>
      <c r="J29" s="125">
        <v>0</v>
      </c>
      <c r="K29" s="125">
        <v>3</v>
      </c>
      <c r="L29" s="125">
        <v>0</v>
      </c>
      <c r="M29" s="127">
        <f t="shared" si="11"/>
        <v>119</v>
      </c>
      <c r="N29" s="128">
        <f t="shared" si="4"/>
        <v>18.65</v>
      </c>
      <c r="O29" s="128">
        <f t="shared" si="0"/>
        <v>0.68</v>
      </c>
      <c r="P29" s="125">
        <v>0</v>
      </c>
      <c r="Q29" s="125">
        <v>41</v>
      </c>
      <c r="R29" s="125">
        <v>2</v>
      </c>
    </row>
    <row r="30" spans="1:18" s="129" customFormat="1" ht="11.25" customHeight="1">
      <c r="A30" s="508"/>
      <c r="B30" s="136" t="s">
        <v>85</v>
      </c>
      <c r="C30" s="125">
        <v>73</v>
      </c>
      <c r="D30" s="125">
        <v>68</v>
      </c>
      <c r="E30" s="126">
        <f t="shared" si="1"/>
        <v>93.2</v>
      </c>
      <c r="F30" s="127">
        <f t="shared" si="2"/>
        <v>42</v>
      </c>
      <c r="G30" s="125">
        <v>96</v>
      </c>
      <c r="H30" s="125">
        <v>12</v>
      </c>
      <c r="I30" s="125">
        <v>13</v>
      </c>
      <c r="J30" s="125">
        <v>0</v>
      </c>
      <c r="K30" s="125">
        <v>1</v>
      </c>
      <c r="L30" s="125">
        <v>0</v>
      </c>
      <c r="M30" s="127">
        <f t="shared" si="11"/>
        <v>26</v>
      </c>
      <c r="N30" s="128">
        <f t="shared" si="4"/>
        <v>38.24</v>
      </c>
      <c r="O30" s="128">
        <f t="shared" si="0"/>
        <v>1.41</v>
      </c>
      <c r="P30" s="125">
        <v>1</v>
      </c>
      <c r="Q30" s="125">
        <v>4</v>
      </c>
      <c r="R30" s="125">
        <v>0</v>
      </c>
    </row>
    <row r="31" spans="1:40" s="135" customFormat="1" ht="11.25" customHeight="1">
      <c r="A31" s="509"/>
      <c r="B31" s="130" t="s">
        <v>72</v>
      </c>
      <c r="C31" s="131">
        <f>SUM(C28:C30)</f>
        <v>2036</v>
      </c>
      <c r="D31" s="131">
        <f>SUM(D28:D30)</f>
        <v>1891</v>
      </c>
      <c r="E31" s="132">
        <f t="shared" si="1"/>
        <v>92.9</v>
      </c>
      <c r="F31" s="133">
        <f t="shared" si="2"/>
        <v>1467</v>
      </c>
      <c r="G31" s="131">
        <f aca="true" t="shared" si="12" ref="G31:L31">SUM(G28:G30)</f>
        <v>1593</v>
      </c>
      <c r="H31" s="131">
        <f t="shared" si="12"/>
        <v>284</v>
      </c>
      <c r="I31" s="131">
        <f t="shared" si="12"/>
        <v>125</v>
      </c>
      <c r="J31" s="131">
        <f t="shared" si="12"/>
        <v>0</v>
      </c>
      <c r="K31" s="131">
        <f t="shared" si="12"/>
        <v>15</v>
      </c>
      <c r="L31" s="131">
        <f t="shared" si="12"/>
        <v>0</v>
      </c>
      <c r="M31" s="133">
        <f t="shared" si="11"/>
        <v>424</v>
      </c>
      <c r="N31" s="134">
        <f t="shared" si="4"/>
        <v>22.42</v>
      </c>
      <c r="O31" s="134">
        <f t="shared" si="0"/>
        <v>0.84</v>
      </c>
      <c r="P31" s="131">
        <f>SUM(P28:P30)</f>
        <v>13</v>
      </c>
      <c r="Q31" s="131">
        <f>SUM(Q28:Q30)</f>
        <v>142</v>
      </c>
      <c r="R31" s="131">
        <f>SUM(R28:R30)</f>
        <v>2</v>
      </c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</row>
    <row r="32" spans="1:18" s="129" customFormat="1" ht="11.25" customHeight="1">
      <c r="A32" s="489" t="s">
        <v>152</v>
      </c>
      <c r="B32" s="136" t="s">
        <v>86</v>
      </c>
      <c r="C32" s="125">
        <v>247</v>
      </c>
      <c r="D32" s="125">
        <v>210</v>
      </c>
      <c r="E32" s="126">
        <f t="shared" si="1"/>
        <v>85</v>
      </c>
      <c r="F32" s="127">
        <f t="shared" si="2"/>
        <v>147</v>
      </c>
      <c r="G32" s="125">
        <v>268</v>
      </c>
      <c r="H32" s="125">
        <v>34</v>
      </c>
      <c r="I32" s="125">
        <v>25</v>
      </c>
      <c r="J32" s="125">
        <v>0</v>
      </c>
      <c r="K32" s="125">
        <v>4</v>
      </c>
      <c r="L32" s="125">
        <v>0</v>
      </c>
      <c r="M32" s="127">
        <f t="shared" si="11"/>
        <v>63</v>
      </c>
      <c r="N32" s="128">
        <f t="shared" si="4"/>
        <v>30</v>
      </c>
      <c r="O32" s="128">
        <f t="shared" si="0"/>
        <v>1.28</v>
      </c>
      <c r="P32" s="125">
        <v>18</v>
      </c>
      <c r="Q32" s="125">
        <v>41</v>
      </c>
      <c r="R32" s="125">
        <v>10</v>
      </c>
    </row>
    <row r="33" spans="1:18" s="129" customFormat="1" ht="11.25" customHeight="1">
      <c r="A33" s="490"/>
      <c r="B33" s="136" t="s">
        <v>87</v>
      </c>
      <c r="C33" s="125">
        <v>313</v>
      </c>
      <c r="D33" s="125">
        <v>283</v>
      </c>
      <c r="E33" s="126">
        <f t="shared" si="1"/>
        <v>90.4</v>
      </c>
      <c r="F33" s="127">
        <f t="shared" si="2"/>
        <v>221</v>
      </c>
      <c r="G33" s="125">
        <v>272</v>
      </c>
      <c r="H33" s="125">
        <v>40</v>
      </c>
      <c r="I33" s="125">
        <v>19</v>
      </c>
      <c r="J33" s="125">
        <v>0</v>
      </c>
      <c r="K33" s="125">
        <v>3</v>
      </c>
      <c r="L33" s="125">
        <v>0</v>
      </c>
      <c r="M33" s="127">
        <f t="shared" si="11"/>
        <v>62</v>
      </c>
      <c r="N33" s="128">
        <f t="shared" si="4"/>
        <v>21.91</v>
      </c>
      <c r="O33" s="128">
        <f t="shared" si="0"/>
        <v>0.96</v>
      </c>
      <c r="P33" s="125">
        <v>0</v>
      </c>
      <c r="Q33" s="125">
        <v>20</v>
      </c>
      <c r="R33" s="125">
        <v>0</v>
      </c>
    </row>
    <row r="34" spans="1:18" s="129" customFormat="1" ht="11.25" customHeight="1">
      <c r="A34" s="490"/>
      <c r="B34" s="136" t="s">
        <v>88</v>
      </c>
      <c r="C34" s="125">
        <v>106</v>
      </c>
      <c r="D34" s="125">
        <v>90</v>
      </c>
      <c r="E34" s="126">
        <f t="shared" si="1"/>
        <v>84.9</v>
      </c>
      <c r="F34" s="127">
        <f t="shared" si="2"/>
        <v>61</v>
      </c>
      <c r="G34" s="125">
        <v>134</v>
      </c>
      <c r="H34" s="125">
        <v>16</v>
      </c>
      <c r="I34" s="125">
        <v>11</v>
      </c>
      <c r="J34" s="125">
        <v>2</v>
      </c>
      <c r="K34" s="125">
        <v>0</v>
      </c>
      <c r="L34" s="125">
        <v>0</v>
      </c>
      <c r="M34" s="127">
        <f t="shared" si="11"/>
        <v>29</v>
      </c>
      <c r="N34" s="128">
        <f t="shared" si="4"/>
        <v>32.22</v>
      </c>
      <c r="O34" s="128">
        <f t="shared" si="0"/>
        <v>1.49</v>
      </c>
      <c r="P34" s="125">
        <v>29</v>
      </c>
      <c r="Q34" s="125">
        <v>7</v>
      </c>
      <c r="R34" s="125">
        <v>6</v>
      </c>
    </row>
    <row r="35" spans="1:40" s="135" customFormat="1" ht="11.25" customHeight="1">
      <c r="A35" s="491"/>
      <c r="B35" s="130" t="s">
        <v>72</v>
      </c>
      <c r="C35" s="131">
        <f>SUM(C32:C34)</f>
        <v>666</v>
      </c>
      <c r="D35" s="131">
        <f>SUM(D32:D34)</f>
        <v>583</v>
      </c>
      <c r="E35" s="132">
        <f t="shared" si="1"/>
        <v>87.5</v>
      </c>
      <c r="F35" s="133">
        <f aca="true" t="shared" si="13" ref="F35:F65">D35-M35</f>
        <v>429</v>
      </c>
      <c r="G35" s="131">
        <f aca="true" t="shared" si="14" ref="G35:M35">SUM(G32:G34)</f>
        <v>674</v>
      </c>
      <c r="H35" s="131">
        <f t="shared" si="14"/>
        <v>90</v>
      </c>
      <c r="I35" s="131">
        <f t="shared" si="14"/>
        <v>55</v>
      </c>
      <c r="J35" s="131">
        <f t="shared" si="14"/>
        <v>2</v>
      </c>
      <c r="K35" s="131">
        <f t="shared" si="14"/>
        <v>7</v>
      </c>
      <c r="L35" s="131">
        <f t="shared" si="14"/>
        <v>0</v>
      </c>
      <c r="M35" s="131">
        <f t="shared" si="14"/>
        <v>154</v>
      </c>
      <c r="N35" s="134">
        <f aca="true" t="shared" si="15" ref="N35:N65">ROUND(M35/D35*100,2)</f>
        <v>26.42</v>
      </c>
      <c r="O35" s="134">
        <f aca="true" t="shared" si="16" ref="O35:O65">ROUND(G35/D35,2)</f>
        <v>1.16</v>
      </c>
      <c r="P35" s="131">
        <f>SUM(P32:P34)</f>
        <v>47</v>
      </c>
      <c r="Q35" s="131">
        <f>SUM(Q32:Q34)</f>
        <v>68</v>
      </c>
      <c r="R35" s="131">
        <f>SUM(R32:R34)</f>
        <v>16</v>
      </c>
      <c r="S35" s="129"/>
      <c r="T35" s="344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</row>
    <row r="36" spans="1:21" s="129" customFormat="1" ht="11.25" customHeight="1">
      <c r="A36" s="489" t="s">
        <v>153</v>
      </c>
      <c r="B36" s="136" t="s">
        <v>89</v>
      </c>
      <c r="C36" s="125">
        <v>1126</v>
      </c>
      <c r="D36" s="125">
        <v>985</v>
      </c>
      <c r="E36" s="126">
        <f t="shared" si="1"/>
        <v>87.5</v>
      </c>
      <c r="F36" s="127">
        <v>718</v>
      </c>
      <c r="G36" s="125">
        <v>1005</v>
      </c>
      <c r="H36" s="125">
        <v>210</v>
      </c>
      <c r="I36" s="125">
        <v>72</v>
      </c>
      <c r="J36" s="125">
        <v>0</v>
      </c>
      <c r="K36" s="125">
        <v>0</v>
      </c>
      <c r="L36" s="125">
        <v>0</v>
      </c>
      <c r="M36" s="127">
        <f aca="true" t="shared" si="17" ref="M36:M45">SUM(H36:L36)</f>
        <v>282</v>
      </c>
      <c r="N36" s="128">
        <f t="shared" si="15"/>
        <v>28.63</v>
      </c>
      <c r="O36" s="128">
        <f t="shared" si="16"/>
        <v>1.02</v>
      </c>
      <c r="P36" s="125">
        <v>0</v>
      </c>
      <c r="Q36" s="125">
        <v>90</v>
      </c>
      <c r="R36" s="125">
        <v>0</v>
      </c>
      <c r="S36" s="344"/>
      <c r="T36" s="344"/>
      <c r="U36" s="344"/>
    </row>
    <row r="37" spans="1:18" s="129" customFormat="1" ht="11.25" customHeight="1">
      <c r="A37" s="490"/>
      <c r="B37" s="136" t="s">
        <v>90</v>
      </c>
      <c r="C37" s="125">
        <v>116</v>
      </c>
      <c r="D37" s="125">
        <v>114</v>
      </c>
      <c r="E37" s="126">
        <f t="shared" si="1"/>
        <v>98.3</v>
      </c>
      <c r="F37" s="127">
        <f t="shared" si="13"/>
        <v>79</v>
      </c>
      <c r="G37" s="125">
        <v>132</v>
      </c>
      <c r="H37" s="125">
        <v>24</v>
      </c>
      <c r="I37" s="125">
        <v>9</v>
      </c>
      <c r="J37" s="125">
        <v>0</v>
      </c>
      <c r="K37" s="125">
        <v>2</v>
      </c>
      <c r="L37" s="125">
        <v>0</v>
      </c>
      <c r="M37" s="127">
        <f t="shared" si="17"/>
        <v>35</v>
      </c>
      <c r="N37" s="128">
        <f t="shared" si="15"/>
        <v>30.7</v>
      </c>
      <c r="O37" s="128">
        <f t="shared" si="16"/>
        <v>1.16</v>
      </c>
      <c r="P37" s="125">
        <v>0</v>
      </c>
      <c r="Q37" s="125">
        <v>15</v>
      </c>
      <c r="R37" s="125">
        <v>0</v>
      </c>
    </row>
    <row r="38" spans="1:18" s="129" customFormat="1" ht="11.25" customHeight="1">
      <c r="A38" s="490"/>
      <c r="B38" s="136" t="s">
        <v>91</v>
      </c>
      <c r="C38" s="125">
        <v>60</v>
      </c>
      <c r="D38" s="125">
        <v>53</v>
      </c>
      <c r="E38" s="126">
        <f t="shared" si="1"/>
        <v>88.3</v>
      </c>
      <c r="F38" s="127">
        <f t="shared" si="13"/>
        <v>28</v>
      </c>
      <c r="G38" s="125">
        <v>90</v>
      </c>
      <c r="H38" s="125">
        <v>20</v>
      </c>
      <c r="I38" s="125">
        <v>5</v>
      </c>
      <c r="J38" s="125">
        <v>0</v>
      </c>
      <c r="K38" s="125">
        <v>0</v>
      </c>
      <c r="L38" s="125">
        <v>0</v>
      </c>
      <c r="M38" s="127">
        <f t="shared" si="17"/>
        <v>25</v>
      </c>
      <c r="N38" s="128">
        <f t="shared" si="15"/>
        <v>47.17</v>
      </c>
      <c r="O38" s="128">
        <f t="shared" si="16"/>
        <v>1.7</v>
      </c>
      <c r="P38" s="125">
        <v>0</v>
      </c>
      <c r="Q38" s="125">
        <v>0</v>
      </c>
      <c r="R38" s="125">
        <v>3</v>
      </c>
    </row>
    <row r="39" spans="1:18" s="129" customFormat="1" ht="11.25" customHeight="1">
      <c r="A39" s="490"/>
      <c r="B39" s="136" t="s">
        <v>92</v>
      </c>
      <c r="C39" s="125">
        <v>69</v>
      </c>
      <c r="D39" s="125">
        <v>69</v>
      </c>
      <c r="E39" s="126">
        <f t="shared" si="1"/>
        <v>100</v>
      </c>
      <c r="F39" s="127">
        <f t="shared" si="13"/>
        <v>46</v>
      </c>
      <c r="G39" s="125">
        <v>90</v>
      </c>
      <c r="H39" s="125">
        <v>15</v>
      </c>
      <c r="I39" s="125">
        <v>6</v>
      </c>
      <c r="J39" s="125">
        <v>2</v>
      </c>
      <c r="K39" s="125">
        <v>0</v>
      </c>
      <c r="L39" s="125">
        <v>0</v>
      </c>
      <c r="M39" s="127">
        <f t="shared" si="17"/>
        <v>23</v>
      </c>
      <c r="N39" s="128">
        <f t="shared" si="15"/>
        <v>33.33</v>
      </c>
      <c r="O39" s="128">
        <f t="shared" si="16"/>
        <v>1.3</v>
      </c>
      <c r="P39" s="125">
        <v>0</v>
      </c>
      <c r="Q39" s="125">
        <v>1</v>
      </c>
      <c r="R39" s="125">
        <v>0</v>
      </c>
    </row>
    <row r="40" spans="1:18" s="129" customFormat="1" ht="11.25" customHeight="1">
      <c r="A40" s="490"/>
      <c r="B40" s="136" t="s">
        <v>115</v>
      </c>
      <c r="C40" s="125">
        <v>53</v>
      </c>
      <c r="D40" s="125">
        <v>50</v>
      </c>
      <c r="E40" s="126">
        <f t="shared" si="1"/>
        <v>94.3</v>
      </c>
      <c r="F40" s="127">
        <f t="shared" si="13"/>
        <v>33</v>
      </c>
      <c r="G40" s="125">
        <v>63</v>
      </c>
      <c r="H40" s="125">
        <v>10</v>
      </c>
      <c r="I40" s="125">
        <v>7</v>
      </c>
      <c r="J40" s="125">
        <v>0</v>
      </c>
      <c r="K40" s="125">
        <v>0</v>
      </c>
      <c r="L40" s="125">
        <v>0</v>
      </c>
      <c r="M40" s="127">
        <f t="shared" si="17"/>
        <v>17</v>
      </c>
      <c r="N40" s="128">
        <f t="shared" si="15"/>
        <v>34</v>
      </c>
      <c r="O40" s="128">
        <f t="shared" si="16"/>
        <v>1.26</v>
      </c>
      <c r="P40" s="125">
        <v>1</v>
      </c>
      <c r="Q40" s="125">
        <v>3</v>
      </c>
      <c r="R40" s="125">
        <v>0</v>
      </c>
    </row>
    <row r="41" spans="1:18" s="129" customFormat="1" ht="11.25" customHeight="1">
      <c r="A41" s="490"/>
      <c r="B41" s="136" t="s">
        <v>94</v>
      </c>
      <c r="C41" s="125">
        <v>97</v>
      </c>
      <c r="D41" s="125">
        <v>86</v>
      </c>
      <c r="E41" s="126">
        <f t="shared" si="1"/>
        <v>88.7</v>
      </c>
      <c r="F41" s="127">
        <f t="shared" si="13"/>
        <v>63</v>
      </c>
      <c r="G41" s="125">
        <v>89</v>
      </c>
      <c r="H41" s="125">
        <v>16</v>
      </c>
      <c r="I41" s="125">
        <v>7</v>
      </c>
      <c r="J41" s="125">
        <v>0</v>
      </c>
      <c r="K41" s="125">
        <v>0</v>
      </c>
      <c r="L41" s="125">
        <v>0</v>
      </c>
      <c r="M41" s="127">
        <f t="shared" si="17"/>
        <v>23</v>
      </c>
      <c r="N41" s="128">
        <f t="shared" si="15"/>
        <v>26.74</v>
      </c>
      <c r="O41" s="128">
        <f t="shared" si="16"/>
        <v>1.03</v>
      </c>
      <c r="P41" s="125">
        <v>0</v>
      </c>
      <c r="Q41" s="125">
        <v>2</v>
      </c>
      <c r="R41" s="125">
        <v>0</v>
      </c>
    </row>
    <row r="42" spans="1:40" s="135" customFormat="1" ht="11.25" customHeight="1">
      <c r="A42" s="491"/>
      <c r="B42" s="130" t="s">
        <v>72</v>
      </c>
      <c r="C42" s="131">
        <f>SUM(C36:C41)</f>
        <v>1521</v>
      </c>
      <c r="D42" s="131">
        <f>SUM(D36:D41)</f>
        <v>1357</v>
      </c>
      <c r="E42" s="132">
        <f t="shared" si="1"/>
        <v>89.2</v>
      </c>
      <c r="F42" s="133">
        <f t="shared" si="13"/>
        <v>952</v>
      </c>
      <c r="G42" s="131">
        <f aca="true" t="shared" si="18" ref="G42:L42">SUM(G36:G41)</f>
        <v>1469</v>
      </c>
      <c r="H42" s="131">
        <f t="shared" si="18"/>
        <v>295</v>
      </c>
      <c r="I42" s="131">
        <f t="shared" si="18"/>
        <v>106</v>
      </c>
      <c r="J42" s="131">
        <f t="shared" si="18"/>
        <v>2</v>
      </c>
      <c r="K42" s="131">
        <f t="shared" si="18"/>
        <v>2</v>
      </c>
      <c r="L42" s="131">
        <f t="shared" si="18"/>
        <v>0</v>
      </c>
      <c r="M42" s="133">
        <f t="shared" si="17"/>
        <v>405</v>
      </c>
      <c r="N42" s="134">
        <f t="shared" si="15"/>
        <v>29.85</v>
      </c>
      <c r="O42" s="134">
        <f t="shared" si="16"/>
        <v>1.08</v>
      </c>
      <c r="P42" s="131">
        <f>SUM(P36:P41)</f>
        <v>1</v>
      </c>
      <c r="Q42" s="131">
        <f>SUM(Q36:Q41)</f>
        <v>111</v>
      </c>
      <c r="R42" s="131">
        <f>SUM(R36:R41)</f>
        <v>3</v>
      </c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</row>
    <row r="43" spans="1:18" s="129" customFormat="1" ht="11.25" customHeight="1">
      <c r="A43" s="489" t="s">
        <v>154</v>
      </c>
      <c r="B43" s="136" t="s">
        <v>95</v>
      </c>
      <c r="C43" s="125">
        <v>156</v>
      </c>
      <c r="D43" s="125">
        <v>153</v>
      </c>
      <c r="E43" s="126">
        <f t="shared" si="1"/>
        <v>98.1</v>
      </c>
      <c r="F43" s="127">
        <f t="shared" si="13"/>
        <v>99</v>
      </c>
      <c r="G43" s="125">
        <v>250</v>
      </c>
      <c r="H43" s="125">
        <v>33</v>
      </c>
      <c r="I43" s="125">
        <v>14</v>
      </c>
      <c r="J43" s="125">
        <v>0</v>
      </c>
      <c r="K43" s="125">
        <v>7</v>
      </c>
      <c r="L43" s="125">
        <v>0</v>
      </c>
      <c r="M43" s="127">
        <f t="shared" si="17"/>
        <v>54</v>
      </c>
      <c r="N43" s="128">
        <f t="shared" si="15"/>
        <v>35.29</v>
      </c>
      <c r="O43" s="128">
        <f t="shared" si="16"/>
        <v>1.63</v>
      </c>
      <c r="P43" s="125">
        <v>0</v>
      </c>
      <c r="Q43" s="125">
        <v>8</v>
      </c>
      <c r="R43" s="125">
        <v>0</v>
      </c>
    </row>
    <row r="44" spans="1:18" s="129" customFormat="1" ht="11.25" customHeight="1">
      <c r="A44" s="490"/>
      <c r="B44" s="136" t="s">
        <v>96</v>
      </c>
      <c r="C44" s="125">
        <v>74</v>
      </c>
      <c r="D44" s="125">
        <v>73</v>
      </c>
      <c r="E44" s="126">
        <f t="shared" si="1"/>
        <v>98.6</v>
      </c>
      <c r="F44" s="127">
        <f t="shared" si="13"/>
        <v>57</v>
      </c>
      <c r="G44" s="125">
        <v>40</v>
      </c>
      <c r="H44" s="125">
        <v>13</v>
      </c>
      <c r="I44" s="125">
        <v>3</v>
      </c>
      <c r="J44" s="125">
        <v>0</v>
      </c>
      <c r="K44" s="125">
        <v>0</v>
      </c>
      <c r="L44" s="125">
        <v>0</v>
      </c>
      <c r="M44" s="127">
        <f t="shared" si="17"/>
        <v>16</v>
      </c>
      <c r="N44" s="128">
        <f t="shared" si="15"/>
        <v>21.92</v>
      </c>
      <c r="O44" s="128">
        <f t="shared" si="16"/>
        <v>0.55</v>
      </c>
      <c r="P44" s="125">
        <v>0</v>
      </c>
      <c r="Q44" s="125">
        <v>5</v>
      </c>
      <c r="R44" s="125">
        <v>1</v>
      </c>
    </row>
    <row r="45" spans="1:18" s="129" customFormat="1" ht="11.25" customHeight="1">
      <c r="A45" s="490"/>
      <c r="B45" s="136" t="s">
        <v>97</v>
      </c>
      <c r="C45" s="125">
        <v>51</v>
      </c>
      <c r="D45" s="125">
        <v>49</v>
      </c>
      <c r="E45" s="126">
        <f>ROUND(D45/C45*100,1)</f>
        <v>96.1</v>
      </c>
      <c r="F45" s="127">
        <f t="shared" si="13"/>
        <v>41</v>
      </c>
      <c r="G45" s="125">
        <v>24</v>
      </c>
      <c r="H45" s="125">
        <v>6</v>
      </c>
      <c r="I45" s="125">
        <v>1</v>
      </c>
      <c r="J45" s="125">
        <v>0</v>
      </c>
      <c r="K45" s="125">
        <v>1</v>
      </c>
      <c r="L45" s="125">
        <v>0</v>
      </c>
      <c r="M45" s="127">
        <f t="shared" si="17"/>
        <v>8</v>
      </c>
      <c r="N45" s="128">
        <f t="shared" si="15"/>
        <v>16.33</v>
      </c>
      <c r="O45" s="128">
        <f t="shared" si="16"/>
        <v>0.49</v>
      </c>
      <c r="P45" s="125">
        <v>0</v>
      </c>
      <c r="Q45" s="125">
        <v>0</v>
      </c>
      <c r="R45" s="125">
        <v>0</v>
      </c>
    </row>
    <row r="46" spans="1:40" s="135" customFormat="1" ht="11.25" customHeight="1">
      <c r="A46" s="491"/>
      <c r="B46" s="130" t="s">
        <v>72</v>
      </c>
      <c r="C46" s="131">
        <f>SUM(C43:C45)</f>
        <v>281</v>
      </c>
      <c r="D46" s="131">
        <f>SUM(D43:D45)</f>
        <v>275</v>
      </c>
      <c r="E46" s="132">
        <f t="shared" si="1"/>
        <v>97.9</v>
      </c>
      <c r="F46" s="133">
        <f t="shared" si="13"/>
        <v>197</v>
      </c>
      <c r="G46" s="131">
        <f aca="true" t="shared" si="19" ref="G46:M46">SUM(G43:G45)</f>
        <v>314</v>
      </c>
      <c r="H46" s="131">
        <f t="shared" si="19"/>
        <v>52</v>
      </c>
      <c r="I46" s="131">
        <f t="shared" si="19"/>
        <v>18</v>
      </c>
      <c r="J46" s="131">
        <f t="shared" si="19"/>
        <v>0</v>
      </c>
      <c r="K46" s="131">
        <f t="shared" si="19"/>
        <v>8</v>
      </c>
      <c r="L46" s="131">
        <f t="shared" si="19"/>
        <v>0</v>
      </c>
      <c r="M46" s="131">
        <f t="shared" si="19"/>
        <v>78</v>
      </c>
      <c r="N46" s="134">
        <f t="shared" si="15"/>
        <v>28.36</v>
      </c>
      <c r="O46" s="134">
        <f t="shared" si="16"/>
        <v>1.14</v>
      </c>
      <c r="P46" s="131">
        <f>SUM(P43:P45)</f>
        <v>0</v>
      </c>
      <c r="Q46" s="131">
        <f>SUM(Q43:Q45)</f>
        <v>13</v>
      </c>
      <c r="R46" s="131">
        <f>SUM(R43:R45)</f>
        <v>1</v>
      </c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</row>
    <row r="47" spans="1:40" s="135" customFormat="1" ht="11.25" customHeight="1">
      <c r="A47" s="512" t="s">
        <v>155</v>
      </c>
      <c r="B47" s="136" t="s">
        <v>158</v>
      </c>
      <c r="C47" s="137">
        <v>118</v>
      </c>
      <c r="D47" s="137">
        <v>116</v>
      </c>
      <c r="E47" s="126">
        <f t="shared" si="1"/>
        <v>98.3</v>
      </c>
      <c r="F47" s="127">
        <f t="shared" si="13"/>
        <v>84</v>
      </c>
      <c r="G47" s="137">
        <v>126</v>
      </c>
      <c r="H47" s="137">
        <v>24</v>
      </c>
      <c r="I47" s="137">
        <v>8</v>
      </c>
      <c r="J47" s="137">
        <v>0</v>
      </c>
      <c r="K47" s="137">
        <v>0</v>
      </c>
      <c r="L47" s="137">
        <v>0</v>
      </c>
      <c r="M47" s="137">
        <f>SUM(H47:L47)</f>
        <v>32</v>
      </c>
      <c r="N47" s="128">
        <f>ROUND(M47/D47*100,2)</f>
        <v>27.59</v>
      </c>
      <c r="O47" s="128">
        <f>ROUND(G47/D47,2)</f>
        <v>1.09</v>
      </c>
      <c r="P47" s="137">
        <v>0</v>
      </c>
      <c r="Q47" s="137">
        <v>0</v>
      </c>
      <c r="R47" s="137">
        <v>0</v>
      </c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</row>
    <row r="48" spans="1:40" s="135" customFormat="1" ht="11.25" customHeight="1">
      <c r="A48" s="513"/>
      <c r="B48" s="130" t="s">
        <v>72</v>
      </c>
      <c r="C48" s="131">
        <f>SUM(C47:C47)</f>
        <v>118</v>
      </c>
      <c r="D48" s="131">
        <f>SUM(D47:D47)</f>
        <v>116</v>
      </c>
      <c r="E48" s="132">
        <f t="shared" si="1"/>
        <v>98.3</v>
      </c>
      <c r="F48" s="133">
        <f>D48-M48</f>
        <v>84</v>
      </c>
      <c r="G48" s="131">
        <f aca="true" t="shared" si="20" ref="G48:M48">SUM(G47:G47)</f>
        <v>126</v>
      </c>
      <c r="H48" s="131">
        <f t="shared" si="20"/>
        <v>24</v>
      </c>
      <c r="I48" s="131">
        <f t="shared" si="20"/>
        <v>8</v>
      </c>
      <c r="J48" s="131">
        <f t="shared" si="20"/>
        <v>0</v>
      </c>
      <c r="K48" s="131">
        <f t="shared" si="20"/>
        <v>0</v>
      </c>
      <c r="L48" s="131">
        <f t="shared" si="20"/>
        <v>0</v>
      </c>
      <c r="M48" s="131">
        <f t="shared" si="20"/>
        <v>32</v>
      </c>
      <c r="N48" s="134">
        <f>ROUND(M48/D48*100,2)</f>
        <v>27.59</v>
      </c>
      <c r="O48" s="134">
        <f>ROUND(G48/D48,2)</f>
        <v>1.09</v>
      </c>
      <c r="P48" s="131">
        <f>SUM(P47:P47)</f>
        <v>0</v>
      </c>
      <c r="Q48" s="131">
        <f>SUM(Q47:Q47)</f>
        <v>0</v>
      </c>
      <c r="R48" s="131">
        <f>SUM(R47:R47)</f>
        <v>0</v>
      </c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</row>
    <row r="49" spans="1:18" s="129" customFormat="1" ht="11.25" customHeight="1">
      <c r="A49" s="489" t="s">
        <v>156</v>
      </c>
      <c r="B49" s="136" t="s">
        <v>98</v>
      </c>
      <c r="C49" s="125">
        <v>411</v>
      </c>
      <c r="D49" s="125">
        <v>371</v>
      </c>
      <c r="E49" s="126">
        <f t="shared" si="1"/>
        <v>90.3</v>
      </c>
      <c r="F49" s="127">
        <f t="shared" si="13"/>
        <v>258</v>
      </c>
      <c r="G49" s="125">
        <v>410</v>
      </c>
      <c r="H49" s="125">
        <v>68</v>
      </c>
      <c r="I49" s="125">
        <v>39</v>
      </c>
      <c r="J49" s="125">
        <v>3</v>
      </c>
      <c r="K49" s="125">
        <v>3</v>
      </c>
      <c r="L49" s="125">
        <v>0</v>
      </c>
      <c r="M49" s="127">
        <f aca="true" t="shared" si="21" ref="M49:M54">SUM(H49:L49)</f>
        <v>113</v>
      </c>
      <c r="N49" s="128">
        <f t="shared" si="15"/>
        <v>30.46</v>
      </c>
      <c r="O49" s="128">
        <f t="shared" si="16"/>
        <v>1.11</v>
      </c>
      <c r="P49" s="125">
        <v>0</v>
      </c>
      <c r="Q49" s="125">
        <v>11</v>
      </c>
      <c r="R49" s="125">
        <v>0</v>
      </c>
    </row>
    <row r="50" spans="1:18" s="129" customFormat="1" ht="11.25" customHeight="1">
      <c r="A50" s="490"/>
      <c r="B50" s="136" t="s">
        <v>99</v>
      </c>
      <c r="C50" s="125">
        <v>10</v>
      </c>
      <c r="D50" s="125">
        <v>8</v>
      </c>
      <c r="E50" s="126">
        <f t="shared" si="1"/>
        <v>80</v>
      </c>
      <c r="F50" s="127">
        <f t="shared" si="13"/>
        <v>6</v>
      </c>
      <c r="G50" s="125">
        <v>9</v>
      </c>
      <c r="H50" s="125">
        <v>1</v>
      </c>
      <c r="I50" s="125">
        <v>1</v>
      </c>
      <c r="J50" s="125">
        <v>0</v>
      </c>
      <c r="K50" s="125">
        <v>0</v>
      </c>
      <c r="L50" s="125">
        <v>0</v>
      </c>
      <c r="M50" s="127">
        <f t="shared" si="21"/>
        <v>2</v>
      </c>
      <c r="N50" s="128">
        <f t="shared" si="15"/>
        <v>25</v>
      </c>
      <c r="O50" s="128">
        <f t="shared" si="16"/>
        <v>1.13</v>
      </c>
      <c r="P50" s="125">
        <v>0</v>
      </c>
      <c r="Q50" s="125">
        <v>0</v>
      </c>
      <c r="R50" s="125">
        <v>0</v>
      </c>
    </row>
    <row r="51" spans="1:18" s="129" customFormat="1" ht="11.25" customHeight="1">
      <c r="A51" s="490"/>
      <c r="B51" s="136" t="s">
        <v>100</v>
      </c>
      <c r="C51" s="125">
        <v>14</v>
      </c>
      <c r="D51" s="125">
        <v>14</v>
      </c>
      <c r="E51" s="126">
        <f t="shared" si="1"/>
        <v>100</v>
      </c>
      <c r="F51" s="127">
        <f t="shared" si="13"/>
        <v>8</v>
      </c>
      <c r="G51" s="125">
        <v>16</v>
      </c>
      <c r="H51" s="125">
        <v>4</v>
      </c>
      <c r="I51" s="125">
        <v>2</v>
      </c>
      <c r="J51" s="125">
        <v>0</v>
      </c>
      <c r="K51" s="125">
        <v>0</v>
      </c>
      <c r="L51" s="125">
        <v>0</v>
      </c>
      <c r="M51" s="127">
        <f t="shared" si="21"/>
        <v>6</v>
      </c>
      <c r="N51" s="128">
        <f t="shared" si="15"/>
        <v>42.86</v>
      </c>
      <c r="O51" s="128">
        <f t="shared" si="16"/>
        <v>1.14</v>
      </c>
      <c r="P51" s="125">
        <v>0</v>
      </c>
      <c r="Q51" s="125">
        <v>2</v>
      </c>
      <c r="R51" s="125">
        <v>0</v>
      </c>
    </row>
    <row r="52" spans="1:18" s="129" customFormat="1" ht="11.25" customHeight="1">
      <c r="A52" s="490"/>
      <c r="B52" s="136" t="s">
        <v>101</v>
      </c>
      <c r="C52" s="125">
        <v>79</v>
      </c>
      <c r="D52" s="125">
        <v>73</v>
      </c>
      <c r="E52" s="126">
        <f>ROUND(D52/C52*100,1)</f>
        <v>92.4</v>
      </c>
      <c r="F52" s="127">
        <f>D52-M52</f>
        <v>47</v>
      </c>
      <c r="G52" s="125">
        <v>136</v>
      </c>
      <c r="H52" s="125">
        <v>11</v>
      </c>
      <c r="I52" s="125">
        <v>13</v>
      </c>
      <c r="J52" s="125">
        <v>0</v>
      </c>
      <c r="K52" s="125">
        <v>2</v>
      </c>
      <c r="L52" s="125">
        <v>0</v>
      </c>
      <c r="M52" s="127">
        <f t="shared" si="21"/>
        <v>26</v>
      </c>
      <c r="N52" s="128">
        <f>ROUND(M52/D52*100,2)</f>
        <v>35.62</v>
      </c>
      <c r="O52" s="128">
        <f>ROUND(G52/D52,2)</f>
        <v>1.86</v>
      </c>
      <c r="P52" s="125">
        <v>2</v>
      </c>
      <c r="Q52" s="125">
        <v>25</v>
      </c>
      <c r="R52" s="125">
        <v>3</v>
      </c>
    </row>
    <row r="53" spans="1:18" s="129" customFormat="1" ht="11.25" customHeight="1">
      <c r="A53" s="490"/>
      <c r="B53" s="136" t="s">
        <v>102</v>
      </c>
      <c r="C53" s="125">
        <v>62</v>
      </c>
      <c r="D53" s="125">
        <v>57</v>
      </c>
      <c r="E53" s="126">
        <f t="shared" si="1"/>
        <v>91.9</v>
      </c>
      <c r="F53" s="127">
        <f>D53-M53</f>
        <v>46</v>
      </c>
      <c r="G53" s="125">
        <v>22</v>
      </c>
      <c r="H53" s="125">
        <v>3</v>
      </c>
      <c r="I53" s="125">
        <v>7</v>
      </c>
      <c r="J53" s="125">
        <v>1</v>
      </c>
      <c r="K53" s="125">
        <v>0</v>
      </c>
      <c r="L53" s="125">
        <v>0</v>
      </c>
      <c r="M53" s="127">
        <f t="shared" si="21"/>
        <v>11</v>
      </c>
      <c r="N53" s="128">
        <f>ROUND(M53/D53*100,2)</f>
        <v>19.3</v>
      </c>
      <c r="O53" s="128">
        <f>ROUND(G53/D53,2)</f>
        <v>0.39</v>
      </c>
      <c r="P53" s="125">
        <v>0</v>
      </c>
      <c r="Q53" s="125">
        <v>4</v>
      </c>
      <c r="R53" s="125">
        <v>2</v>
      </c>
    </row>
    <row r="54" spans="1:18" s="129" customFormat="1" ht="11.25" customHeight="1">
      <c r="A54" s="490"/>
      <c r="B54" s="136" t="s">
        <v>103</v>
      </c>
      <c r="C54" s="125">
        <v>69</v>
      </c>
      <c r="D54" s="125">
        <v>63</v>
      </c>
      <c r="E54" s="126">
        <f t="shared" si="1"/>
        <v>91.3</v>
      </c>
      <c r="F54" s="127">
        <f t="shared" si="13"/>
        <v>42</v>
      </c>
      <c r="G54" s="125">
        <v>65</v>
      </c>
      <c r="H54" s="125">
        <v>16</v>
      </c>
      <c r="I54" s="125">
        <v>3</v>
      </c>
      <c r="J54" s="125">
        <v>0</v>
      </c>
      <c r="K54" s="125">
        <v>2</v>
      </c>
      <c r="L54" s="125">
        <v>0</v>
      </c>
      <c r="M54" s="127">
        <f t="shared" si="21"/>
        <v>21</v>
      </c>
      <c r="N54" s="128">
        <f t="shared" si="15"/>
        <v>33.33</v>
      </c>
      <c r="O54" s="128">
        <f t="shared" si="16"/>
        <v>1.03</v>
      </c>
      <c r="P54" s="125">
        <v>2</v>
      </c>
      <c r="Q54" s="125">
        <v>6</v>
      </c>
      <c r="R54" s="125">
        <v>1</v>
      </c>
    </row>
    <row r="55" spans="1:40" s="135" customFormat="1" ht="11.25" customHeight="1">
      <c r="A55" s="491"/>
      <c r="B55" s="130" t="s">
        <v>72</v>
      </c>
      <c r="C55" s="131">
        <f>SUM(C49:C54)</f>
        <v>645</v>
      </c>
      <c r="D55" s="131">
        <f>SUM(D49:D54)</f>
        <v>586</v>
      </c>
      <c r="E55" s="132">
        <f t="shared" si="1"/>
        <v>90.9</v>
      </c>
      <c r="F55" s="133">
        <f t="shared" si="13"/>
        <v>407</v>
      </c>
      <c r="G55" s="131">
        <f aca="true" t="shared" si="22" ref="G55:M55">SUM(G49:G54)</f>
        <v>658</v>
      </c>
      <c r="H55" s="131">
        <f t="shared" si="22"/>
        <v>103</v>
      </c>
      <c r="I55" s="131">
        <f t="shared" si="22"/>
        <v>65</v>
      </c>
      <c r="J55" s="131">
        <f t="shared" si="22"/>
        <v>4</v>
      </c>
      <c r="K55" s="131">
        <f t="shared" si="22"/>
        <v>7</v>
      </c>
      <c r="L55" s="131">
        <f t="shared" si="22"/>
        <v>0</v>
      </c>
      <c r="M55" s="131">
        <f t="shared" si="22"/>
        <v>179</v>
      </c>
      <c r="N55" s="134">
        <f t="shared" si="15"/>
        <v>30.55</v>
      </c>
      <c r="O55" s="134">
        <f t="shared" si="16"/>
        <v>1.12</v>
      </c>
      <c r="P55" s="131">
        <f>SUM(P49:P54)</f>
        <v>4</v>
      </c>
      <c r="Q55" s="131">
        <f>SUM(Q49:Q54)</f>
        <v>48</v>
      </c>
      <c r="R55" s="131">
        <f>SUM(R49:R54)</f>
        <v>6</v>
      </c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</row>
    <row r="56" spans="1:18" s="129" customFormat="1" ht="11.25" customHeight="1">
      <c r="A56" s="489" t="s">
        <v>157</v>
      </c>
      <c r="B56" s="136" t="s">
        <v>104</v>
      </c>
      <c r="C56" s="125">
        <v>122</v>
      </c>
      <c r="D56" s="125">
        <v>98</v>
      </c>
      <c r="E56" s="126">
        <f t="shared" si="1"/>
        <v>80.3</v>
      </c>
      <c r="F56" s="127">
        <f t="shared" si="13"/>
        <v>70</v>
      </c>
      <c r="G56" s="125">
        <v>112</v>
      </c>
      <c r="H56" s="125">
        <v>19</v>
      </c>
      <c r="I56" s="125">
        <v>7</v>
      </c>
      <c r="J56" s="125">
        <v>0</v>
      </c>
      <c r="K56" s="125">
        <v>2</v>
      </c>
      <c r="L56" s="125">
        <v>0</v>
      </c>
      <c r="M56" s="127">
        <f aca="true" t="shared" si="23" ref="M56:M61">SUM(H56:L56)</f>
        <v>28</v>
      </c>
      <c r="N56" s="128">
        <f t="shared" si="15"/>
        <v>28.57</v>
      </c>
      <c r="O56" s="128">
        <f t="shared" si="16"/>
        <v>1.14</v>
      </c>
      <c r="P56" s="125">
        <v>0</v>
      </c>
      <c r="Q56" s="125">
        <v>2</v>
      </c>
      <c r="R56" s="125">
        <v>0</v>
      </c>
    </row>
    <row r="57" spans="1:18" s="129" customFormat="1" ht="11.25" customHeight="1">
      <c r="A57" s="490"/>
      <c r="B57" s="138" t="s">
        <v>105</v>
      </c>
      <c r="C57" s="125">
        <v>44</v>
      </c>
      <c r="D57" s="125">
        <v>43</v>
      </c>
      <c r="E57" s="126">
        <f t="shared" si="1"/>
        <v>97.7</v>
      </c>
      <c r="F57" s="127">
        <f t="shared" si="13"/>
        <v>26</v>
      </c>
      <c r="G57" s="125">
        <v>41</v>
      </c>
      <c r="H57" s="125">
        <v>14</v>
      </c>
      <c r="I57" s="125">
        <v>3</v>
      </c>
      <c r="J57" s="125">
        <v>0</v>
      </c>
      <c r="K57" s="125">
        <v>0</v>
      </c>
      <c r="L57" s="125">
        <v>0</v>
      </c>
      <c r="M57" s="127">
        <f t="shared" si="23"/>
        <v>17</v>
      </c>
      <c r="N57" s="128">
        <f t="shared" si="15"/>
        <v>39.53</v>
      </c>
      <c r="O57" s="128">
        <f t="shared" si="16"/>
        <v>0.95</v>
      </c>
      <c r="P57" s="125">
        <v>0</v>
      </c>
      <c r="Q57" s="125">
        <v>1</v>
      </c>
      <c r="R57" s="125">
        <v>0</v>
      </c>
    </row>
    <row r="58" spans="1:18" s="129" customFormat="1" ht="11.25" customHeight="1">
      <c r="A58" s="490"/>
      <c r="B58" s="136" t="s">
        <v>106</v>
      </c>
      <c r="C58" s="139">
        <v>62</v>
      </c>
      <c r="D58" s="125">
        <v>59</v>
      </c>
      <c r="E58" s="126">
        <f t="shared" si="1"/>
        <v>95.2</v>
      </c>
      <c r="F58" s="127">
        <f t="shared" si="13"/>
        <v>42</v>
      </c>
      <c r="G58" s="125">
        <v>86</v>
      </c>
      <c r="H58" s="125">
        <v>10</v>
      </c>
      <c r="I58" s="125">
        <v>7</v>
      </c>
      <c r="J58" s="125">
        <v>0</v>
      </c>
      <c r="K58" s="125">
        <v>0</v>
      </c>
      <c r="L58" s="125">
        <v>0</v>
      </c>
      <c r="M58" s="127">
        <f t="shared" si="23"/>
        <v>17</v>
      </c>
      <c r="N58" s="128">
        <f t="shared" si="15"/>
        <v>28.81</v>
      </c>
      <c r="O58" s="128">
        <f t="shared" si="16"/>
        <v>1.46</v>
      </c>
      <c r="P58" s="125">
        <v>0</v>
      </c>
      <c r="Q58" s="125">
        <v>0</v>
      </c>
      <c r="R58" s="125">
        <v>0</v>
      </c>
    </row>
    <row r="59" spans="1:18" s="129" customFormat="1" ht="11.25" customHeight="1">
      <c r="A59" s="490"/>
      <c r="B59" s="124" t="s">
        <v>107</v>
      </c>
      <c r="C59" s="125">
        <v>64</v>
      </c>
      <c r="D59" s="125">
        <v>63</v>
      </c>
      <c r="E59" s="126">
        <f t="shared" si="1"/>
        <v>98.4</v>
      </c>
      <c r="F59" s="127">
        <f t="shared" si="13"/>
        <v>47</v>
      </c>
      <c r="G59" s="125">
        <v>34</v>
      </c>
      <c r="H59" s="125">
        <v>12</v>
      </c>
      <c r="I59" s="125">
        <v>4</v>
      </c>
      <c r="J59" s="125">
        <v>0</v>
      </c>
      <c r="K59" s="125">
        <v>0</v>
      </c>
      <c r="L59" s="125">
        <v>0</v>
      </c>
      <c r="M59" s="127">
        <f t="shared" si="23"/>
        <v>16</v>
      </c>
      <c r="N59" s="128">
        <f t="shared" si="15"/>
        <v>25.4</v>
      </c>
      <c r="O59" s="128">
        <f t="shared" si="16"/>
        <v>0.54</v>
      </c>
      <c r="P59" s="125">
        <v>0</v>
      </c>
      <c r="Q59" s="125">
        <v>0</v>
      </c>
      <c r="R59" s="125">
        <v>0</v>
      </c>
    </row>
    <row r="60" spans="1:18" s="129" customFormat="1" ht="11.25" customHeight="1">
      <c r="A60" s="490"/>
      <c r="B60" s="136" t="s">
        <v>108</v>
      </c>
      <c r="C60" s="125">
        <v>46</v>
      </c>
      <c r="D60" s="125">
        <v>45</v>
      </c>
      <c r="E60" s="126">
        <f t="shared" si="1"/>
        <v>97.8</v>
      </c>
      <c r="F60" s="127">
        <f t="shared" si="13"/>
        <v>21</v>
      </c>
      <c r="G60" s="125">
        <v>119</v>
      </c>
      <c r="H60" s="125">
        <v>13</v>
      </c>
      <c r="I60" s="125">
        <v>6</v>
      </c>
      <c r="J60" s="125">
        <v>5</v>
      </c>
      <c r="K60" s="125">
        <v>0</v>
      </c>
      <c r="L60" s="125">
        <v>0</v>
      </c>
      <c r="M60" s="127">
        <f t="shared" si="23"/>
        <v>24</v>
      </c>
      <c r="N60" s="128">
        <f t="shared" si="15"/>
        <v>53.33</v>
      </c>
      <c r="O60" s="128">
        <f t="shared" si="16"/>
        <v>2.64</v>
      </c>
      <c r="P60" s="125">
        <v>0</v>
      </c>
      <c r="Q60" s="125">
        <v>0</v>
      </c>
      <c r="R60" s="125">
        <v>0</v>
      </c>
    </row>
    <row r="61" spans="1:18" s="129" customFormat="1" ht="11.25" customHeight="1">
      <c r="A61" s="490"/>
      <c r="B61" s="136" t="s">
        <v>109</v>
      </c>
      <c r="C61" s="125">
        <v>63</v>
      </c>
      <c r="D61" s="125">
        <v>58</v>
      </c>
      <c r="E61" s="126">
        <f t="shared" si="1"/>
        <v>92.1</v>
      </c>
      <c r="F61" s="127">
        <f t="shared" si="13"/>
        <v>29</v>
      </c>
      <c r="G61" s="125">
        <v>81</v>
      </c>
      <c r="H61" s="125">
        <v>20</v>
      </c>
      <c r="I61" s="125">
        <v>9</v>
      </c>
      <c r="J61" s="125">
        <v>0</v>
      </c>
      <c r="K61" s="125">
        <v>0</v>
      </c>
      <c r="L61" s="125">
        <v>0</v>
      </c>
      <c r="M61" s="127">
        <f t="shared" si="23"/>
        <v>29</v>
      </c>
      <c r="N61" s="128">
        <f t="shared" si="15"/>
        <v>50</v>
      </c>
      <c r="O61" s="128">
        <f t="shared" si="16"/>
        <v>1.4</v>
      </c>
      <c r="P61" s="125">
        <v>0</v>
      </c>
      <c r="Q61" s="125">
        <v>1</v>
      </c>
      <c r="R61" s="125">
        <v>0</v>
      </c>
    </row>
    <row r="62" spans="1:40" s="135" customFormat="1" ht="11.25" customHeight="1">
      <c r="A62" s="491"/>
      <c r="B62" s="130" t="s">
        <v>72</v>
      </c>
      <c r="C62" s="131">
        <f>SUM(C56:C61)</f>
        <v>401</v>
      </c>
      <c r="D62" s="131">
        <f>SUM(D56:D61)</f>
        <v>366</v>
      </c>
      <c r="E62" s="132">
        <f t="shared" si="1"/>
        <v>91.3</v>
      </c>
      <c r="F62" s="133">
        <f t="shared" si="13"/>
        <v>235</v>
      </c>
      <c r="G62" s="131">
        <f aca="true" t="shared" si="24" ref="G62:M62">SUM(G56:G61)</f>
        <v>473</v>
      </c>
      <c r="H62" s="131">
        <f t="shared" si="24"/>
        <v>88</v>
      </c>
      <c r="I62" s="131">
        <f t="shared" si="24"/>
        <v>36</v>
      </c>
      <c r="J62" s="131">
        <f t="shared" si="24"/>
        <v>5</v>
      </c>
      <c r="K62" s="131">
        <f t="shared" si="24"/>
        <v>2</v>
      </c>
      <c r="L62" s="131">
        <f t="shared" si="24"/>
        <v>0</v>
      </c>
      <c r="M62" s="131">
        <f t="shared" si="24"/>
        <v>131</v>
      </c>
      <c r="N62" s="134">
        <f t="shared" si="15"/>
        <v>35.79</v>
      </c>
      <c r="O62" s="134">
        <f t="shared" si="16"/>
        <v>1.29</v>
      </c>
      <c r="P62" s="131">
        <f>SUM(P56:P61)</f>
        <v>0</v>
      </c>
      <c r="Q62" s="131">
        <f>SUM(Q56:Q61)</f>
        <v>4</v>
      </c>
      <c r="R62" s="131">
        <f>SUM(R56:R61)</f>
        <v>0</v>
      </c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</row>
    <row r="63" spans="1:40" s="143" customFormat="1" ht="11.25" customHeight="1">
      <c r="A63" s="497" t="s">
        <v>110</v>
      </c>
      <c r="B63" s="498"/>
      <c r="C63" s="140">
        <f>+C9+C13+C18+C21+C25+C27+C31+C35+C42+C46+C48+C55+C62</f>
        <v>9417</v>
      </c>
      <c r="D63" s="140">
        <f>+D9+D13+D18+D21+D25+D27+D31+D35+D42+D46+D48+D55+D62</f>
        <v>8722</v>
      </c>
      <c r="E63" s="141">
        <f>ROUND(D63/C63*100,1)</f>
        <v>92.6</v>
      </c>
      <c r="F63" s="326">
        <f t="shared" si="13"/>
        <v>6356</v>
      </c>
      <c r="G63" s="140">
        <f aca="true" t="shared" si="25" ref="G63:M63">+G9+G13+G18+G21+G25+G27+G31+G35+G42+G46+G48+G55+G62</f>
        <v>8703</v>
      </c>
      <c r="H63" s="140">
        <f t="shared" si="25"/>
        <v>1573</v>
      </c>
      <c r="I63" s="140">
        <f t="shared" si="25"/>
        <v>671</v>
      </c>
      <c r="J63" s="140">
        <f t="shared" si="25"/>
        <v>33</v>
      </c>
      <c r="K63" s="140">
        <f t="shared" si="25"/>
        <v>89</v>
      </c>
      <c r="L63" s="140">
        <f t="shared" si="25"/>
        <v>0</v>
      </c>
      <c r="M63" s="140">
        <f t="shared" si="25"/>
        <v>2366</v>
      </c>
      <c r="N63" s="142">
        <f t="shared" si="15"/>
        <v>27.13</v>
      </c>
      <c r="O63" s="142">
        <f t="shared" si="16"/>
        <v>1</v>
      </c>
      <c r="P63" s="140">
        <f>+P9+P13+P18+P21+P25+P27+P31+P35+P42+P46+P48+P55+P62</f>
        <v>87</v>
      </c>
      <c r="Q63" s="140">
        <f>+Q9+Q13+Q18+Q21+Q25+Q27+Q31+Q35+Q42+Q46+Q48+Q55+Q62</f>
        <v>684</v>
      </c>
      <c r="R63" s="140">
        <f>+R9+R13+R18+R21+R25+R27+R31+R35+R42+R46+R48+R55+R62</f>
        <v>55</v>
      </c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</row>
    <row r="64" spans="1:18" s="129" customFormat="1" ht="11.25" customHeight="1">
      <c r="A64" s="144" t="s">
        <v>116</v>
      </c>
      <c r="B64" s="145"/>
      <c r="C64" s="125">
        <v>5909</v>
      </c>
      <c r="D64" s="125">
        <v>5566</v>
      </c>
      <c r="E64" s="126">
        <f t="shared" si="1"/>
        <v>94.2</v>
      </c>
      <c r="F64" s="127">
        <f>D64-M64</f>
        <v>4427</v>
      </c>
      <c r="G64" s="125">
        <v>4171</v>
      </c>
      <c r="H64" s="125">
        <v>744</v>
      </c>
      <c r="I64" s="125">
        <v>309</v>
      </c>
      <c r="J64" s="125">
        <v>11</v>
      </c>
      <c r="K64" s="125">
        <v>75</v>
      </c>
      <c r="L64" s="125"/>
      <c r="M64" s="137">
        <f>SUM(H64:L64)</f>
        <v>1139</v>
      </c>
      <c r="N64" s="146">
        <f t="shared" si="15"/>
        <v>20.46</v>
      </c>
      <c r="O64" s="146">
        <f t="shared" si="16"/>
        <v>0.75</v>
      </c>
      <c r="P64" s="125">
        <v>217</v>
      </c>
      <c r="Q64" s="125">
        <v>1034</v>
      </c>
      <c r="R64" s="125">
        <v>0</v>
      </c>
    </row>
    <row r="65" spans="1:40" s="149" customFormat="1" ht="11.25" customHeight="1">
      <c r="A65" s="499" t="s">
        <v>60</v>
      </c>
      <c r="B65" s="500"/>
      <c r="C65" s="147">
        <f>SUM(C63:C64)</f>
        <v>15326</v>
      </c>
      <c r="D65" s="147">
        <f>SUM(D63:D64)</f>
        <v>14288</v>
      </c>
      <c r="E65" s="356">
        <f t="shared" si="1"/>
        <v>93.2</v>
      </c>
      <c r="F65" s="327">
        <f t="shared" si="13"/>
        <v>10783</v>
      </c>
      <c r="G65" s="147">
        <f aca="true" t="shared" si="26" ref="G65:L65">SUM(G63:G64)</f>
        <v>12874</v>
      </c>
      <c r="H65" s="147">
        <f t="shared" si="26"/>
        <v>2317</v>
      </c>
      <c r="I65" s="147">
        <f t="shared" si="26"/>
        <v>980</v>
      </c>
      <c r="J65" s="147">
        <f t="shared" si="26"/>
        <v>44</v>
      </c>
      <c r="K65" s="147">
        <f t="shared" si="26"/>
        <v>164</v>
      </c>
      <c r="L65" s="147">
        <f t="shared" si="26"/>
        <v>0</v>
      </c>
      <c r="M65" s="147">
        <f>SUM(H65:L65)</f>
        <v>3505</v>
      </c>
      <c r="N65" s="148">
        <f t="shared" si="15"/>
        <v>24.53</v>
      </c>
      <c r="O65" s="148">
        <f t="shared" si="16"/>
        <v>0.9</v>
      </c>
      <c r="P65" s="147">
        <f>SUM(P63:P64)</f>
        <v>304</v>
      </c>
      <c r="Q65" s="147">
        <f>SUM(Q63:Q64)</f>
        <v>1718</v>
      </c>
      <c r="R65" s="147">
        <f>SUM(R63:R64)</f>
        <v>55</v>
      </c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</row>
    <row r="66" ht="11.25" customHeight="1"/>
    <row r="67" ht="13.5">
      <c r="O67" s="123"/>
    </row>
    <row r="68" ht="13.5">
      <c r="O68" s="123"/>
    </row>
    <row r="69" ht="13.5">
      <c r="O69" s="123"/>
    </row>
  </sheetData>
  <sheetProtection/>
  <mergeCells count="32">
    <mergeCell ref="O4:O6"/>
    <mergeCell ref="A36:A42"/>
    <mergeCell ref="A43:A46"/>
    <mergeCell ref="G4:G6"/>
    <mergeCell ref="A49:A55"/>
    <mergeCell ref="J5:K5"/>
    <mergeCell ref="N4:N6"/>
    <mergeCell ref="P4:P6"/>
    <mergeCell ref="Q4:Q6"/>
    <mergeCell ref="A47:A48"/>
    <mergeCell ref="A8:A9"/>
    <mergeCell ref="A10:A13"/>
    <mergeCell ref="A19:A21"/>
    <mergeCell ref="A63:B63"/>
    <mergeCell ref="A65:B65"/>
    <mergeCell ref="A4:A7"/>
    <mergeCell ref="B4:B7"/>
    <mergeCell ref="A28:A31"/>
    <mergeCell ref="A14:A18"/>
    <mergeCell ref="A26:A27"/>
    <mergeCell ref="A32:A35"/>
    <mergeCell ref="A56:A62"/>
    <mergeCell ref="A1:G1"/>
    <mergeCell ref="A2:I2"/>
    <mergeCell ref="A22:A25"/>
    <mergeCell ref="P3:R3"/>
    <mergeCell ref="C4:C6"/>
    <mergeCell ref="D5:D6"/>
    <mergeCell ref="D4:E4"/>
    <mergeCell ref="E5:E6"/>
    <mergeCell ref="R4:R6"/>
    <mergeCell ref="F4:F6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r:id="rId1"/>
  <headerFooter alignWithMargins="0">
    <oddFooter>&amp;C&amp;"ＭＳ Ｐ明朝,標準"&amp;10&amp;A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P25"/>
  <sheetViews>
    <sheetView view="pageBreakPreview" zoomScale="75" zoomScaleSheetLayoutView="75" zoomScalePageLayoutView="0" workbookViewId="0" topLeftCell="A1">
      <pane xSplit="1" ySplit="6" topLeftCell="B7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M16" sqref="M16"/>
    </sheetView>
  </sheetViews>
  <sheetFormatPr defaultColWidth="9.00390625" defaultRowHeight="13.5"/>
  <cols>
    <col min="1" max="1" width="9.25390625" style="210" bestFit="1" customWidth="1"/>
    <col min="2" max="2" width="11.125" style="152" bestFit="1" customWidth="1"/>
    <col min="3" max="3" width="8.25390625" style="153" bestFit="1" customWidth="1"/>
    <col min="4" max="4" width="8.50390625" style="154" bestFit="1" customWidth="1"/>
    <col min="5" max="5" width="10.875" style="155" bestFit="1" customWidth="1"/>
    <col min="6" max="6" width="11.75390625" style="153" bestFit="1" customWidth="1"/>
    <col min="7" max="8" width="7.25390625" style="153" bestFit="1" customWidth="1"/>
    <col min="9" max="9" width="5.75390625" style="153" bestFit="1" customWidth="1"/>
    <col min="10" max="10" width="5.75390625" style="153" customWidth="1"/>
    <col min="11" max="11" width="5.875" style="153" bestFit="1" customWidth="1"/>
    <col min="12" max="12" width="7.25390625" style="153" bestFit="1" customWidth="1"/>
    <col min="13" max="13" width="8.50390625" style="153" bestFit="1" customWidth="1"/>
    <col min="14" max="14" width="8.875" style="153" bestFit="1" customWidth="1"/>
    <col min="15" max="15" width="8.75390625" style="153" bestFit="1" customWidth="1"/>
    <col min="16" max="16" width="8.875" style="153" bestFit="1" customWidth="1"/>
    <col min="17" max="17" width="8.375" style="153" bestFit="1" customWidth="1"/>
    <col min="18" max="18" width="4.625" style="153" customWidth="1"/>
    <col min="19" max="19" width="16.50390625" style="153" customWidth="1"/>
    <col min="20" max="35" width="4.625" style="153" customWidth="1"/>
    <col min="36" max="40" width="4.50390625" style="153" customWidth="1"/>
    <col min="41" max="16384" width="9.00390625" style="153" customWidth="1"/>
  </cols>
  <sheetData>
    <row r="1" spans="1:5" ht="33.75" customHeight="1">
      <c r="A1" s="521" t="s">
        <v>117</v>
      </c>
      <c r="B1" s="521"/>
      <c r="C1" s="521"/>
      <c r="D1" s="521"/>
      <c r="E1" s="521"/>
    </row>
    <row r="2" spans="1:42" s="161" customFormat="1" ht="14.25">
      <c r="A2" s="156"/>
      <c r="B2" s="151"/>
      <c r="C2" s="151"/>
      <c r="D2" s="157"/>
      <c r="E2" s="158"/>
      <c r="F2" s="151"/>
      <c r="G2" s="151"/>
      <c r="H2" s="159"/>
      <c r="I2" s="159"/>
      <c r="J2" s="159"/>
      <c r="K2" s="159"/>
      <c r="L2" s="159"/>
      <c r="M2" s="159"/>
      <c r="N2" s="160"/>
      <c r="O2" s="514" t="s">
        <v>345</v>
      </c>
      <c r="P2" s="514"/>
      <c r="Q2" s="514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</row>
    <row r="3" spans="1:42" s="161" customFormat="1" ht="17.25" customHeight="1">
      <c r="A3" s="162" t="s">
        <v>118</v>
      </c>
      <c r="B3" s="162" t="s">
        <v>119</v>
      </c>
      <c r="C3" s="163"/>
      <c r="D3" s="164"/>
      <c r="E3" s="515" t="s">
        <v>223</v>
      </c>
      <c r="F3" s="518" t="s">
        <v>218</v>
      </c>
      <c r="G3" s="165"/>
      <c r="H3" s="166"/>
      <c r="I3" s="166"/>
      <c r="J3" s="166"/>
      <c r="K3" s="166"/>
      <c r="L3" s="166"/>
      <c r="M3" s="167"/>
      <c r="N3" s="167"/>
      <c r="O3" s="167"/>
      <c r="P3" s="167"/>
      <c r="Q3" s="167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</row>
    <row r="4" spans="1:42" s="161" customFormat="1" ht="17.25" customHeight="1">
      <c r="A4" s="168" t="s">
        <v>120</v>
      </c>
      <c r="B4" s="169" t="s">
        <v>121</v>
      </c>
      <c r="C4" s="170" t="s">
        <v>2</v>
      </c>
      <c r="D4" s="171"/>
      <c r="E4" s="516"/>
      <c r="F4" s="519"/>
      <c r="G4" s="170" t="s">
        <v>122</v>
      </c>
      <c r="H4" s="172"/>
      <c r="I4" s="172"/>
      <c r="J4" s="172"/>
      <c r="K4" s="172"/>
      <c r="L4" s="172"/>
      <c r="M4" s="173" t="s">
        <v>123</v>
      </c>
      <c r="N4" s="173" t="s">
        <v>5</v>
      </c>
      <c r="O4" s="173" t="s">
        <v>6</v>
      </c>
      <c r="P4" s="173" t="s">
        <v>7</v>
      </c>
      <c r="Q4" s="173" t="s">
        <v>8</v>
      </c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</row>
    <row r="5" spans="1:42" ht="17.25" customHeight="1">
      <c r="A5" s="168" t="s">
        <v>124</v>
      </c>
      <c r="B5" s="169" t="s">
        <v>125</v>
      </c>
      <c r="C5" s="174" t="s">
        <v>126</v>
      </c>
      <c r="D5" s="175" t="s">
        <v>10</v>
      </c>
      <c r="E5" s="516"/>
      <c r="F5" s="519"/>
      <c r="G5" s="176" t="s">
        <v>15</v>
      </c>
      <c r="H5" s="177" t="s">
        <v>16</v>
      </c>
      <c r="I5" s="522" t="s">
        <v>17</v>
      </c>
      <c r="J5" s="523"/>
      <c r="K5" s="177" t="s">
        <v>13</v>
      </c>
      <c r="L5" s="177" t="s">
        <v>14</v>
      </c>
      <c r="M5" s="178" t="s">
        <v>127</v>
      </c>
      <c r="N5" s="178" t="s">
        <v>18</v>
      </c>
      <c r="O5" s="178" t="s">
        <v>19</v>
      </c>
      <c r="P5" s="178" t="s">
        <v>20</v>
      </c>
      <c r="Q5" s="178" t="s">
        <v>21</v>
      </c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</row>
    <row r="6" spans="1:42" s="188" customFormat="1" ht="17.25" customHeight="1">
      <c r="A6" s="179" t="s">
        <v>128</v>
      </c>
      <c r="B6" s="180" t="s">
        <v>129</v>
      </c>
      <c r="C6" s="181"/>
      <c r="D6" s="182"/>
      <c r="E6" s="517"/>
      <c r="F6" s="520"/>
      <c r="G6" s="183"/>
      <c r="H6" s="184"/>
      <c r="I6" s="184" t="s">
        <v>349</v>
      </c>
      <c r="J6" s="184" t="s">
        <v>350</v>
      </c>
      <c r="K6" s="184"/>
      <c r="L6" s="184"/>
      <c r="M6" s="185" t="s">
        <v>22</v>
      </c>
      <c r="N6" s="185" t="s">
        <v>224</v>
      </c>
      <c r="O6" s="185"/>
      <c r="P6" s="185"/>
      <c r="Q6" s="185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7"/>
      <c r="AP6" s="187"/>
    </row>
    <row r="7" spans="1:42" ht="24.75" customHeight="1">
      <c r="A7" s="189" t="s">
        <v>24</v>
      </c>
      <c r="B7" s="190">
        <f>'-75-'!C9</f>
        <v>339</v>
      </c>
      <c r="C7" s="190">
        <f>'-75-'!D9</f>
        <v>329</v>
      </c>
      <c r="D7" s="376">
        <f>'-75-'!E9</f>
        <v>97.1</v>
      </c>
      <c r="E7" s="190">
        <f>'-75-'!F9</f>
        <v>228</v>
      </c>
      <c r="F7" s="190">
        <f>'-75-'!G9</f>
        <v>377</v>
      </c>
      <c r="G7" s="190">
        <f>'-75-'!H9</f>
        <v>62</v>
      </c>
      <c r="H7" s="190">
        <f>'-75-'!I9</f>
        <v>33</v>
      </c>
      <c r="I7" s="190">
        <f>'-75-'!J9</f>
        <v>0</v>
      </c>
      <c r="J7" s="190">
        <f>'-75-'!K9</f>
        <v>6</v>
      </c>
      <c r="K7" s="190">
        <f>'-75-'!L9</f>
        <v>0</v>
      </c>
      <c r="L7" s="190">
        <f>'-75-'!M9</f>
        <v>101</v>
      </c>
      <c r="M7" s="191">
        <f>'-75-'!N9</f>
        <v>30.7</v>
      </c>
      <c r="N7" s="391">
        <f>'-75-'!O9</f>
        <v>1.15</v>
      </c>
      <c r="O7" s="190">
        <f>'-75-'!P9</f>
        <v>6</v>
      </c>
      <c r="P7" s="190">
        <f>'-75-'!Q9</f>
        <v>43</v>
      </c>
      <c r="Q7" s="190">
        <f>'-75-'!R9</f>
        <v>0</v>
      </c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</row>
    <row r="8" spans="1:42" ht="24.75" customHeight="1">
      <c r="A8" s="192" t="s">
        <v>25</v>
      </c>
      <c r="B8" s="190">
        <f>'-75-'!C13</f>
        <v>717</v>
      </c>
      <c r="C8" s="190">
        <f>'-75-'!D13</f>
        <v>685</v>
      </c>
      <c r="D8" s="376">
        <f>'-75-'!E13</f>
        <v>95.5</v>
      </c>
      <c r="E8" s="190">
        <f>'-75-'!F13</f>
        <v>536</v>
      </c>
      <c r="F8" s="190">
        <f>'-75-'!G13</f>
        <v>527</v>
      </c>
      <c r="G8" s="190">
        <f>'-75-'!H13</f>
        <v>99</v>
      </c>
      <c r="H8" s="190">
        <f>'-75-'!I13</f>
        <v>39</v>
      </c>
      <c r="I8" s="190">
        <f>'-75-'!J13</f>
        <v>6</v>
      </c>
      <c r="J8" s="190">
        <f>'-75-'!K13</f>
        <v>5</v>
      </c>
      <c r="K8" s="190">
        <f>'-75-'!L13</f>
        <v>0</v>
      </c>
      <c r="L8" s="190">
        <f>'-75-'!M13</f>
        <v>149</v>
      </c>
      <c r="M8" s="191">
        <f>'-75-'!N13</f>
        <v>21.75</v>
      </c>
      <c r="N8" s="391">
        <f>'-75-'!O13</f>
        <v>0.77</v>
      </c>
      <c r="O8" s="190">
        <f>'-75-'!P13</f>
        <v>3</v>
      </c>
      <c r="P8" s="190">
        <f>'-75-'!Q13</f>
        <v>54</v>
      </c>
      <c r="Q8" s="190">
        <f>'-75-'!R13</f>
        <v>11</v>
      </c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</row>
    <row r="9" spans="1:42" ht="24.75" customHeight="1">
      <c r="A9" s="192" t="s">
        <v>26</v>
      </c>
      <c r="B9" s="190">
        <f>'-75-'!C18</f>
        <v>637</v>
      </c>
      <c r="C9" s="190">
        <f>'-75-'!D18</f>
        <v>606</v>
      </c>
      <c r="D9" s="376">
        <f>'-75-'!E18</f>
        <v>95.1</v>
      </c>
      <c r="E9" s="190">
        <f>'-75-'!F18</f>
        <v>439</v>
      </c>
      <c r="F9" s="190">
        <f>'-75-'!G18</f>
        <v>533</v>
      </c>
      <c r="G9" s="190">
        <f>'-75-'!H18</f>
        <v>117</v>
      </c>
      <c r="H9" s="190">
        <f>'-75-'!I18</f>
        <v>31</v>
      </c>
      <c r="I9" s="190">
        <f>'-75-'!J18</f>
        <v>6</v>
      </c>
      <c r="J9" s="190">
        <f>'-75-'!K18</f>
        <v>13</v>
      </c>
      <c r="K9" s="190">
        <f>'-75-'!L18</f>
        <v>0</v>
      </c>
      <c r="L9" s="190">
        <f>'-75-'!M18</f>
        <v>167</v>
      </c>
      <c r="M9" s="191">
        <f>'-75-'!N18</f>
        <v>27.56</v>
      </c>
      <c r="N9" s="391">
        <f>'-75-'!O18</f>
        <v>0.88</v>
      </c>
      <c r="O9" s="190">
        <f>'-75-'!P18</f>
        <v>7</v>
      </c>
      <c r="P9" s="190">
        <f>'-75-'!Q18</f>
        <v>45</v>
      </c>
      <c r="Q9" s="190">
        <f>'-75-'!R18</f>
        <v>1</v>
      </c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</row>
    <row r="10" spans="1:42" ht="24.75" customHeight="1">
      <c r="A10" s="192" t="s">
        <v>130</v>
      </c>
      <c r="B10" s="190">
        <f>'-75-'!C21</f>
        <v>1123</v>
      </c>
      <c r="C10" s="190">
        <f>'-75-'!D21</f>
        <v>1040</v>
      </c>
      <c r="D10" s="376">
        <f>'-75-'!E21</f>
        <v>92.6</v>
      </c>
      <c r="E10" s="190">
        <f>'-75-'!F21</f>
        <v>775</v>
      </c>
      <c r="F10" s="190">
        <f>'-75-'!G21</f>
        <v>963</v>
      </c>
      <c r="G10" s="190">
        <f>'-75-'!H21</f>
        <v>178</v>
      </c>
      <c r="H10" s="190">
        <f>'-75-'!I21</f>
        <v>72</v>
      </c>
      <c r="I10" s="190">
        <f>'-75-'!J21</f>
        <v>1</v>
      </c>
      <c r="J10" s="190">
        <f>'-75-'!K21</f>
        <v>14</v>
      </c>
      <c r="K10" s="190">
        <f>'-75-'!L21</f>
        <v>0</v>
      </c>
      <c r="L10" s="190">
        <f>'-75-'!M21</f>
        <v>265</v>
      </c>
      <c r="M10" s="191">
        <f>'-75-'!N21</f>
        <v>25.48</v>
      </c>
      <c r="N10" s="391">
        <f>'-75-'!O21</f>
        <v>0.93</v>
      </c>
      <c r="O10" s="190">
        <f>'-75-'!P21</f>
        <v>0</v>
      </c>
      <c r="P10" s="190">
        <f>'-75-'!Q21</f>
        <v>61</v>
      </c>
      <c r="Q10" s="190">
        <f>'-75-'!R21</f>
        <v>0</v>
      </c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</row>
    <row r="11" spans="1:42" ht="24.75" customHeight="1">
      <c r="A11" s="192" t="s">
        <v>27</v>
      </c>
      <c r="B11" s="190">
        <f>'-75-'!C25</f>
        <v>734</v>
      </c>
      <c r="C11" s="190">
        <f>'-75-'!D25</f>
        <v>698</v>
      </c>
      <c r="D11" s="376">
        <f>'-75-'!E25</f>
        <v>95.1</v>
      </c>
      <c r="E11" s="190">
        <f>'-75-'!F25</f>
        <v>471</v>
      </c>
      <c r="F11" s="190">
        <f>'-75-'!G25</f>
        <v>838</v>
      </c>
      <c r="G11" s="190">
        <f>'-75-'!H25</f>
        <v>144</v>
      </c>
      <c r="H11" s="190">
        <f>'-75-'!I25</f>
        <v>70</v>
      </c>
      <c r="I11" s="190">
        <f>'-75-'!J25</f>
        <v>6</v>
      </c>
      <c r="J11" s="190">
        <f>'-75-'!K25</f>
        <v>7</v>
      </c>
      <c r="K11" s="190">
        <f>'-75-'!L25</f>
        <v>0</v>
      </c>
      <c r="L11" s="190">
        <f>'-75-'!M25</f>
        <v>227</v>
      </c>
      <c r="M11" s="191">
        <f>'-75-'!N25</f>
        <v>32.52</v>
      </c>
      <c r="N11" s="391">
        <f>'-75-'!O25</f>
        <v>1.2</v>
      </c>
      <c r="O11" s="190">
        <f>'-75-'!P25</f>
        <v>6</v>
      </c>
      <c r="P11" s="190">
        <f>'-75-'!Q25</f>
        <v>83</v>
      </c>
      <c r="Q11" s="190">
        <f>'-75-'!R25</f>
        <v>15</v>
      </c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</row>
    <row r="12" spans="1:42" ht="24.75" customHeight="1">
      <c r="A12" s="192" t="s">
        <v>28</v>
      </c>
      <c r="B12" s="190">
        <f>'-75-'!C27</f>
        <v>199</v>
      </c>
      <c r="C12" s="190">
        <f>'-75-'!D27</f>
        <v>190</v>
      </c>
      <c r="D12" s="376">
        <f>'-75-'!E27</f>
        <v>95.5</v>
      </c>
      <c r="E12" s="190">
        <f>'-75-'!F27</f>
        <v>136</v>
      </c>
      <c r="F12" s="190">
        <f>'-75-'!G27</f>
        <v>158</v>
      </c>
      <c r="G12" s="190">
        <f>'-75-'!H27</f>
        <v>37</v>
      </c>
      <c r="H12" s="190">
        <f>'-75-'!I27</f>
        <v>13</v>
      </c>
      <c r="I12" s="190">
        <f>'-75-'!J27</f>
        <v>1</v>
      </c>
      <c r="J12" s="190">
        <f>'-75-'!K27</f>
        <v>3</v>
      </c>
      <c r="K12" s="190">
        <f>'-75-'!L27</f>
        <v>0</v>
      </c>
      <c r="L12" s="190">
        <f>'-75-'!M27</f>
        <v>54</v>
      </c>
      <c r="M12" s="191">
        <f>'-75-'!N27</f>
        <v>28.42</v>
      </c>
      <c r="N12" s="391">
        <f>'-75-'!O27</f>
        <v>0.83</v>
      </c>
      <c r="O12" s="190">
        <f>'-75-'!P27</f>
        <v>0</v>
      </c>
      <c r="P12" s="190">
        <f>'-75-'!Q27</f>
        <v>12</v>
      </c>
      <c r="Q12" s="190">
        <f>'-75-'!R27</f>
        <v>0</v>
      </c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</row>
    <row r="13" spans="1:42" ht="24.75" customHeight="1">
      <c r="A13" s="192" t="s">
        <v>40</v>
      </c>
      <c r="B13" s="190">
        <f>'-75-'!C31</f>
        <v>2036</v>
      </c>
      <c r="C13" s="190">
        <f>'-75-'!D31</f>
        <v>1891</v>
      </c>
      <c r="D13" s="376">
        <f>'-75-'!E31</f>
        <v>92.9</v>
      </c>
      <c r="E13" s="190">
        <f>'-75-'!F31</f>
        <v>1467</v>
      </c>
      <c r="F13" s="190">
        <f>'-75-'!G31</f>
        <v>1593</v>
      </c>
      <c r="G13" s="190">
        <f>'-75-'!H31</f>
        <v>284</v>
      </c>
      <c r="H13" s="190">
        <f>'-75-'!I31</f>
        <v>125</v>
      </c>
      <c r="I13" s="190">
        <f>'-75-'!J31</f>
        <v>0</v>
      </c>
      <c r="J13" s="190">
        <f>'-75-'!K31</f>
        <v>15</v>
      </c>
      <c r="K13" s="190">
        <f>'-75-'!L31</f>
        <v>0</v>
      </c>
      <c r="L13" s="190">
        <f>'-75-'!M31</f>
        <v>424</v>
      </c>
      <c r="M13" s="191">
        <f>'-75-'!N31</f>
        <v>22.42</v>
      </c>
      <c r="N13" s="391">
        <f>'-75-'!O31</f>
        <v>0.84</v>
      </c>
      <c r="O13" s="190">
        <f>'-75-'!P31</f>
        <v>13</v>
      </c>
      <c r="P13" s="190">
        <f>'-75-'!Q31</f>
        <v>142</v>
      </c>
      <c r="Q13" s="190">
        <f>'-75-'!R31</f>
        <v>2</v>
      </c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</row>
    <row r="14" spans="1:42" ht="24.75" customHeight="1">
      <c r="A14" s="192" t="s">
        <v>29</v>
      </c>
      <c r="B14" s="190">
        <f>'-75-'!C35</f>
        <v>666</v>
      </c>
      <c r="C14" s="190">
        <f>'-75-'!D35</f>
        <v>583</v>
      </c>
      <c r="D14" s="376">
        <f>'-75-'!E35</f>
        <v>87.5</v>
      </c>
      <c r="E14" s="190">
        <f>'-75-'!F35</f>
        <v>429</v>
      </c>
      <c r="F14" s="190">
        <f>'-75-'!G35</f>
        <v>674</v>
      </c>
      <c r="G14" s="190">
        <f>'-75-'!H35</f>
        <v>90</v>
      </c>
      <c r="H14" s="190">
        <f>'-75-'!I35</f>
        <v>55</v>
      </c>
      <c r="I14" s="190">
        <f>'-75-'!J35</f>
        <v>2</v>
      </c>
      <c r="J14" s="190">
        <f>'-75-'!K35</f>
        <v>7</v>
      </c>
      <c r="K14" s="190">
        <f>'-75-'!L35</f>
        <v>0</v>
      </c>
      <c r="L14" s="190">
        <f>'-75-'!M35</f>
        <v>154</v>
      </c>
      <c r="M14" s="191">
        <f>'-75-'!N35</f>
        <v>26.42</v>
      </c>
      <c r="N14" s="391">
        <f>'-75-'!O35</f>
        <v>1.16</v>
      </c>
      <c r="O14" s="190">
        <f>'-75-'!P35</f>
        <v>47</v>
      </c>
      <c r="P14" s="190">
        <f>'-75-'!Q35</f>
        <v>68</v>
      </c>
      <c r="Q14" s="190">
        <f>'-75-'!R35</f>
        <v>16</v>
      </c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</row>
    <row r="15" spans="1:42" ht="24.75" customHeight="1">
      <c r="A15" s="192" t="s">
        <v>30</v>
      </c>
      <c r="B15" s="190">
        <f>'-75-'!C42</f>
        <v>1521</v>
      </c>
      <c r="C15" s="190">
        <f>'-75-'!D42</f>
        <v>1357</v>
      </c>
      <c r="D15" s="376">
        <f>'-75-'!E42</f>
        <v>89.2</v>
      </c>
      <c r="E15" s="190">
        <f>'-75-'!F42</f>
        <v>952</v>
      </c>
      <c r="F15" s="190">
        <f>'-75-'!G42</f>
        <v>1469</v>
      </c>
      <c r="G15" s="190">
        <f>'-75-'!H42</f>
        <v>295</v>
      </c>
      <c r="H15" s="190">
        <f>'-75-'!I42</f>
        <v>106</v>
      </c>
      <c r="I15" s="190">
        <f>'-75-'!J42</f>
        <v>2</v>
      </c>
      <c r="J15" s="190">
        <f>'-75-'!K42</f>
        <v>2</v>
      </c>
      <c r="K15" s="190">
        <f>'-75-'!L42</f>
        <v>0</v>
      </c>
      <c r="L15" s="190">
        <f>'-75-'!M42</f>
        <v>405</v>
      </c>
      <c r="M15" s="191">
        <f>'-75-'!N42</f>
        <v>29.85</v>
      </c>
      <c r="N15" s="391">
        <f>'-75-'!O42</f>
        <v>1.08</v>
      </c>
      <c r="O15" s="190">
        <f>'-75-'!P42</f>
        <v>1</v>
      </c>
      <c r="P15" s="190">
        <f>'-75-'!Q42</f>
        <v>111</v>
      </c>
      <c r="Q15" s="190">
        <f>'-75-'!R42</f>
        <v>3</v>
      </c>
      <c r="R15" s="152"/>
      <c r="S15" s="345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</row>
    <row r="16" spans="1:42" ht="24.75" customHeight="1">
      <c r="A16" s="192" t="s">
        <v>31</v>
      </c>
      <c r="B16" s="190">
        <f>'-75-'!C46</f>
        <v>281</v>
      </c>
      <c r="C16" s="190">
        <f>'-75-'!D46</f>
        <v>275</v>
      </c>
      <c r="D16" s="376">
        <f>'-75-'!E46</f>
        <v>97.9</v>
      </c>
      <c r="E16" s="190">
        <f>'-75-'!F46</f>
        <v>197</v>
      </c>
      <c r="F16" s="190">
        <f>'-75-'!G46</f>
        <v>314</v>
      </c>
      <c r="G16" s="190">
        <f>'-75-'!H46</f>
        <v>52</v>
      </c>
      <c r="H16" s="190">
        <f>'-75-'!I46</f>
        <v>18</v>
      </c>
      <c r="I16" s="190">
        <f>'-75-'!J46</f>
        <v>0</v>
      </c>
      <c r="J16" s="190">
        <f>'-75-'!K46</f>
        <v>8</v>
      </c>
      <c r="K16" s="190">
        <f>'-75-'!L46</f>
        <v>0</v>
      </c>
      <c r="L16" s="190">
        <f>'-75-'!M46</f>
        <v>78</v>
      </c>
      <c r="M16" s="191">
        <f>'-75-'!N46</f>
        <v>28.36</v>
      </c>
      <c r="N16" s="391">
        <f>'-75-'!O46</f>
        <v>1.14</v>
      </c>
      <c r="O16" s="190">
        <f>'-75-'!P46</f>
        <v>0</v>
      </c>
      <c r="P16" s="190">
        <f>'-75-'!Q46</f>
        <v>13</v>
      </c>
      <c r="Q16" s="190">
        <f>'-75-'!R46</f>
        <v>1</v>
      </c>
      <c r="R16" s="152"/>
      <c r="S16" s="346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</row>
    <row r="17" spans="1:42" ht="24.75" customHeight="1">
      <c r="A17" s="192" t="s">
        <v>32</v>
      </c>
      <c r="B17" s="190">
        <f>'-75-'!C48</f>
        <v>118</v>
      </c>
      <c r="C17" s="190">
        <f>'-75-'!D48</f>
        <v>116</v>
      </c>
      <c r="D17" s="376">
        <f>'-75-'!E48</f>
        <v>98.3</v>
      </c>
      <c r="E17" s="190">
        <f>'-75-'!F48</f>
        <v>84</v>
      </c>
      <c r="F17" s="190">
        <f>'-75-'!G48</f>
        <v>126</v>
      </c>
      <c r="G17" s="190">
        <f>'-75-'!H48</f>
        <v>24</v>
      </c>
      <c r="H17" s="190">
        <f>'-75-'!I48</f>
        <v>8</v>
      </c>
      <c r="I17" s="190">
        <f>'-75-'!J48</f>
        <v>0</v>
      </c>
      <c r="J17" s="190">
        <f>'-75-'!K48</f>
        <v>0</v>
      </c>
      <c r="K17" s="190">
        <f>'-75-'!L48</f>
        <v>0</v>
      </c>
      <c r="L17" s="190">
        <f>'-75-'!M48</f>
        <v>32</v>
      </c>
      <c r="M17" s="191">
        <f>'-75-'!N48</f>
        <v>27.59</v>
      </c>
      <c r="N17" s="391">
        <f>'-75-'!O48</f>
        <v>1.09</v>
      </c>
      <c r="O17" s="190">
        <f>'-75-'!P48</f>
        <v>0</v>
      </c>
      <c r="P17" s="190">
        <f>'-75-'!Q48</f>
        <v>0</v>
      </c>
      <c r="Q17" s="190">
        <f>'-75-'!R48</f>
        <v>0</v>
      </c>
      <c r="R17" s="152"/>
      <c r="S17" s="346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</row>
    <row r="18" spans="1:42" ht="24.75" customHeight="1">
      <c r="A18" s="192" t="s">
        <v>33</v>
      </c>
      <c r="B18" s="190">
        <f>'-75-'!C55</f>
        <v>645</v>
      </c>
      <c r="C18" s="190">
        <f>'-75-'!D55</f>
        <v>586</v>
      </c>
      <c r="D18" s="376">
        <f>'-75-'!E55</f>
        <v>90.9</v>
      </c>
      <c r="E18" s="190">
        <f>'-75-'!F55</f>
        <v>407</v>
      </c>
      <c r="F18" s="190">
        <f>'-75-'!G55</f>
        <v>658</v>
      </c>
      <c r="G18" s="190">
        <f>'-75-'!H55</f>
        <v>103</v>
      </c>
      <c r="H18" s="190">
        <f>'-75-'!I55</f>
        <v>65</v>
      </c>
      <c r="I18" s="190">
        <f>'-75-'!J55</f>
        <v>4</v>
      </c>
      <c r="J18" s="190">
        <f>'-75-'!K55</f>
        <v>7</v>
      </c>
      <c r="K18" s="190">
        <f>'-75-'!L55</f>
        <v>0</v>
      </c>
      <c r="L18" s="190">
        <f>'-75-'!M55</f>
        <v>179</v>
      </c>
      <c r="M18" s="191">
        <f>'-75-'!N55</f>
        <v>30.55</v>
      </c>
      <c r="N18" s="391">
        <f>'-75-'!O55</f>
        <v>1.12</v>
      </c>
      <c r="O18" s="190">
        <f>'-75-'!P55</f>
        <v>4</v>
      </c>
      <c r="P18" s="190">
        <f>'-75-'!Q55</f>
        <v>48</v>
      </c>
      <c r="Q18" s="190">
        <f>'-75-'!R55</f>
        <v>6</v>
      </c>
      <c r="R18" s="152"/>
      <c r="S18" s="345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</row>
    <row r="19" spans="1:42" ht="24.75" customHeight="1">
      <c r="A19" s="192" t="s">
        <v>34</v>
      </c>
      <c r="B19" s="190">
        <f>'-75-'!C62</f>
        <v>401</v>
      </c>
      <c r="C19" s="190">
        <f>'-75-'!D62</f>
        <v>366</v>
      </c>
      <c r="D19" s="376">
        <f>'-75-'!E62</f>
        <v>91.3</v>
      </c>
      <c r="E19" s="190">
        <f>'-75-'!F62</f>
        <v>235</v>
      </c>
      <c r="F19" s="190">
        <f>'-75-'!G62</f>
        <v>473</v>
      </c>
      <c r="G19" s="190">
        <f>'-75-'!H62</f>
        <v>88</v>
      </c>
      <c r="H19" s="190">
        <f>'-75-'!I62</f>
        <v>36</v>
      </c>
      <c r="I19" s="190">
        <f>'-75-'!J62</f>
        <v>5</v>
      </c>
      <c r="J19" s="190">
        <f>'-75-'!K62</f>
        <v>2</v>
      </c>
      <c r="K19" s="190">
        <f>'-75-'!L62</f>
        <v>0</v>
      </c>
      <c r="L19" s="190">
        <f>'-75-'!M62</f>
        <v>131</v>
      </c>
      <c r="M19" s="191">
        <f>'-75-'!N62</f>
        <v>35.79</v>
      </c>
      <c r="N19" s="391">
        <f>'-75-'!O62</f>
        <v>1.29</v>
      </c>
      <c r="O19" s="190">
        <f>'-75-'!P62</f>
        <v>0</v>
      </c>
      <c r="P19" s="190">
        <f>'-75-'!Q62</f>
        <v>4</v>
      </c>
      <c r="Q19" s="190">
        <f>'-75-'!R62</f>
        <v>0</v>
      </c>
      <c r="R19" s="152"/>
      <c r="S19" s="325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</row>
    <row r="20" spans="1:42" ht="24.75" customHeight="1">
      <c r="A20" s="194" t="s">
        <v>35</v>
      </c>
      <c r="B20" s="195">
        <f>SUM(B7:B19)</f>
        <v>9417</v>
      </c>
      <c r="C20" s="195">
        <f>SUM(C7:C19)</f>
        <v>8722</v>
      </c>
      <c r="D20" s="374">
        <f>ROUND((C20/B20)*100,2)</f>
        <v>92.62</v>
      </c>
      <c r="E20" s="347">
        <f>C20-L20</f>
        <v>6356</v>
      </c>
      <c r="F20" s="195">
        <f aca="true" t="shared" si="0" ref="F20:K20">SUM(F7:F19)</f>
        <v>8703</v>
      </c>
      <c r="G20" s="196">
        <f t="shared" si="0"/>
        <v>1573</v>
      </c>
      <c r="H20" s="324">
        <f t="shared" si="0"/>
        <v>671</v>
      </c>
      <c r="I20" s="324">
        <f t="shared" si="0"/>
        <v>33</v>
      </c>
      <c r="J20" s="324">
        <f t="shared" si="0"/>
        <v>89</v>
      </c>
      <c r="K20" s="324">
        <f t="shared" si="0"/>
        <v>0</v>
      </c>
      <c r="L20" s="197">
        <f>SUM(G20:K20)</f>
        <v>2366</v>
      </c>
      <c r="M20" s="393">
        <f>L20/C20*100</f>
        <v>27.12680577849117</v>
      </c>
      <c r="N20" s="322">
        <f>F20/C20</f>
        <v>0.9978216005503325</v>
      </c>
      <c r="O20" s="323">
        <f>SUM(O7:O19)</f>
        <v>87</v>
      </c>
      <c r="P20" s="323">
        <f>SUM(P7:P19)</f>
        <v>684</v>
      </c>
      <c r="Q20" s="323">
        <f>SUM(Q7:Q19)</f>
        <v>55</v>
      </c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</row>
    <row r="21" spans="1:42" ht="24.75" customHeight="1">
      <c r="A21" s="198" t="s">
        <v>36</v>
      </c>
      <c r="B21" s="193">
        <f>'-75-'!C64</f>
        <v>5909</v>
      </c>
      <c r="C21" s="193">
        <f>'-75-'!D64</f>
        <v>5566</v>
      </c>
      <c r="D21" s="396">
        <f>'-75-'!E64</f>
        <v>94.2</v>
      </c>
      <c r="E21" s="193">
        <f>'-75-'!F64</f>
        <v>4427</v>
      </c>
      <c r="F21" s="193">
        <f>'-75-'!G64</f>
        <v>4171</v>
      </c>
      <c r="G21" s="193">
        <f>'-75-'!H64</f>
        <v>744</v>
      </c>
      <c r="H21" s="193">
        <f>'-75-'!I64</f>
        <v>309</v>
      </c>
      <c r="I21" s="193">
        <f>'-75-'!J64</f>
        <v>11</v>
      </c>
      <c r="J21" s="193">
        <f>'-75-'!K64</f>
        <v>75</v>
      </c>
      <c r="K21" s="193">
        <f>'-75-'!L64</f>
        <v>0</v>
      </c>
      <c r="L21" s="193">
        <f>'-75-'!M64</f>
        <v>1139</v>
      </c>
      <c r="M21" s="394">
        <f>'-75-'!N64</f>
        <v>20.46</v>
      </c>
      <c r="N21" s="392">
        <f>'-75-'!O64</f>
        <v>0.75</v>
      </c>
      <c r="O21" s="193">
        <f>'-75-'!P64</f>
        <v>217</v>
      </c>
      <c r="P21" s="193">
        <f>'-75-'!Q64</f>
        <v>1034</v>
      </c>
      <c r="Q21" s="193">
        <f>'-75-'!R64</f>
        <v>0</v>
      </c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</row>
    <row r="22" spans="1:42" ht="24.75" customHeight="1">
      <c r="A22" s="199" t="s">
        <v>37</v>
      </c>
      <c r="B22" s="200">
        <f>SUM(B20:B21)</f>
        <v>15326</v>
      </c>
      <c r="C22" s="200">
        <f>SUM(C20:C21)</f>
        <v>14288</v>
      </c>
      <c r="D22" s="375">
        <f>ROUND((C22/B22)*100,2)</f>
        <v>93.23</v>
      </c>
      <c r="E22" s="200">
        <f>SUM(E20:E21)</f>
        <v>10783</v>
      </c>
      <c r="F22" s="200">
        <f>SUM(F20:F21)</f>
        <v>12874</v>
      </c>
      <c r="G22" s="201">
        <f aca="true" t="shared" si="1" ref="G22:L22">G20+G21</f>
        <v>2317</v>
      </c>
      <c r="H22" s="201">
        <f t="shared" si="1"/>
        <v>980</v>
      </c>
      <c r="I22" s="201">
        <f t="shared" si="1"/>
        <v>44</v>
      </c>
      <c r="J22" s="201">
        <f t="shared" si="1"/>
        <v>164</v>
      </c>
      <c r="K22" s="201">
        <f t="shared" si="1"/>
        <v>0</v>
      </c>
      <c r="L22" s="201">
        <f t="shared" si="1"/>
        <v>3505</v>
      </c>
      <c r="M22" s="395">
        <f>L22/C22*100</f>
        <v>24.531075027995524</v>
      </c>
      <c r="N22" s="202">
        <f>F22/C22</f>
        <v>0.9010358342665173</v>
      </c>
      <c r="O22" s="203">
        <f>O21+O20</f>
        <v>304</v>
      </c>
      <c r="P22" s="204">
        <f>P21+P20</f>
        <v>1718</v>
      </c>
      <c r="Q22" s="203">
        <f>Q21+Q20</f>
        <v>55</v>
      </c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</row>
    <row r="23" spans="1:5" s="207" customFormat="1" ht="13.5">
      <c r="A23" s="205"/>
      <c r="B23" s="206"/>
      <c r="D23" s="208"/>
      <c r="E23" s="209"/>
    </row>
    <row r="25" spans="2:5" ht="11.25">
      <c r="B25" s="211"/>
      <c r="C25" s="155"/>
      <c r="E25" s="153"/>
    </row>
  </sheetData>
  <sheetProtection/>
  <mergeCells count="5">
    <mergeCell ref="O2:Q2"/>
    <mergeCell ref="E3:E6"/>
    <mergeCell ref="F3:F6"/>
    <mergeCell ref="A1:E1"/>
    <mergeCell ref="I5:J5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96" r:id="rId1"/>
  <headerFooter alignWithMargins="0">
    <oddFooter>&amp;C&amp;"ＭＳ Ｐ明朝,標準"&amp;10&amp;A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Z176"/>
  <sheetViews>
    <sheetView view="pageBreakPreview" zoomScaleSheetLayoutView="100" workbookViewId="0" topLeftCell="A13">
      <selection activeCell="M54" sqref="M54"/>
    </sheetView>
  </sheetViews>
  <sheetFormatPr defaultColWidth="7.00390625" defaultRowHeight="13.5"/>
  <cols>
    <col min="1" max="1" width="4.375" style="230" bestFit="1" customWidth="1"/>
    <col min="2" max="2" width="6.25390625" style="94" customWidth="1"/>
    <col min="3" max="4" width="5.625" style="94" customWidth="1"/>
    <col min="5" max="5" width="3.25390625" style="94" customWidth="1"/>
    <col min="6" max="6" width="5.375" style="94" customWidth="1"/>
    <col min="7" max="7" width="6.25390625" style="94" customWidth="1"/>
    <col min="8" max="8" width="4.625" style="94" customWidth="1"/>
    <col min="9" max="9" width="7.125" style="231" customWidth="1"/>
    <col min="10" max="10" width="4.625" style="231" customWidth="1"/>
    <col min="11" max="11" width="3.875" style="231" customWidth="1"/>
    <col min="12" max="12" width="3.125" style="94" customWidth="1"/>
    <col min="13" max="13" width="3.125" style="231" customWidth="1"/>
    <col min="14" max="14" width="3.125" style="94" customWidth="1"/>
    <col min="15" max="16" width="2.375" style="212" customWidth="1"/>
    <col min="17" max="17" width="3.125" style="212" customWidth="1"/>
    <col min="18" max="18" width="5.375" style="212" customWidth="1"/>
    <col min="19" max="21" width="2.375" style="212" customWidth="1"/>
    <col min="22" max="22" width="4.75390625" style="212" customWidth="1"/>
    <col min="23" max="16384" width="7.00390625" style="212" customWidth="1"/>
  </cols>
  <sheetData>
    <row r="1" spans="1:22" ht="14.25">
      <c r="A1" s="544" t="s">
        <v>225</v>
      </c>
      <c r="B1" s="544"/>
      <c r="C1" s="544"/>
      <c r="D1" s="544"/>
      <c r="E1" s="544"/>
      <c r="F1" s="544"/>
      <c r="G1" s="544"/>
      <c r="H1" s="544"/>
      <c r="I1" s="544"/>
      <c r="J1" s="94"/>
      <c r="K1" s="94"/>
      <c r="M1" s="94"/>
      <c r="O1" s="94"/>
      <c r="P1" s="94"/>
      <c r="Q1" s="106"/>
      <c r="R1" s="94"/>
      <c r="S1" s="94"/>
      <c r="T1" s="94"/>
      <c r="U1" s="94"/>
      <c r="V1" s="94"/>
    </row>
    <row r="2" spans="1:22" ht="10.5" customHeight="1">
      <c r="A2" s="213"/>
      <c r="I2" s="94"/>
      <c r="J2" s="94"/>
      <c r="K2" s="94"/>
      <c r="M2" s="94"/>
      <c r="O2" s="94"/>
      <c r="P2" s="94"/>
      <c r="Q2" s="214"/>
      <c r="R2" s="94"/>
      <c r="S2" s="94"/>
      <c r="T2" s="94"/>
      <c r="U2" s="94"/>
      <c r="V2" s="94"/>
    </row>
    <row r="3" spans="1:22" s="230" customFormat="1" ht="11.25">
      <c r="A3" s="215" t="s">
        <v>226</v>
      </c>
      <c r="B3" s="501" t="s">
        <v>43</v>
      </c>
      <c r="C3" s="537" t="s">
        <v>219</v>
      </c>
      <c r="D3" s="538"/>
      <c r="E3" s="538"/>
      <c r="F3" s="538"/>
      <c r="G3" s="539"/>
      <c r="H3" s="493" t="s">
        <v>227</v>
      </c>
      <c r="I3" s="537" t="s">
        <v>228</v>
      </c>
      <c r="J3" s="538"/>
      <c r="K3" s="539"/>
      <c r="L3" s="537" t="s">
        <v>132</v>
      </c>
      <c r="M3" s="538"/>
      <c r="N3" s="538"/>
      <c r="O3" s="538"/>
      <c r="P3" s="538"/>
      <c r="Q3" s="538"/>
      <c r="R3" s="539"/>
      <c r="S3" s="545" t="s">
        <v>180</v>
      </c>
      <c r="T3" s="545" t="s">
        <v>181</v>
      </c>
      <c r="U3" s="474" t="s">
        <v>14</v>
      </c>
      <c r="V3" s="540" t="s">
        <v>133</v>
      </c>
    </row>
    <row r="4" spans="1:22" s="230" customFormat="1" ht="24.75" customHeight="1">
      <c r="A4" s="99" t="s">
        <v>229</v>
      </c>
      <c r="B4" s="502"/>
      <c r="C4" s="527" t="s">
        <v>174</v>
      </c>
      <c r="D4" s="527" t="s">
        <v>175</v>
      </c>
      <c r="E4" s="537" t="s">
        <v>176</v>
      </c>
      <c r="F4" s="539"/>
      <c r="G4" s="527" t="s">
        <v>14</v>
      </c>
      <c r="H4" s="510"/>
      <c r="I4" s="527" t="s">
        <v>177</v>
      </c>
      <c r="J4" s="493" t="s">
        <v>182</v>
      </c>
      <c r="K4" s="550" t="s">
        <v>183</v>
      </c>
      <c r="L4" s="474" t="s">
        <v>134</v>
      </c>
      <c r="M4" s="474" t="s">
        <v>135</v>
      </c>
      <c r="N4" s="474" t="s">
        <v>230</v>
      </c>
      <c r="O4" s="474" t="s">
        <v>136</v>
      </c>
      <c r="P4" s="474" t="s">
        <v>137</v>
      </c>
      <c r="Q4" s="501" t="s">
        <v>138</v>
      </c>
      <c r="R4" s="474" t="s">
        <v>14</v>
      </c>
      <c r="S4" s="546"/>
      <c r="T4" s="546"/>
      <c r="U4" s="543"/>
      <c r="V4" s="541"/>
    </row>
    <row r="5" spans="1:22" s="230" customFormat="1" ht="22.5">
      <c r="A5" s="216" t="s">
        <v>159</v>
      </c>
      <c r="B5" s="503"/>
      <c r="C5" s="528"/>
      <c r="D5" s="528"/>
      <c r="E5" s="232" t="s">
        <v>139</v>
      </c>
      <c r="F5" s="232" t="s">
        <v>140</v>
      </c>
      <c r="G5" s="528"/>
      <c r="H5" s="511"/>
      <c r="I5" s="528"/>
      <c r="J5" s="495"/>
      <c r="K5" s="551"/>
      <c r="L5" s="475"/>
      <c r="M5" s="475"/>
      <c r="N5" s="475"/>
      <c r="O5" s="475"/>
      <c r="P5" s="475"/>
      <c r="Q5" s="503"/>
      <c r="R5" s="475"/>
      <c r="S5" s="547"/>
      <c r="T5" s="547"/>
      <c r="U5" s="475"/>
      <c r="V5" s="542"/>
    </row>
    <row r="6" spans="1:22" ht="14.25" customHeight="1">
      <c r="A6" s="217"/>
      <c r="B6" s="100" t="s">
        <v>44</v>
      </c>
      <c r="C6" s="100" t="s">
        <v>44</v>
      </c>
      <c r="D6" s="218" t="s">
        <v>44</v>
      </c>
      <c r="E6" s="100" t="s">
        <v>44</v>
      </c>
      <c r="F6" s="219" t="s">
        <v>44</v>
      </c>
      <c r="G6" s="219" t="s">
        <v>44</v>
      </c>
      <c r="H6" s="100" t="s">
        <v>45</v>
      </c>
      <c r="I6" s="100" t="s">
        <v>46</v>
      </c>
      <c r="J6" s="100" t="s">
        <v>46</v>
      </c>
      <c r="K6" s="100" t="s">
        <v>323</v>
      </c>
      <c r="L6" s="100" t="s">
        <v>324</v>
      </c>
      <c r="M6" s="100" t="s">
        <v>324</v>
      </c>
      <c r="N6" s="100" t="s">
        <v>324</v>
      </c>
      <c r="O6" s="100" t="s">
        <v>324</v>
      </c>
      <c r="P6" s="100" t="s">
        <v>324</v>
      </c>
      <c r="Q6" s="100" t="s">
        <v>324</v>
      </c>
      <c r="R6" s="100" t="s">
        <v>44</v>
      </c>
      <c r="S6" s="99" t="s">
        <v>44</v>
      </c>
      <c r="T6" s="99" t="s">
        <v>324</v>
      </c>
      <c r="U6" s="99" t="s">
        <v>324</v>
      </c>
      <c r="V6" s="100" t="s">
        <v>44</v>
      </c>
    </row>
    <row r="7" spans="1:22" ht="14.25" customHeight="1">
      <c r="A7" s="233" t="s">
        <v>231</v>
      </c>
      <c r="B7" s="35">
        <v>15870</v>
      </c>
      <c r="C7" s="35">
        <v>4068</v>
      </c>
      <c r="D7" s="255">
        <v>6993</v>
      </c>
      <c r="E7" s="35"/>
      <c r="F7" s="256">
        <v>2298</v>
      </c>
      <c r="G7" s="256">
        <v>13359</v>
      </c>
      <c r="H7" s="257">
        <v>84.2</v>
      </c>
      <c r="I7" s="35">
        <v>97172</v>
      </c>
      <c r="J7" s="41">
        <v>6.1</v>
      </c>
      <c r="K7" s="41">
        <v>7.3</v>
      </c>
      <c r="L7" s="35">
        <v>346</v>
      </c>
      <c r="M7" s="35">
        <v>68</v>
      </c>
      <c r="N7" s="35">
        <v>56</v>
      </c>
      <c r="O7" s="35">
        <v>28</v>
      </c>
      <c r="P7" s="35">
        <v>26</v>
      </c>
      <c r="Q7" s="35"/>
      <c r="R7" s="35">
        <v>524</v>
      </c>
      <c r="S7" s="35">
        <v>18</v>
      </c>
      <c r="T7" s="35">
        <v>3</v>
      </c>
      <c r="U7" s="35">
        <v>21</v>
      </c>
      <c r="V7" s="35">
        <v>30</v>
      </c>
    </row>
    <row r="8" spans="1:22" ht="14.25" customHeight="1">
      <c r="A8" s="220">
        <v>60</v>
      </c>
      <c r="B8" s="35">
        <v>16447</v>
      </c>
      <c r="C8" s="35">
        <v>4336</v>
      </c>
      <c r="D8" s="35">
        <v>6684</v>
      </c>
      <c r="E8" s="40"/>
      <c r="F8" s="258">
        <v>2232</v>
      </c>
      <c r="G8" s="40">
        <v>13252</v>
      </c>
      <c r="H8" s="257">
        <v>80.6</v>
      </c>
      <c r="I8" s="35">
        <v>96045</v>
      </c>
      <c r="J8" s="41">
        <v>5.8</v>
      </c>
      <c r="K8" s="41">
        <v>7.2</v>
      </c>
      <c r="L8" s="35">
        <v>234</v>
      </c>
      <c r="M8" s="35">
        <v>88</v>
      </c>
      <c r="N8" s="35">
        <v>53</v>
      </c>
      <c r="O8" s="35">
        <v>11</v>
      </c>
      <c r="P8" s="35">
        <v>22</v>
      </c>
      <c r="Q8" s="35"/>
      <c r="R8" s="35">
        <v>408</v>
      </c>
      <c r="S8" s="35">
        <v>5</v>
      </c>
      <c r="T8" s="35"/>
      <c r="U8" s="35">
        <v>5</v>
      </c>
      <c r="V8" s="35">
        <v>53</v>
      </c>
    </row>
    <row r="9" spans="1:22" ht="14.25" customHeight="1">
      <c r="A9" s="524" t="s">
        <v>328</v>
      </c>
      <c r="B9" s="259">
        <v>14385</v>
      </c>
      <c r="C9" s="259">
        <v>4119</v>
      </c>
      <c r="D9" s="259">
        <v>5331</v>
      </c>
      <c r="E9" s="260"/>
      <c r="F9" s="261">
        <v>1645</v>
      </c>
      <c r="G9" s="259">
        <v>11095</v>
      </c>
      <c r="H9" s="262">
        <v>77.1</v>
      </c>
      <c r="I9" s="259">
        <v>74890</v>
      </c>
      <c r="J9" s="262">
        <v>5.2</v>
      </c>
      <c r="K9" s="262">
        <v>6.7</v>
      </c>
      <c r="L9" s="263">
        <v>419</v>
      </c>
      <c r="M9" s="263">
        <v>181</v>
      </c>
      <c r="N9" s="263">
        <v>134</v>
      </c>
      <c r="O9" s="263">
        <v>68</v>
      </c>
      <c r="P9" s="263">
        <v>21</v>
      </c>
      <c r="Q9" s="263">
        <v>6</v>
      </c>
      <c r="R9" s="259">
        <v>829</v>
      </c>
      <c r="S9" s="263">
        <v>18</v>
      </c>
      <c r="T9" s="263">
        <v>10</v>
      </c>
      <c r="U9" s="263">
        <v>28</v>
      </c>
      <c r="V9" s="263">
        <v>27</v>
      </c>
    </row>
    <row r="10" spans="1:22" ht="14.25" customHeight="1">
      <c r="A10" s="469"/>
      <c r="B10" s="264">
        <v>20603</v>
      </c>
      <c r="C10" s="264">
        <v>5962</v>
      </c>
      <c r="D10" s="264">
        <v>7151</v>
      </c>
      <c r="E10" s="265"/>
      <c r="F10" s="266">
        <v>2329</v>
      </c>
      <c r="G10" s="264">
        <v>15442</v>
      </c>
      <c r="H10" s="267">
        <v>75</v>
      </c>
      <c r="I10" s="264">
        <v>101730</v>
      </c>
      <c r="J10" s="267">
        <v>4.9</v>
      </c>
      <c r="K10" s="267">
        <v>6.6</v>
      </c>
      <c r="L10" s="268"/>
      <c r="M10" s="268"/>
      <c r="N10" s="268"/>
      <c r="O10" s="268"/>
      <c r="P10" s="268"/>
      <c r="Q10" s="268"/>
      <c r="R10" s="264">
        <v>1626</v>
      </c>
      <c r="S10" s="268"/>
      <c r="T10" s="268"/>
      <c r="U10" s="268"/>
      <c r="V10" s="268"/>
    </row>
    <row r="11" spans="1:22" ht="14.25" customHeight="1">
      <c r="A11" s="524" t="s">
        <v>47</v>
      </c>
      <c r="B11" s="259">
        <v>13378</v>
      </c>
      <c r="C11" s="259">
        <v>3844</v>
      </c>
      <c r="D11" s="259">
        <v>4821</v>
      </c>
      <c r="E11" s="263">
        <v>30</v>
      </c>
      <c r="F11" s="261">
        <v>1333</v>
      </c>
      <c r="G11" s="259">
        <v>10028</v>
      </c>
      <c r="H11" s="262">
        <v>75</v>
      </c>
      <c r="I11" s="259">
        <v>64134</v>
      </c>
      <c r="J11" s="262">
        <v>4.8</v>
      </c>
      <c r="K11" s="262">
        <v>6.4</v>
      </c>
      <c r="L11" s="263">
        <v>338</v>
      </c>
      <c r="M11" s="263">
        <v>96</v>
      </c>
      <c r="N11" s="263">
        <v>97</v>
      </c>
      <c r="O11" s="263">
        <v>77</v>
      </c>
      <c r="P11" s="263">
        <v>44</v>
      </c>
      <c r="Q11" s="263">
        <v>42</v>
      </c>
      <c r="R11" s="259">
        <v>694</v>
      </c>
      <c r="S11" s="263">
        <v>5</v>
      </c>
      <c r="T11" s="263">
        <v>1</v>
      </c>
      <c r="U11" s="263">
        <v>6</v>
      </c>
      <c r="V11" s="263">
        <v>30</v>
      </c>
    </row>
    <row r="12" spans="1:22" ht="14.25" customHeight="1">
      <c r="A12" s="469"/>
      <c r="B12" s="264">
        <v>19166</v>
      </c>
      <c r="C12" s="264">
        <v>5463</v>
      </c>
      <c r="D12" s="264">
        <v>6219</v>
      </c>
      <c r="E12" s="268">
        <v>42</v>
      </c>
      <c r="F12" s="266">
        <v>1971</v>
      </c>
      <c r="G12" s="264">
        <v>13695</v>
      </c>
      <c r="H12" s="267">
        <v>71.5</v>
      </c>
      <c r="I12" s="264">
        <v>84121</v>
      </c>
      <c r="J12" s="267">
        <v>4.4</v>
      </c>
      <c r="K12" s="267">
        <v>6.1</v>
      </c>
      <c r="L12" s="268"/>
      <c r="M12" s="268"/>
      <c r="N12" s="268"/>
      <c r="O12" s="268"/>
      <c r="P12" s="268"/>
      <c r="Q12" s="268"/>
      <c r="R12" s="264"/>
      <c r="S12" s="268"/>
      <c r="T12" s="268"/>
      <c r="U12" s="268"/>
      <c r="V12" s="268"/>
    </row>
    <row r="13" spans="1:22" ht="14.25" customHeight="1">
      <c r="A13" s="524" t="s">
        <v>48</v>
      </c>
      <c r="B13" s="259">
        <v>12701</v>
      </c>
      <c r="C13" s="259">
        <v>3711</v>
      </c>
      <c r="D13" s="259">
        <v>4344</v>
      </c>
      <c r="E13" s="263">
        <v>27</v>
      </c>
      <c r="F13" s="261">
        <v>1137</v>
      </c>
      <c r="G13" s="259">
        <v>9219</v>
      </c>
      <c r="H13" s="262">
        <v>72.6</v>
      </c>
      <c r="I13" s="259">
        <v>57334</v>
      </c>
      <c r="J13" s="262">
        <v>4.5</v>
      </c>
      <c r="K13" s="262">
        <v>6.2</v>
      </c>
      <c r="L13" s="263">
        <v>310</v>
      </c>
      <c r="M13" s="263">
        <v>97</v>
      </c>
      <c r="N13" s="263">
        <v>122</v>
      </c>
      <c r="O13" s="263">
        <v>60</v>
      </c>
      <c r="P13" s="263">
        <v>11</v>
      </c>
      <c r="Q13" s="263">
        <v>85</v>
      </c>
      <c r="R13" s="259">
        <v>684</v>
      </c>
      <c r="S13" s="263">
        <v>11</v>
      </c>
      <c r="T13" s="263">
        <v>2</v>
      </c>
      <c r="U13" s="263">
        <v>13</v>
      </c>
      <c r="V13" s="263">
        <v>7</v>
      </c>
    </row>
    <row r="14" spans="1:22" ht="14.25" customHeight="1">
      <c r="A14" s="469"/>
      <c r="B14" s="264">
        <v>18058</v>
      </c>
      <c r="C14" s="264">
        <v>5092</v>
      </c>
      <c r="D14" s="264">
        <v>5458</v>
      </c>
      <c r="E14" s="268">
        <v>39</v>
      </c>
      <c r="F14" s="266">
        <v>1742</v>
      </c>
      <c r="G14" s="264">
        <v>12331</v>
      </c>
      <c r="H14" s="267">
        <v>68.3</v>
      </c>
      <c r="I14" s="264">
        <v>75341</v>
      </c>
      <c r="J14" s="267">
        <v>4.2</v>
      </c>
      <c r="K14" s="267">
        <v>6.1</v>
      </c>
      <c r="L14" s="268"/>
      <c r="M14" s="268"/>
      <c r="N14" s="268"/>
      <c r="O14" s="268"/>
      <c r="P14" s="268"/>
      <c r="Q14" s="268"/>
      <c r="R14" s="264"/>
      <c r="S14" s="268"/>
      <c r="T14" s="268"/>
      <c r="U14" s="268"/>
      <c r="V14" s="268"/>
    </row>
    <row r="15" spans="1:22" ht="14.25" customHeight="1">
      <c r="A15" s="524" t="s">
        <v>49</v>
      </c>
      <c r="B15" s="259">
        <v>12228</v>
      </c>
      <c r="C15" s="259">
        <v>3499</v>
      </c>
      <c r="D15" s="259">
        <v>3978</v>
      </c>
      <c r="E15" s="263">
        <v>25</v>
      </c>
      <c r="F15" s="261">
        <v>1066</v>
      </c>
      <c r="G15" s="259">
        <v>8568</v>
      </c>
      <c r="H15" s="262">
        <v>70.1</v>
      </c>
      <c r="I15" s="259">
        <v>52455</v>
      </c>
      <c r="J15" s="262">
        <v>4.3</v>
      </c>
      <c r="K15" s="262">
        <v>6.1</v>
      </c>
      <c r="L15" s="263">
        <v>348</v>
      </c>
      <c r="M15" s="263">
        <v>133</v>
      </c>
      <c r="N15" s="263">
        <v>102</v>
      </c>
      <c r="O15" s="263">
        <v>54</v>
      </c>
      <c r="P15" s="263">
        <v>28</v>
      </c>
      <c r="Q15" s="263">
        <v>106</v>
      </c>
      <c r="R15" s="259">
        <v>771</v>
      </c>
      <c r="S15" s="263">
        <v>20</v>
      </c>
      <c r="T15" s="217" t="s">
        <v>141</v>
      </c>
      <c r="U15" s="263">
        <v>20</v>
      </c>
      <c r="V15" s="263">
        <v>35</v>
      </c>
    </row>
    <row r="16" spans="1:22" ht="14.25" customHeight="1">
      <c r="A16" s="469"/>
      <c r="B16" s="264">
        <v>17525</v>
      </c>
      <c r="C16" s="264">
        <v>4808</v>
      </c>
      <c r="D16" s="264">
        <v>5154</v>
      </c>
      <c r="E16" s="268">
        <v>35</v>
      </c>
      <c r="F16" s="266">
        <v>1639</v>
      </c>
      <c r="G16" s="264">
        <v>11636</v>
      </c>
      <c r="H16" s="267">
        <v>66.4</v>
      </c>
      <c r="I16" s="264">
        <v>70125</v>
      </c>
      <c r="J16" s="267">
        <v>4</v>
      </c>
      <c r="K16" s="267">
        <v>6</v>
      </c>
      <c r="L16" s="268"/>
      <c r="M16" s="268"/>
      <c r="N16" s="268"/>
      <c r="O16" s="268"/>
      <c r="P16" s="268"/>
      <c r="Q16" s="268"/>
      <c r="R16" s="264"/>
      <c r="S16" s="268"/>
      <c r="T16" s="268"/>
      <c r="U16" s="268"/>
      <c r="V16" s="268"/>
    </row>
    <row r="17" spans="1:22" ht="14.25" customHeight="1">
      <c r="A17" s="524" t="s">
        <v>50</v>
      </c>
      <c r="B17" s="259">
        <v>11934</v>
      </c>
      <c r="C17" s="259">
        <v>3492</v>
      </c>
      <c r="D17" s="259">
        <v>3619</v>
      </c>
      <c r="E17" s="263">
        <v>37</v>
      </c>
      <c r="F17" s="261">
        <v>1049</v>
      </c>
      <c r="G17" s="259">
        <v>8197</v>
      </c>
      <c r="H17" s="262">
        <v>68.7</v>
      </c>
      <c r="I17" s="259">
        <v>49581</v>
      </c>
      <c r="J17" s="262">
        <v>4.2</v>
      </c>
      <c r="K17" s="262">
        <v>6</v>
      </c>
      <c r="L17" s="263">
        <v>307</v>
      </c>
      <c r="M17" s="263">
        <v>86</v>
      </c>
      <c r="N17" s="263">
        <v>119</v>
      </c>
      <c r="O17" s="263">
        <v>70</v>
      </c>
      <c r="P17" s="263">
        <v>7</v>
      </c>
      <c r="Q17" s="263">
        <v>60</v>
      </c>
      <c r="R17" s="259">
        <v>649</v>
      </c>
      <c r="S17" s="263">
        <v>2</v>
      </c>
      <c r="T17" s="217" t="s">
        <v>141</v>
      </c>
      <c r="U17" s="263">
        <v>2</v>
      </c>
      <c r="V17" s="263">
        <v>18</v>
      </c>
    </row>
    <row r="18" spans="1:22" ht="14.25" customHeight="1">
      <c r="A18" s="469"/>
      <c r="B18" s="264">
        <v>17122</v>
      </c>
      <c r="C18" s="264">
        <v>4757</v>
      </c>
      <c r="D18" s="264">
        <v>4541</v>
      </c>
      <c r="E18" s="268">
        <v>49</v>
      </c>
      <c r="F18" s="266">
        <v>1491</v>
      </c>
      <c r="G18" s="264">
        <v>10838</v>
      </c>
      <c r="H18" s="267">
        <v>63.3</v>
      </c>
      <c r="I18" s="264">
        <v>63210</v>
      </c>
      <c r="J18" s="267">
        <v>3.7</v>
      </c>
      <c r="K18" s="267">
        <v>5.8</v>
      </c>
      <c r="L18" s="268"/>
      <c r="M18" s="268"/>
      <c r="N18" s="268"/>
      <c r="O18" s="268"/>
      <c r="P18" s="268"/>
      <c r="Q18" s="268"/>
      <c r="R18" s="264"/>
      <c r="S18" s="268"/>
      <c r="T18" s="268"/>
      <c r="U18" s="268"/>
      <c r="V18" s="268"/>
    </row>
    <row r="19" spans="1:22" ht="14.25" customHeight="1">
      <c r="A19" s="524" t="s">
        <v>51</v>
      </c>
      <c r="B19" s="259">
        <v>11602</v>
      </c>
      <c r="C19" s="259">
        <v>3314</v>
      </c>
      <c r="D19" s="259">
        <v>3250</v>
      </c>
      <c r="E19" s="263">
        <v>32</v>
      </c>
      <c r="F19" s="261">
        <v>856</v>
      </c>
      <c r="G19" s="259">
        <v>7452</v>
      </c>
      <c r="H19" s="262">
        <v>64.2</v>
      </c>
      <c r="I19" s="259">
        <v>42904</v>
      </c>
      <c r="J19" s="262">
        <v>3.7</v>
      </c>
      <c r="K19" s="262">
        <v>5.8</v>
      </c>
      <c r="L19" s="263">
        <v>356</v>
      </c>
      <c r="M19" s="263">
        <v>105</v>
      </c>
      <c r="N19" s="263">
        <v>108</v>
      </c>
      <c r="O19" s="263">
        <v>77</v>
      </c>
      <c r="P19" s="263">
        <v>8</v>
      </c>
      <c r="Q19" s="263">
        <v>97</v>
      </c>
      <c r="R19" s="259">
        <v>751</v>
      </c>
      <c r="S19" s="263">
        <v>12</v>
      </c>
      <c r="T19" s="263">
        <v>14</v>
      </c>
      <c r="U19" s="263">
        <v>26</v>
      </c>
      <c r="V19" s="263">
        <v>78</v>
      </c>
    </row>
    <row r="20" spans="1:22" ht="14.25" customHeight="1">
      <c r="A20" s="469"/>
      <c r="B20" s="264">
        <v>16695</v>
      </c>
      <c r="C20" s="264">
        <v>4555</v>
      </c>
      <c r="D20" s="264">
        <v>4116</v>
      </c>
      <c r="E20" s="268">
        <v>41</v>
      </c>
      <c r="F20" s="266">
        <v>1243</v>
      </c>
      <c r="G20" s="264">
        <v>9955</v>
      </c>
      <c r="H20" s="267">
        <v>59.6</v>
      </c>
      <c r="I20" s="264">
        <v>55492</v>
      </c>
      <c r="J20" s="267">
        <v>3.3</v>
      </c>
      <c r="K20" s="267">
        <v>5.6</v>
      </c>
      <c r="L20" s="268"/>
      <c r="M20" s="268"/>
      <c r="N20" s="268"/>
      <c r="O20" s="268"/>
      <c r="P20" s="268"/>
      <c r="Q20" s="268"/>
      <c r="R20" s="264">
        <v>1708</v>
      </c>
      <c r="S20" s="268"/>
      <c r="T20" s="268"/>
      <c r="U20" s="268"/>
      <c r="V20" s="268"/>
    </row>
    <row r="21" spans="1:22" ht="14.25" customHeight="1">
      <c r="A21" s="524" t="s">
        <v>52</v>
      </c>
      <c r="B21" s="259">
        <v>10802</v>
      </c>
      <c r="C21" s="259">
        <v>3052</v>
      </c>
      <c r="D21" s="259">
        <v>2922</v>
      </c>
      <c r="E21" s="263">
        <v>34</v>
      </c>
      <c r="F21" s="261">
        <v>787</v>
      </c>
      <c r="G21" s="259">
        <v>6795</v>
      </c>
      <c r="H21" s="262">
        <v>62.9</v>
      </c>
      <c r="I21" s="259">
        <v>38424</v>
      </c>
      <c r="J21" s="262">
        <v>3.6</v>
      </c>
      <c r="K21" s="262">
        <v>5.7</v>
      </c>
      <c r="L21" s="263">
        <v>309</v>
      </c>
      <c r="M21" s="263">
        <v>107</v>
      </c>
      <c r="N21" s="263">
        <v>105</v>
      </c>
      <c r="O21" s="263">
        <v>67</v>
      </c>
      <c r="P21" s="263">
        <v>2</v>
      </c>
      <c r="Q21" s="263">
        <v>95</v>
      </c>
      <c r="R21" s="259">
        <v>685</v>
      </c>
      <c r="S21" s="263">
        <v>16</v>
      </c>
      <c r="T21" s="263">
        <v>3</v>
      </c>
      <c r="U21" s="263">
        <v>19</v>
      </c>
      <c r="V21" s="263">
        <v>74</v>
      </c>
    </row>
    <row r="22" spans="1:22" ht="14.25" customHeight="1">
      <c r="A22" s="469"/>
      <c r="B22" s="264">
        <v>15749</v>
      </c>
      <c r="C22" s="264">
        <v>4267</v>
      </c>
      <c r="D22" s="264">
        <v>3745</v>
      </c>
      <c r="E22" s="268">
        <v>51</v>
      </c>
      <c r="F22" s="266">
        <v>1121</v>
      </c>
      <c r="G22" s="264">
        <v>9184</v>
      </c>
      <c r="H22" s="267">
        <v>58.3</v>
      </c>
      <c r="I22" s="264">
        <v>49981</v>
      </c>
      <c r="J22" s="267">
        <v>3.2</v>
      </c>
      <c r="K22" s="267">
        <v>5.4</v>
      </c>
      <c r="L22" s="268"/>
      <c r="M22" s="268"/>
      <c r="N22" s="268"/>
      <c r="O22" s="268"/>
      <c r="P22" s="268"/>
      <c r="Q22" s="268"/>
      <c r="R22" s="264">
        <v>1594</v>
      </c>
      <c r="S22" s="268"/>
      <c r="T22" s="268"/>
      <c r="U22" s="268"/>
      <c r="V22" s="268"/>
    </row>
    <row r="23" spans="1:22" ht="14.25" customHeight="1">
      <c r="A23" s="524" t="s">
        <v>53</v>
      </c>
      <c r="B23" s="259">
        <v>10578</v>
      </c>
      <c r="C23" s="259">
        <v>3022</v>
      </c>
      <c r="D23" s="259">
        <v>2505</v>
      </c>
      <c r="E23" s="263"/>
      <c r="F23" s="261">
        <v>674</v>
      </c>
      <c r="G23" s="259">
        <v>6249</v>
      </c>
      <c r="H23" s="269">
        <v>59.08</v>
      </c>
      <c r="I23" s="259">
        <v>34908</v>
      </c>
      <c r="J23" s="269">
        <v>3.3</v>
      </c>
      <c r="K23" s="262">
        <v>5.6</v>
      </c>
      <c r="L23" s="263"/>
      <c r="M23" s="263"/>
      <c r="N23" s="263"/>
      <c r="O23" s="263"/>
      <c r="P23" s="263"/>
      <c r="Q23" s="263"/>
      <c r="R23" s="259">
        <v>638</v>
      </c>
      <c r="S23" s="263"/>
      <c r="T23" s="263"/>
      <c r="U23" s="263"/>
      <c r="V23" s="263"/>
    </row>
    <row r="24" spans="1:22" ht="14.25" customHeight="1">
      <c r="A24" s="469"/>
      <c r="B24" s="264">
        <v>15477</v>
      </c>
      <c r="C24" s="264">
        <v>4197</v>
      </c>
      <c r="D24" s="264">
        <v>3252</v>
      </c>
      <c r="E24" s="268"/>
      <c r="F24" s="266">
        <v>1006</v>
      </c>
      <c r="G24" s="264">
        <v>8503</v>
      </c>
      <c r="H24" s="267">
        <v>54.94</v>
      </c>
      <c r="I24" s="264">
        <v>45754</v>
      </c>
      <c r="J24" s="270">
        <v>2.96</v>
      </c>
      <c r="K24" s="267">
        <v>5.4</v>
      </c>
      <c r="L24" s="268"/>
      <c r="M24" s="268"/>
      <c r="N24" s="268"/>
      <c r="O24" s="268"/>
      <c r="P24" s="268"/>
      <c r="Q24" s="268"/>
      <c r="R24" s="264">
        <v>1697</v>
      </c>
      <c r="S24" s="268"/>
      <c r="T24" s="268"/>
      <c r="U24" s="268"/>
      <c r="V24" s="268"/>
    </row>
    <row r="25" spans="1:22" ht="14.25" customHeight="1">
      <c r="A25" s="524">
        <v>10</v>
      </c>
      <c r="B25" s="259">
        <v>10498</v>
      </c>
      <c r="C25" s="259">
        <v>2894</v>
      </c>
      <c r="D25" s="259">
        <v>2447</v>
      </c>
      <c r="E25" s="263"/>
      <c r="F25" s="261">
        <v>564</v>
      </c>
      <c r="G25" s="259">
        <v>5905</v>
      </c>
      <c r="H25" s="269">
        <v>56.25</v>
      </c>
      <c r="I25" s="259">
        <v>33197</v>
      </c>
      <c r="J25" s="269">
        <v>3.16</v>
      </c>
      <c r="K25" s="262">
        <v>5.6</v>
      </c>
      <c r="L25" s="263"/>
      <c r="M25" s="263"/>
      <c r="N25" s="263"/>
      <c r="O25" s="263"/>
      <c r="P25" s="263"/>
      <c r="Q25" s="263"/>
      <c r="R25" s="259">
        <v>675</v>
      </c>
      <c r="S25" s="263"/>
      <c r="T25" s="263"/>
      <c r="U25" s="263"/>
      <c r="V25" s="263"/>
    </row>
    <row r="26" spans="1:22" ht="14.25" customHeight="1">
      <c r="A26" s="469"/>
      <c r="B26" s="264">
        <v>15289</v>
      </c>
      <c r="C26" s="264">
        <v>3976</v>
      </c>
      <c r="D26" s="264">
        <v>3132</v>
      </c>
      <c r="E26" s="268"/>
      <c r="F26" s="266">
        <v>854</v>
      </c>
      <c r="G26" s="264">
        <v>7962</v>
      </c>
      <c r="H26" s="267">
        <v>52.08</v>
      </c>
      <c r="I26" s="264">
        <v>43124</v>
      </c>
      <c r="J26" s="270">
        <v>2.82</v>
      </c>
      <c r="K26" s="267">
        <v>5.4</v>
      </c>
      <c r="L26" s="268"/>
      <c r="M26" s="268"/>
      <c r="N26" s="268"/>
      <c r="O26" s="268"/>
      <c r="P26" s="268"/>
      <c r="Q26" s="268"/>
      <c r="R26" s="264">
        <v>1520</v>
      </c>
      <c r="S26" s="268"/>
      <c r="T26" s="268"/>
      <c r="U26" s="268"/>
      <c r="V26" s="268"/>
    </row>
    <row r="27" spans="1:22" ht="14.25" customHeight="1">
      <c r="A27" s="524">
        <v>11</v>
      </c>
      <c r="B27" s="259">
        <v>10156</v>
      </c>
      <c r="C27" s="259">
        <v>2594</v>
      </c>
      <c r="D27" s="259">
        <v>2096</v>
      </c>
      <c r="E27" s="263"/>
      <c r="F27" s="261">
        <v>693</v>
      </c>
      <c r="G27" s="259">
        <v>5385</v>
      </c>
      <c r="H27" s="269">
        <v>53.02</v>
      </c>
      <c r="I27" s="259">
        <v>26624</v>
      </c>
      <c r="J27" s="269">
        <v>2.62</v>
      </c>
      <c r="K27" s="262">
        <v>4.9</v>
      </c>
      <c r="L27" s="263"/>
      <c r="M27" s="263"/>
      <c r="N27" s="263"/>
      <c r="O27" s="263"/>
      <c r="P27" s="263"/>
      <c r="Q27" s="263"/>
      <c r="R27" s="259">
        <v>677</v>
      </c>
      <c r="S27" s="263"/>
      <c r="T27" s="263"/>
      <c r="U27" s="263"/>
      <c r="V27" s="263">
        <v>39</v>
      </c>
    </row>
    <row r="28" spans="1:22" ht="14.25" customHeight="1">
      <c r="A28" s="469"/>
      <c r="B28" s="264">
        <v>14815</v>
      </c>
      <c r="C28" s="264">
        <v>3564</v>
      </c>
      <c r="D28" s="264">
        <v>2681</v>
      </c>
      <c r="E28" s="268"/>
      <c r="F28" s="266">
        <v>970</v>
      </c>
      <c r="G28" s="264">
        <v>7217</v>
      </c>
      <c r="H28" s="267">
        <v>48.71</v>
      </c>
      <c r="I28" s="264">
        <v>35551</v>
      </c>
      <c r="J28" s="270">
        <v>2.4</v>
      </c>
      <c r="K28" s="267">
        <v>4.9</v>
      </c>
      <c r="L28" s="268"/>
      <c r="M28" s="268"/>
      <c r="N28" s="268"/>
      <c r="O28" s="268"/>
      <c r="P28" s="268"/>
      <c r="Q28" s="268"/>
      <c r="R28" s="264">
        <v>1486</v>
      </c>
      <c r="S28" s="268"/>
      <c r="T28" s="268"/>
      <c r="U28" s="268"/>
      <c r="V28" s="268">
        <v>39</v>
      </c>
    </row>
    <row r="29" spans="1:22" ht="14.25" customHeight="1">
      <c r="A29" s="524">
        <v>12</v>
      </c>
      <c r="B29" s="259">
        <v>9962</v>
      </c>
      <c r="C29" s="259">
        <v>2664</v>
      </c>
      <c r="D29" s="259">
        <v>1984</v>
      </c>
      <c r="E29" s="263"/>
      <c r="F29" s="261">
        <v>537</v>
      </c>
      <c r="G29" s="259">
        <v>5192</v>
      </c>
      <c r="H29" s="269">
        <v>52.12</v>
      </c>
      <c r="I29" s="259">
        <v>24512</v>
      </c>
      <c r="J29" s="269">
        <v>2.46</v>
      </c>
      <c r="K29" s="262">
        <v>4.7</v>
      </c>
      <c r="L29" s="263"/>
      <c r="M29" s="263"/>
      <c r="N29" s="263"/>
      <c r="O29" s="263"/>
      <c r="P29" s="263"/>
      <c r="Q29" s="263"/>
      <c r="R29" s="259">
        <v>673</v>
      </c>
      <c r="S29" s="263"/>
      <c r="T29" s="263"/>
      <c r="U29" s="263"/>
      <c r="V29" s="263">
        <v>24</v>
      </c>
    </row>
    <row r="30" spans="1:22" ht="14.25" customHeight="1">
      <c r="A30" s="469"/>
      <c r="B30" s="264">
        <v>14697</v>
      </c>
      <c r="C30" s="264">
        <v>3634</v>
      </c>
      <c r="D30" s="264">
        <v>2607</v>
      </c>
      <c r="E30" s="268"/>
      <c r="F30" s="266">
        <v>768</v>
      </c>
      <c r="G30" s="264">
        <v>7016</v>
      </c>
      <c r="H30" s="267">
        <v>47.74</v>
      </c>
      <c r="I30" s="264">
        <v>32871</v>
      </c>
      <c r="J30" s="270">
        <v>2.24</v>
      </c>
      <c r="K30" s="267">
        <v>4.7</v>
      </c>
      <c r="L30" s="268"/>
      <c r="M30" s="268"/>
      <c r="N30" s="268"/>
      <c r="O30" s="268"/>
      <c r="P30" s="268"/>
      <c r="Q30" s="268"/>
      <c r="R30" s="264">
        <v>1441</v>
      </c>
      <c r="S30" s="268"/>
      <c r="T30" s="268"/>
      <c r="U30" s="268"/>
      <c r="V30" s="268">
        <v>24</v>
      </c>
    </row>
    <row r="31" spans="1:22" ht="14.25" customHeight="1">
      <c r="A31" s="524">
        <v>13</v>
      </c>
      <c r="B31" s="259">
        <v>9761</v>
      </c>
      <c r="C31" s="259">
        <v>2474</v>
      </c>
      <c r="D31" s="259">
        <v>1765</v>
      </c>
      <c r="E31" s="536">
        <v>488</v>
      </c>
      <c r="F31" s="532"/>
      <c r="G31" s="259">
        <v>4729</v>
      </c>
      <c r="H31" s="269">
        <v>48.45</v>
      </c>
      <c r="I31" s="259">
        <v>21872</v>
      </c>
      <c r="J31" s="269">
        <v>2.24</v>
      </c>
      <c r="K31" s="262">
        <v>4.6</v>
      </c>
      <c r="L31" s="263"/>
      <c r="M31" s="263"/>
      <c r="N31" s="263"/>
      <c r="O31" s="263"/>
      <c r="P31" s="263"/>
      <c r="Q31" s="263"/>
      <c r="R31" s="259">
        <v>612</v>
      </c>
      <c r="S31" s="263"/>
      <c r="T31" s="263"/>
      <c r="U31" s="263"/>
      <c r="V31" s="263">
        <v>73</v>
      </c>
    </row>
    <row r="32" spans="1:22" ht="14.25" customHeight="1">
      <c r="A32" s="469"/>
      <c r="B32" s="264">
        <v>14568</v>
      </c>
      <c r="C32" s="264">
        <v>3410</v>
      </c>
      <c r="D32" s="264">
        <v>2366</v>
      </c>
      <c r="E32" s="525">
        <v>694</v>
      </c>
      <c r="F32" s="526"/>
      <c r="G32" s="264">
        <v>6472</v>
      </c>
      <c r="H32" s="267">
        <v>44.43</v>
      </c>
      <c r="I32" s="264">
        <v>30084</v>
      </c>
      <c r="J32" s="270">
        <v>2.07</v>
      </c>
      <c r="K32" s="267">
        <v>4.6</v>
      </c>
      <c r="L32" s="268"/>
      <c r="M32" s="268"/>
      <c r="N32" s="268"/>
      <c r="O32" s="268"/>
      <c r="P32" s="268"/>
      <c r="Q32" s="268"/>
      <c r="R32" s="264">
        <v>1411</v>
      </c>
      <c r="S32" s="268"/>
      <c r="T32" s="268"/>
      <c r="U32" s="268"/>
      <c r="V32" s="268">
        <v>155</v>
      </c>
    </row>
    <row r="33" spans="1:22" ht="14.25" customHeight="1">
      <c r="A33" s="524">
        <v>14</v>
      </c>
      <c r="B33" s="259">
        <v>9603</v>
      </c>
      <c r="C33" s="259">
        <v>2431</v>
      </c>
      <c r="D33" s="259">
        <v>1636</v>
      </c>
      <c r="E33" s="536">
        <v>432</v>
      </c>
      <c r="F33" s="532"/>
      <c r="G33" s="259">
        <v>4499</v>
      </c>
      <c r="H33" s="269">
        <v>46.85</v>
      </c>
      <c r="I33" s="259">
        <v>20716</v>
      </c>
      <c r="J33" s="269">
        <v>2.16</v>
      </c>
      <c r="K33" s="262">
        <v>4.6</v>
      </c>
      <c r="L33" s="263"/>
      <c r="M33" s="263"/>
      <c r="N33" s="263"/>
      <c r="O33" s="263"/>
      <c r="P33" s="263"/>
      <c r="Q33" s="263"/>
      <c r="R33" s="259">
        <v>717</v>
      </c>
      <c r="S33" s="263"/>
      <c r="T33" s="263"/>
      <c r="U33" s="263"/>
      <c r="V33" s="263">
        <v>26</v>
      </c>
    </row>
    <row r="34" spans="1:22" ht="14.25" customHeight="1">
      <c r="A34" s="469"/>
      <c r="B34" s="264">
        <v>14171</v>
      </c>
      <c r="C34" s="264">
        <v>3310</v>
      </c>
      <c r="D34" s="264">
        <v>2206</v>
      </c>
      <c r="E34" s="525">
        <v>604</v>
      </c>
      <c r="F34" s="526"/>
      <c r="G34" s="264">
        <v>6120</v>
      </c>
      <c r="H34" s="267">
        <v>43.19</v>
      </c>
      <c r="I34" s="264">
        <v>28021</v>
      </c>
      <c r="J34" s="270">
        <v>1.98</v>
      </c>
      <c r="K34" s="267">
        <v>4.6</v>
      </c>
      <c r="L34" s="268"/>
      <c r="M34" s="268"/>
      <c r="N34" s="268"/>
      <c r="O34" s="268"/>
      <c r="P34" s="268"/>
      <c r="Q34" s="268"/>
      <c r="R34" s="264">
        <v>1452</v>
      </c>
      <c r="S34" s="268"/>
      <c r="T34" s="268"/>
      <c r="U34" s="268"/>
      <c r="V34" s="268">
        <v>26</v>
      </c>
    </row>
    <row r="35" spans="1:22" ht="14.25" customHeight="1">
      <c r="A35" s="524">
        <v>15</v>
      </c>
      <c r="B35" s="259">
        <v>9555</v>
      </c>
      <c r="C35" s="259">
        <v>2377</v>
      </c>
      <c r="D35" s="259">
        <v>1557</v>
      </c>
      <c r="E35" s="536">
        <v>380</v>
      </c>
      <c r="F35" s="532"/>
      <c r="G35" s="259">
        <v>4315</v>
      </c>
      <c r="H35" s="269">
        <v>45.16</v>
      </c>
      <c r="I35" s="259">
        <v>20247</v>
      </c>
      <c r="J35" s="269">
        <v>2.12</v>
      </c>
      <c r="K35" s="262">
        <v>4.7</v>
      </c>
      <c r="L35" s="263"/>
      <c r="M35" s="263"/>
      <c r="N35" s="263"/>
      <c r="O35" s="263"/>
      <c r="P35" s="263"/>
      <c r="Q35" s="263"/>
      <c r="R35" s="259">
        <v>662</v>
      </c>
      <c r="S35" s="263"/>
      <c r="T35" s="263"/>
      <c r="U35" s="263"/>
      <c r="V35" s="263">
        <v>51</v>
      </c>
    </row>
    <row r="36" spans="1:22" ht="14.25" customHeight="1">
      <c r="A36" s="469"/>
      <c r="B36" s="264">
        <v>14328</v>
      </c>
      <c r="C36" s="264">
        <v>3352</v>
      </c>
      <c r="D36" s="264">
        <v>2068</v>
      </c>
      <c r="E36" s="525">
        <v>582</v>
      </c>
      <c r="F36" s="526"/>
      <c r="G36" s="264">
        <v>6003</v>
      </c>
      <c r="H36" s="267">
        <v>41.9</v>
      </c>
      <c r="I36" s="264">
        <v>27737</v>
      </c>
      <c r="J36" s="270">
        <v>1.94</v>
      </c>
      <c r="K36" s="267">
        <v>4.6</v>
      </c>
      <c r="L36" s="268"/>
      <c r="M36" s="268"/>
      <c r="N36" s="268"/>
      <c r="O36" s="268"/>
      <c r="P36" s="268"/>
      <c r="Q36" s="268"/>
      <c r="R36" s="264">
        <v>1412</v>
      </c>
      <c r="S36" s="268"/>
      <c r="T36" s="268"/>
      <c r="U36" s="268"/>
      <c r="V36" s="268">
        <v>51</v>
      </c>
    </row>
    <row r="37" spans="1:22" ht="14.25" customHeight="1">
      <c r="A37" s="524">
        <v>16</v>
      </c>
      <c r="B37" s="259">
        <v>9496</v>
      </c>
      <c r="C37" s="259">
        <v>2185</v>
      </c>
      <c r="D37" s="259">
        <v>1652</v>
      </c>
      <c r="E37" s="536">
        <v>355</v>
      </c>
      <c r="F37" s="532"/>
      <c r="G37" s="259">
        <v>4192</v>
      </c>
      <c r="H37" s="269">
        <v>44.14</v>
      </c>
      <c r="I37" s="259">
        <v>19078</v>
      </c>
      <c r="J37" s="269">
        <v>2.01</v>
      </c>
      <c r="K37" s="262">
        <v>4.6</v>
      </c>
      <c r="L37" s="263"/>
      <c r="M37" s="263"/>
      <c r="N37" s="263"/>
      <c r="O37" s="263"/>
      <c r="P37" s="263"/>
      <c r="Q37" s="263"/>
      <c r="R37" s="259">
        <v>632</v>
      </c>
      <c r="S37" s="263"/>
      <c r="T37" s="263"/>
      <c r="U37" s="263"/>
      <c r="V37" s="263">
        <v>63</v>
      </c>
    </row>
    <row r="38" spans="1:22" ht="14.25" customHeight="1">
      <c r="A38" s="469"/>
      <c r="B38" s="264">
        <v>14419</v>
      </c>
      <c r="C38" s="264">
        <v>3133</v>
      </c>
      <c r="D38" s="264">
        <v>2174</v>
      </c>
      <c r="E38" s="525">
        <v>518</v>
      </c>
      <c r="F38" s="526"/>
      <c r="G38" s="264">
        <v>5825</v>
      </c>
      <c r="H38" s="267">
        <v>40.4</v>
      </c>
      <c r="I38" s="264">
        <v>25837</v>
      </c>
      <c r="J38" s="270">
        <v>1.79</v>
      </c>
      <c r="K38" s="267">
        <v>4.4</v>
      </c>
      <c r="L38" s="268"/>
      <c r="M38" s="268"/>
      <c r="N38" s="268"/>
      <c r="O38" s="268"/>
      <c r="P38" s="268"/>
      <c r="Q38" s="268"/>
      <c r="R38" s="264">
        <v>1368</v>
      </c>
      <c r="S38" s="268"/>
      <c r="T38" s="268"/>
      <c r="U38" s="268"/>
      <c r="V38" s="268">
        <v>63</v>
      </c>
    </row>
    <row r="39" spans="1:22" ht="14.25" customHeight="1">
      <c r="A39" s="524">
        <v>17</v>
      </c>
      <c r="B39" s="259">
        <v>9010</v>
      </c>
      <c r="C39" s="259">
        <v>1978</v>
      </c>
      <c r="D39" s="259">
        <v>1447</v>
      </c>
      <c r="E39" s="536">
        <v>385</v>
      </c>
      <c r="F39" s="532"/>
      <c r="G39" s="259">
        <v>3810</v>
      </c>
      <c r="H39" s="269">
        <v>42.29</v>
      </c>
      <c r="I39" s="259">
        <v>16993</v>
      </c>
      <c r="J39" s="269">
        <v>1.89</v>
      </c>
      <c r="K39" s="262">
        <v>4.5</v>
      </c>
      <c r="L39" s="263"/>
      <c r="M39" s="263"/>
      <c r="N39" s="263"/>
      <c r="O39" s="263"/>
      <c r="P39" s="263"/>
      <c r="Q39" s="263"/>
      <c r="R39" s="259">
        <v>592</v>
      </c>
      <c r="S39" s="263"/>
      <c r="T39" s="263"/>
      <c r="U39" s="263"/>
      <c r="V39" s="263">
        <v>59</v>
      </c>
    </row>
    <row r="40" spans="1:22" ht="14.25" customHeight="1">
      <c r="A40" s="469"/>
      <c r="B40" s="264">
        <v>14038</v>
      </c>
      <c r="C40" s="264">
        <v>2839</v>
      </c>
      <c r="D40" s="264">
        <v>1902</v>
      </c>
      <c r="E40" s="525">
        <v>527</v>
      </c>
      <c r="F40" s="526"/>
      <c r="G40" s="264">
        <v>5268</v>
      </c>
      <c r="H40" s="267">
        <v>37.53</v>
      </c>
      <c r="I40" s="264">
        <v>23150</v>
      </c>
      <c r="J40" s="270">
        <v>1.65</v>
      </c>
      <c r="K40" s="267">
        <v>4.4</v>
      </c>
      <c r="L40" s="268"/>
      <c r="M40" s="268"/>
      <c r="N40" s="268"/>
      <c r="O40" s="268"/>
      <c r="P40" s="268"/>
      <c r="Q40" s="268"/>
      <c r="R40" s="264">
        <v>1294</v>
      </c>
      <c r="S40" s="268"/>
      <c r="T40" s="268"/>
      <c r="U40" s="268"/>
      <c r="V40" s="268">
        <v>59</v>
      </c>
    </row>
    <row r="41" spans="1:22" ht="14.25" customHeight="1">
      <c r="A41" s="524">
        <v>18</v>
      </c>
      <c r="B41" s="259">
        <v>8870</v>
      </c>
      <c r="C41" s="259">
        <v>1910</v>
      </c>
      <c r="D41" s="259">
        <v>1235</v>
      </c>
      <c r="E41" s="536">
        <v>277</v>
      </c>
      <c r="F41" s="532"/>
      <c r="G41" s="259">
        <v>3422</v>
      </c>
      <c r="H41" s="269">
        <v>38.58</v>
      </c>
      <c r="I41" s="259">
        <v>15165</v>
      </c>
      <c r="J41" s="269">
        <v>1.71</v>
      </c>
      <c r="K41" s="262">
        <v>4.4</v>
      </c>
      <c r="L41" s="263"/>
      <c r="M41" s="263"/>
      <c r="N41" s="263"/>
      <c r="O41" s="263"/>
      <c r="P41" s="263"/>
      <c r="Q41" s="263"/>
      <c r="R41" s="259">
        <v>645</v>
      </c>
      <c r="S41" s="263"/>
      <c r="T41" s="263"/>
      <c r="U41" s="263"/>
      <c r="V41" s="263">
        <v>43</v>
      </c>
    </row>
    <row r="42" spans="1:22" ht="14.25" customHeight="1">
      <c r="A42" s="469"/>
      <c r="B42" s="264">
        <v>14022</v>
      </c>
      <c r="C42" s="264">
        <v>2783</v>
      </c>
      <c r="D42" s="264">
        <v>1683</v>
      </c>
      <c r="E42" s="525">
        <v>405</v>
      </c>
      <c r="F42" s="526"/>
      <c r="G42" s="264">
        <v>4871</v>
      </c>
      <c r="H42" s="267">
        <v>34.74</v>
      </c>
      <c r="I42" s="264">
        <v>21302</v>
      </c>
      <c r="J42" s="270">
        <v>1.52</v>
      </c>
      <c r="K42" s="267">
        <v>4.4</v>
      </c>
      <c r="L42" s="268"/>
      <c r="M42" s="268"/>
      <c r="N42" s="268"/>
      <c r="O42" s="268"/>
      <c r="P42" s="268"/>
      <c r="Q42" s="268"/>
      <c r="R42" s="264">
        <v>1444</v>
      </c>
      <c r="S42" s="268"/>
      <c r="T42" s="268"/>
      <c r="U42" s="268"/>
      <c r="V42" s="268">
        <v>43</v>
      </c>
    </row>
    <row r="43" spans="1:22" ht="14.25" customHeight="1">
      <c r="A43" s="524">
        <v>19</v>
      </c>
      <c r="B43" s="259">
        <v>8456</v>
      </c>
      <c r="C43" s="259">
        <v>1841</v>
      </c>
      <c r="D43" s="259">
        <v>1033</v>
      </c>
      <c r="E43" s="536">
        <v>207</v>
      </c>
      <c r="F43" s="532"/>
      <c r="G43" s="259">
        <v>3084</v>
      </c>
      <c r="H43" s="269">
        <v>36.47</v>
      </c>
      <c r="I43" s="259">
        <v>13261</v>
      </c>
      <c r="J43" s="269">
        <v>1.57</v>
      </c>
      <c r="K43" s="262">
        <v>4.3</v>
      </c>
      <c r="L43" s="263"/>
      <c r="M43" s="263"/>
      <c r="N43" s="263"/>
      <c r="O43" s="263"/>
      <c r="P43" s="263"/>
      <c r="Q43" s="263"/>
      <c r="R43" s="259">
        <v>554</v>
      </c>
      <c r="S43" s="263"/>
      <c r="T43" s="263"/>
      <c r="U43" s="263"/>
      <c r="V43" s="263">
        <v>46</v>
      </c>
    </row>
    <row r="44" spans="1:22" ht="14.25" customHeight="1">
      <c r="A44" s="469"/>
      <c r="B44" s="264">
        <v>13612</v>
      </c>
      <c r="C44" s="264">
        <v>2769</v>
      </c>
      <c r="D44" s="264">
        <v>1500</v>
      </c>
      <c r="E44" s="525">
        <v>328</v>
      </c>
      <c r="F44" s="526"/>
      <c r="G44" s="264">
        <v>4600</v>
      </c>
      <c r="H44" s="267">
        <v>33.79</v>
      </c>
      <c r="I44" s="264">
        <v>19323</v>
      </c>
      <c r="J44" s="270">
        <v>1.42</v>
      </c>
      <c r="K44" s="267">
        <v>4.2</v>
      </c>
      <c r="L44" s="268"/>
      <c r="M44" s="268"/>
      <c r="N44" s="268"/>
      <c r="O44" s="268"/>
      <c r="P44" s="268"/>
      <c r="Q44" s="268"/>
      <c r="R44" s="264">
        <v>1183</v>
      </c>
      <c r="S44" s="268"/>
      <c r="T44" s="268"/>
      <c r="U44" s="268"/>
      <c r="V44" s="268">
        <v>46</v>
      </c>
    </row>
    <row r="45" spans="1:22" ht="14.25" customHeight="1">
      <c r="A45" s="530">
        <v>20</v>
      </c>
      <c r="B45" s="282">
        <v>8475</v>
      </c>
      <c r="C45" s="282">
        <v>1672</v>
      </c>
      <c r="D45" s="282">
        <v>1095</v>
      </c>
      <c r="E45" s="531">
        <v>266</v>
      </c>
      <c r="F45" s="532"/>
      <c r="G45" s="282">
        <v>3033</v>
      </c>
      <c r="H45" s="283">
        <v>35.79</v>
      </c>
      <c r="I45" s="282">
        <v>13205</v>
      </c>
      <c r="J45" s="283">
        <v>1.56</v>
      </c>
      <c r="K45" s="284">
        <v>4.4</v>
      </c>
      <c r="L45" s="285"/>
      <c r="M45" s="285"/>
      <c r="N45" s="285"/>
      <c r="O45" s="285"/>
      <c r="P45" s="285"/>
      <c r="Q45" s="285"/>
      <c r="R45" s="282">
        <v>684</v>
      </c>
      <c r="S45" s="285"/>
      <c r="T45" s="285"/>
      <c r="U45" s="285"/>
      <c r="V45" s="285">
        <v>85</v>
      </c>
    </row>
    <row r="46" spans="1:22" ht="14.25" customHeight="1">
      <c r="A46" s="469"/>
      <c r="B46" s="286">
        <v>13679</v>
      </c>
      <c r="C46" s="286">
        <v>2525</v>
      </c>
      <c r="D46" s="286">
        <v>1494</v>
      </c>
      <c r="E46" s="533">
        <v>387</v>
      </c>
      <c r="F46" s="526"/>
      <c r="G46" s="286">
        <v>4406</v>
      </c>
      <c r="H46" s="287">
        <v>32.21</v>
      </c>
      <c r="I46" s="286">
        <v>18783</v>
      </c>
      <c r="J46" s="288">
        <v>1.37</v>
      </c>
      <c r="K46" s="287">
        <v>4.3</v>
      </c>
      <c r="L46" s="289"/>
      <c r="M46" s="289"/>
      <c r="N46" s="289"/>
      <c r="O46" s="289"/>
      <c r="P46" s="289"/>
      <c r="Q46" s="289"/>
      <c r="R46" s="286">
        <v>1297</v>
      </c>
      <c r="S46" s="289"/>
      <c r="T46" s="289"/>
      <c r="U46" s="289"/>
      <c r="V46" s="289">
        <v>85</v>
      </c>
    </row>
    <row r="47" spans="1:22" ht="14.25" customHeight="1">
      <c r="A47" s="527">
        <v>21</v>
      </c>
      <c r="B47" s="302">
        <v>8561</v>
      </c>
      <c r="C47" s="302">
        <v>1627</v>
      </c>
      <c r="D47" s="302">
        <v>1011</v>
      </c>
      <c r="E47" s="534">
        <v>195</v>
      </c>
      <c r="F47" s="535"/>
      <c r="G47" s="302">
        <v>2833</v>
      </c>
      <c r="H47" s="303">
        <v>33.09</v>
      </c>
      <c r="I47" s="302">
        <v>11440</v>
      </c>
      <c r="J47" s="303">
        <v>1.34</v>
      </c>
      <c r="K47" s="304">
        <v>4</v>
      </c>
      <c r="L47" s="305"/>
      <c r="M47" s="305"/>
      <c r="N47" s="305"/>
      <c r="O47" s="305"/>
      <c r="P47" s="305"/>
      <c r="Q47" s="305"/>
      <c r="R47" s="302">
        <v>737</v>
      </c>
      <c r="S47" s="305"/>
      <c r="T47" s="305"/>
      <c r="U47" s="305"/>
      <c r="V47" s="305">
        <v>50</v>
      </c>
    </row>
    <row r="48" spans="1:22" ht="14.25" customHeight="1">
      <c r="A48" s="528"/>
      <c r="B48" s="306">
        <v>13761</v>
      </c>
      <c r="C48" s="306">
        <v>2445</v>
      </c>
      <c r="D48" s="306">
        <v>1364</v>
      </c>
      <c r="E48" s="525">
        <v>298</v>
      </c>
      <c r="F48" s="529"/>
      <c r="G48" s="306">
        <v>4107</v>
      </c>
      <c r="H48" s="307">
        <v>29.84</v>
      </c>
      <c r="I48" s="306">
        <v>16090</v>
      </c>
      <c r="J48" s="308">
        <v>1.17</v>
      </c>
      <c r="K48" s="307">
        <v>3.9</v>
      </c>
      <c r="L48" s="309"/>
      <c r="M48" s="310"/>
      <c r="N48" s="310"/>
      <c r="O48" s="310"/>
      <c r="P48" s="310"/>
      <c r="Q48" s="310"/>
      <c r="R48" s="306">
        <v>1463</v>
      </c>
      <c r="S48" s="310"/>
      <c r="T48" s="310"/>
      <c r="U48" s="310"/>
      <c r="V48" s="310">
        <v>50</v>
      </c>
    </row>
    <row r="49" spans="1:22" ht="14.25" customHeight="1">
      <c r="A49" s="527">
        <v>22</v>
      </c>
      <c r="B49" s="302">
        <v>8597</v>
      </c>
      <c r="C49" s="302">
        <v>1698</v>
      </c>
      <c r="D49" s="302">
        <v>938</v>
      </c>
      <c r="E49" s="534">
        <v>173</v>
      </c>
      <c r="F49" s="535"/>
      <c r="G49" s="302">
        <v>2809</v>
      </c>
      <c r="H49" s="303">
        <v>32.67</v>
      </c>
      <c r="I49" s="302">
        <v>10861</v>
      </c>
      <c r="J49" s="303">
        <v>1.26</v>
      </c>
      <c r="K49" s="304">
        <v>3.9</v>
      </c>
      <c r="L49" s="305"/>
      <c r="M49" s="305"/>
      <c r="N49" s="305"/>
      <c r="O49" s="305"/>
      <c r="P49" s="305"/>
      <c r="Q49" s="305"/>
      <c r="R49" s="302">
        <v>679</v>
      </c>
      <c r="S49" s="305"/>
      <c r="T49" s="305"/>
      <c r="U49" s="305"/>
      <c r="V49" s="305">
        <v>38</v>
      </c>
    </row>
    <row r="50" spans="1:22" ht="14.25" customHeight="1">
      <c r="A50" s="528"/>
      <c r="B50" s="306">
        <v>13951</v>
      </c>
      <c r="C50" s="306">
        <v>2516</v>
      </c>
      <c r="D50" s="306">
        <v>1287</v>
      </c>
      <c r="E50" s="525">
        <v>293</v>
      </c>
      <c r="F50" s="529"/>
      <c r="G50" s="306">
        <v>4096</v>
      </c>
      <c r="H50" s="307">
        <v>29.35</v>
      </c>
      <c r="I50" s="306">
        <v>15840</v>
      </c>
      <c r="J50" s="308">
        <v>1.14</v>
      </c>
      <c r="K50" s="307">
        <v>3.9</v>
      </c>
      <c r="L50" s="309"/>
      <c r="M50" s="310"/>
      <c r="N50" s="310"/>
      <c r="O50" s="310"/>
      <c r="P50" s="310"/>
      <c r="Q50" s="310"/>
      <c r="R50" s="306">
        <v>1487</v>
      </c>
      <c r="S50" s="310"/>
      <c r="T50" s="310"/>
      <c r="U50" s="310"/>
      <c r="V50" s="310">
        <v>38</v>
      </c>
    </row>
    <row r="51" spans="1:22" ht="14.25" customHeight="1">
      <c r="A51" s="527">
        <v>23</v>
      </c>
      <c r="B51" s="302">
        <v>8738</v>
      </c>
      <c r="C51" s="302">
        <v>1541</v>
      </c>
      <c r="D51" s="302">
        <v>914</v>
      </c>
      <c r="E51" s="534">
        <v>164</v>
      </c>
      <c r="F51" s="535"/>
      <c r="G51" s="302">
        <v>2619</v>
      </c>
      <c r="H51" s="303">
        <v>29.97</v>
      </c>
      <c r="I51" s="302">
        <v>9938</v>
      </c>
      <c r="J51" s="303">
        <v>1.14</v>
      </c>
      <c r="K51" s="304">
        <f aca="true" t="shared" si="0" ref="K51:K56">I51/G51</f>
        <v>3.794578083237877</v>
      </c>
      <c r="L51" s="305"/>
      <c r="M51" s="305"/>
      <c r="N51" s="305"/>
      <c r="O51" s="305"/>
      <c r="P51" s="305"/>
      <c r="Q51" s="305"/>
      <c r="R51" s="302">
        <v>638</v>
      </c>
      <c r="S51" s="305"/>
      <c r="T51" s="305"/>
      <c r="U51" s="305"/>
      <c r="V51" s="305">
        <v>57</v>
      </c>
    </row>
    <row r="52" spans="1:26" ht="14.25" customHeight="1">
      <c r="A52" s="528"/>
      <c r="B52" s="306">
        <v>14305</v>
      </c>
      <c r="C52" s="306">
        <v>2339</v>
      </c>
      <c r="D52" s="306">
        <v>1295</v>
      </c>
      <c r="E52" s="525">
        <v>264</v>
      </c>
      <c r="F52" s="529"/>
      <c r="G52" s="306">
        <v>3898</v>
      </c>
      <c r="H52" s="348">
        <v>27.25</v>
      </c>
      <c r="I52" s="306">
        <v>14925</v>
      </c>
      <c r="J52" s="308">
        <v>1.05</v>
      </c>
      <c r="K52" s="348">
        <f t="shared" si="0"/>
        <v>3.8288866085171884</v>
      </c>
      <c r="L52" s="309"/>
      <c r="M52" s="310"/>
      <c r="N52" s="310"/>
      <c r="O52" s="310"/>
      <c r="P52" s="310"/>
      <c r="Q52" s="310"/>
      <c r="R52" s="306">
        <v>1585</v>
      </c>
      <c r="S52" s="310"/>
      <c r="T52" s="310"/>
      <c r="U52" s="310"/>
      <c r="V52" s="310">
        <v>57</v>
      </c>
      <c r="W52" s="367"/>
      <c r="X52" s="367"/>
      <c r="Y52" s="367"/>
      <c r="Z52" s="367"/>
    </row>
    <row r="53" spans="1:26" ht="14.25" customHeight="1">
      <c r="A53" s="527">
        <v>24</v>
      </c>
      <c r="B53" s="377">
        <v>8603</v>
      </c>
      <c r="C53" s="377">
        <v>1589</v>
      </c>
      <c r="D53" s="377">
        <v>871</v>
      </c>
      <c r="E53" s="554">
        <v>156</v>
      </c>
      <c r="F53" s="555"/>
      <c r="G53" s="377">
        <v>2619</v>
      </c>
      <c r="H53" s="378">
        <v>30.41</v>
      </c>
      <c r="I53" s="377">
        <v>9689</v>
      </c>
      <c r="J53" s="378">
        <v>1.13</v>
      </c>
      <c r="K53" s="379">
        <f t="shared" si="0"/>
        <v>3.6995036273386788</v>
      </c>
      <c r="L53" s="377"/>
      <c r="M53" s="377"/>
      <c r="N53" s="377"/>
      <c r="O53" s="377"/>
      <c r="P53" s="377"/>
      <c r="Q53" s="377"/>
      <c r="R53" s="377">
        <v>792</v>
      </c>
      <c r="S53" s="377"/>
      <c r="T53" s="377"/>
      <c r="U53" s="377"/>
      <c r="V53" s="377">
        <v>41</v>
      </c>
      <c r="W53" s="367"/>
      <c r="X53" s="367"/>
      <c r="Y53" s="367"/>
      <c r="Z53" s="367"/>
    </row>
    <row r="54" spans="1:26" ht="14.25" customHeight="1">
      <c r="A54" s="528"/>
      <c r="B54" s="380">
        <v>14083</v>
      </c>
      <c r="C54" s="380">
        <v>2391</v>
      </c>
      <c r="D54" s="380">
        <v>1214</v>
      </c>
      <c r="E54" s="556">
        <v>223</v>
      </c>
      <c r="F54" s="557"/>
      <c r="G54" s="380">
        <v>3828</v>
      </c>
      <c r="H54" s="381">
        <v>27.18</v>
      </c>
      <c r="I54" s="380">
        <v>10254</v>
      </c>
      <c r="J54" s="382">
        <v>1.01</v>
      </c>
      <c r="K54" s="381">
        <f t="shared" si="0"/>
        <v>2.6786833855799372</v>
      </c>
      <c r="L54" s="383"/>
      <c r="M54" s="380"/>
      <c r="N54" s="380"/>
      <c r="O54" s="380"/>
      <c r="P54" s="380"/>
      <c r="Q54" s="380"/>
      <c r="R54" s="380">
        <v>1815</v>
      </c>
      <c r="S54" s="380"/>
      <c r="T54" s="380"/>
      <c r="U54" s="380"/>
      <c r="V54" s="380">
        <v>41</v>
      </c>
      <c r="W54" s="367"/>
      <c r="X54" s="368"/>
      <c r="Y54" s="367"/>
      <c r="Z54" s="367"/>
    </row>
    <row r="55" spans="1:26" ht="14.25" customHeight="1">
      <c r="A55" s="552">
        <v>25</v>
      </c>
      <c r="B55" s="360">
        <f>'-76-'!C20</f>
        <v>8722</v>
      </c>
      <c r="C55" s="360">
        <f>'-76-'!G20</f>
        <v>1573</v>
      </c>
      <c r="D55" s="360">
        <f>'-76-'!H20</f>
        <v>671</v>
      </c>
      <c r="E55" s="386">
        <f>'-76-'!I20</f>
        <v>33</v>
      </c>
      <c r="F55" s="384">
        <f>'-76-'!J20</f>
        <v>89</v>
      </c>
      <c r="G55" s="360">
        <f>'-76-'!L20</f>
        <v>2366</v>
      </c>
      <c r="H55" s="361">
        <f>'-76-'!M20</f>
        <v>27.12680577849117</v>
      </c>
      <c r="I55" s="360">
        <f>'-76-'!F20</f>
        <v>8703</v>
      </c>
      <c r="J55" s="361">
        <f>'-76-'!N20</f>
        <v>0.9978216005503325</v>
      </c>
      <c r="K55" s="362">
        <f t="shared" si="0"/>
        <v>3.6783601014370246</v>
      </c>
      <c r="L55" s="360"/>
      <c r="M55" s="360"/>
      <c r="N55" s="360"/>
      <c r="O55" s="360"/>
      <c r="P55" s="360"/>
      <c r="Q55" s="360"/>
      <c r="R55" s="360">
        <f>'-76-'!P20</f>
        <v>684</v>
      </c>
      <c r="S55" s="360"/>
      <c r="T55" s="360"/>
      <c r="U55" s="360"/>
      <c r="V55" s="360">
        <f>'-76-'!Q20</f>
        <v>55</v>
      </c>
      <c r="W55" s="367"/>
      <c r="X55" s="367"/>
      <c r="Y55" s="367"/>
      <c r="Z55" s="367"/>
    </row>
    <row r="56" spans="1:26" ht="14.25" customHeight="1">
      <c r="A56" s="553"/>
      <c r="B56" s="363">
        <f>'-76-'!C22</f>
        <v>14288</v>
      </c>
      <c r="C56" s="363">
        <f>'-76-'!G22</f>
        <v>2317</v>
      </c>
      <c r="D56" s="363">
        <f>'-76-'!H22</f>
        <v>980</v>
      </c>
      <c r="E56" s="387">
        <f>'-76-'!I22</f>
        <v>44</v>
      </c>
      <c r="F56" s="385">
        <f>'-76-'!J22</f>
        <v>164</v>
      </c>
      <c r="G56" s="363">
        <f>'-76-'!L22</f>
        <v>3505</v>
      </c>
      <c r="H56" s="364">
        <f>'-76-'!M22</f>
        <v>24.531075027995524</v>
      </c>
      <c r="I56" s="363">
        <f>'-76-'!F22</f>
        <v>12874</v>
      </c>
      <c r="J56" s="365">
        <f>'-76-'!N22</f>
        <v>0.9010358342665173</v>
      </c>
      <c r="K56" s="364">
        <f t="shared" si="0"/>
        <v>3.6730385164051356</v>
      </c>
      <c r="L56" s="366"/>
      <c r="M56" s="363"/>
      <c r="N56" s="363"/>
      <c r="O56" s="363"/>
      <c r="P56" s="363"/>
      <c r="Q56" s="363"/>
      <c r="R56" s="363">
        <f>'-76-'!P22</f>
        <v>1718</v>
      </c>
      <c r="S56" s="363"/>
      <c r="T56" s="363"/>
      <c r="U56" s="363"/>
      <c r="V56" s="363">
        <f>'-76-'!Q22</f>
        <v>55</v>
      </c>
      <c r="W56" s="367"/>
      <c r="X56" s="368"/>
      <c r="Y56" s="367"/>
      <c r="Z56" s="367"/>
    </row>
    <row r="57" spans="1:16" s="271" customFormat="1" ht="10.5">
      <c r="A57" s="548" t="s">
        <v>327</v>
      </c>
      <c r="B57" s="548"/>
      <c r="C57" s="548"/>
      <c r="D57" s="548"/>
      <c r="E57" s="548"/>
      <c r="F57" s="548"/>
      <c r="G57" s="548"/>
      <c r="H57" s="548"/>
      <c r="I57" s="548"/>
      <c r="J57" s="548"/>
      <c r="K57" s="549"/>
      <c r="L57" s="548"/>
      <c r="M57" s="548"/>
      <c r="N57" s="548"/>
      <c r="O57" s="548"/>
      <c r="P57" s="548"/>
    </row>
    <row r="58" spans="1:17" s="222" customFormat="1" ht="10.5" customHeight="1">
      <c r="A58" s="300" t="s">
        <v>326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</row>
    <row r="59" spans="1:14" s="222" customFormat="1" ht="13.5">
      <c r="A59" s="223"/>
      <c r="B59" s="90"/>
      <c r="C59" s="90"/>
      <c r="D59" s="90"/>
      <c r="E59" s="90"/>
      <c r="F59" s="90"/>
      <c r="G59" s="90"/>
      <c r="H59" s="90"/>
      <c r="I59" s="221"/>
      <c r="J59" s="221"/>
      <c r="K59" s="221"/>
      <c r="L59" s="90"/>
      <c r="M59" s="221"/>
      <c r="N59" s="90"/>
    </row>
    <row r="60" spans="1:14" s="222" customFormat="1" ht="13.5">
      <c r="A60" s="223"/>
      <c r="B60" s="90"/>
      <c r="C60" s="90"/>
      <c r="D60" s="90"/>
      <c r="E60" s="90"/>
      <c r="F60" s="90"/>
      <c r="G60" s="90"/>
      <c r="H60" s="90"/>
      <c r="I60" s="221"/>
      <c r="J60" s="221"/>
      <c r="K60" s="221"/>
      <c r="L60" s="90"/>
      <c r="M60" s="221"/>
      <c r="N60" s="90"/>
    </row>
    <row r="61" spans="1:14" s="222" customFormat="1" ht="13.5">
      <c r="A61" s="223"/>
      <c r="B61" s="90"/>
      <c r="C61" s="90"/>
      <c r="D61" s="90"/>
      <c r="E61" s="90"/>
      <c r="F61" s="90"/>
      <c r="G61" s="90"/>
      <c r="H61" s="90"/>
      <c r="I61" s="221"/>
      <c r="J61" s="221"/>
      <c r="K61" s="221"/>
      <c r="L61" s="90"/>
      <c r="M61" s="221"/>
      <c r="N61" s="90"/>
    </row>
    <row r="62" spans="1:14" s="222" customFormat="1" ht="13.5">
      <c r="A62" s="223"/>
      <c r="B62" s="90"/>
      <c r="C62" s="90"/>
      <c r="D62" s="90"/>
      <c r="E62" s="90"/>
      <c r="F62" s="90"/>
      <c r="G62" s="90"/>
      <c r="H62" s="90"/>
      <c r="I62" s="221"/>
      <c r="J62" s="221"/>
      <c r="K62" s="221"/>
      <c r="L62" s="90"/>
      <c r="M62" s="221"/>
      <c r="N62" s="90"/>
    </row>
    <row r="63" spans="1:14" s="222" customFormat="1" ht="13.5">
      <c r="A63" s="223"/>
      <c r="B63" s="90"/>
      <c r="C63" s="90"/>
      <c r="D63" s="90"/>
      <c r="E63" s="90"/>
      <c r="F63" s="90"/>
      <c r="G63" s="90"/>
      <c r="H63" s="90"/>
      <c r="I63" s="221"/>
      <c r="J63" s="221"/>
      <c r="K63" s="221"/>
      <c r="L63" s="90"/>
      <c r="M63" s="221"/>
      <c r="N63" s="90"/>
    </row>
    <row r="64" spans="1:14" s="222" customFormat="1" ht="13.5">
      <c r="A64" s="223"/>
      <c r="B64" s="90"/>
      <c r="C64" s="90"/>
      <c r="D64" s="90"/>
      <c r="E64" s="90"/>
      <c r="F64" s="90"/>
      <c r="G64" s="90"/>
      <c r="H64" s="90"/>
      <c r="I64" s="221"/>
      <c r="J64" s="221"/>
      <c r="K64" s="221"/>
      <c r="L64" s="90"/>
      <c r="M64" s="221"/>
      <c r="N64" s="90"/>
    </row>
    <row r="65" spans="1:14" s="222" customFormat="1" ht="13.5">
      <c r="A65" s="223"/>
      <c r="B65" s="90"/>
      <c r="C65" s="90"/>
      <c r="D65" s="90"/>
      <c r="E65" s="90"/>
      <c r="F65" s="90"/>
      <c r="G65" s="90"/>
      <c r="H65" s="90"/>
      <c r="I65" s="221"/>
      <c r="J65" s="221"/>
      <c r="K65" s="221"/>
      <c r="L65" s="90"/>
      <c r="M65" s="221"/>
      <c r="N65" s="90"/>
    </row>
    <row r="66" spans="1:14" s="222" customFormat="1" ht="13.5">
      <c r="A66" s="223"/>
      <c r="B66" s="90"/>
      <c r="C66" s="90"/>
      <c r="D66" s="90"/>
      <c r="E66" s="90"/>
      <c r="F66" s="90"/>
      <c r="G66" s="90"/>
      <c r="H66" s="90"/>
      <c r="I66" s="221"/>
      <c r="J66" s="221"/>
      <c r="K66" s="221"/>
      <c r="L66" s="90"/>
      <c r="M66" s="221"/>
      <c r="N66" s="90"/>
    </row>
    <row r="67" spans="1:14" s="222" customFormat="1" ht="13.5">
      <c r="A67" s="223"/>
      <c r="B67" s="90"/>
      <c r="C67" s="90"/>
      <c r="D67" s="90"/>
      <c r="E67" s="90"/>
      <c r="F67" s="90"/>
      <c r="G67" s="90"/>
      <c r="H67" s="90"/>
      <c r="I67" s="221"/>
      <c r="J67" s="221"/>
      <c r="K67" s="221"/>
      <c r="L67" s="90"/>
      <c r="M67" s="221"/>
      <c r="N67" s="90"/>
    </row>
    <row r="68" spans="1:14" s="222" customFormat="1" ht="13.5">
      <c r="A68" s="223"/>
      <c r="B68" s="90"/>
      <c r="C68" s="90"/>
      <c r="D68" s="90"/>
      <c r="E68" s="90"/>
      <c r="F68" s="90"/>
      <c r="G68" s="90"/>
      <c r="H68" s="90"/>
      <c r="I68" s="221"/>
      <c r="J68" s="221"/>
      <c r="K68" s="221"/>
      <c r="L68" s="90"/>
      <c r="M68" s="221"/>
      <c r="N68" s="90"/>
    </row>
    <row r="69" spans="1:14" s="222" customFormat="1" ht="13.5">
      <c r="A69" s="223"/>
      <c r="B69" s="90"/>
      <c r="C69" s="90"/>
      <c r="D69" s="90"/>
      <c r="E69" s="90"/>
      <c r="F69" s="90"/>
      <c r="G69" s="90"/>
      <c r="H69" s="90"/>
      <c r="I69" s="221"/>
      <c r="J69" s="221"/>
      <c r="K69" s="221"/>
      <c r="L69" s="90"/>
      <c r="M69" s="221"/>
      <c r="N69" s="90"/>
    </row>
    <row r="70" spans="1:14" s="222" customFormat="1" ht="13.5">
      <c r="A70" s="223"/>
      <c r="B70" s="90"/>
      <c r="C70" s="90"/>
      <c r="D70" s="90"/>
      <c r="E70" s="90"/>
      <c r="F70" s="90"/>
      <c r="G70" s="90"/>
      <c r="H70" s="90"/>
      <c r="I70" s="221"/>
      <c r="J70" s="221"/>
      <c r="K70" s="221"/>
      <c r="L70" s="90"/>
      <c r="M70" s="221"/>
      <c r="N70" s="90"/>
    </row>
    <row r="71" spans="1:14" s="222" customFormat="1" ht="13.5">
      <c r="A71" s="223"/>
      <c r="B71" s="90"/>
      <c r="C71" s="90"/>
      <c r="D71" s="90"/>
      <c r="E71" s="90"/>
      <c r="F71" s="90"/>
      <c r="G71" s="90"/>
      <c r="H71" s="90"/>
      <c r="I71" s="221"/>
      <c r="J71" s="221"/>
      <c r="K71" s="221"/>
      <c r="L71" s="90"/>
      <c r="M71" s="221"/>
      <c r="N71" s="90"/>
    </row>
    <row r="72" spans="1:14" s="222" customFormat="1" ht="13.5">
      <c r="A72" s="223"/>
      <c r="B72" s="90"/>
      <c r="C72" s="90"/>
      <c r="D72" s="90"/>
      <c r="E72" s="90"/>
      <c r="F72" s="90"/>
      <c r="G72" s="90"/>
      <c r="H72" s="90"/>
      <c r="I72" s="221"/>
      <c r="J72" s="221"/>
      <c r="K72" s="221"/>
      <c r="L72" s="90"/>
      <c r="M72" s="221"/>
      <c r="N72" s="90"/>
    </row>
    <row r="73" spans="1:14" s="222" customFormat="1" ht="13.5">
      <c r="A73" s="223"/>
      <c r="B73" s="90"/>
      <c r="C73" s="90"/>
      <c r="D73" s="90"/>
      <c r="E73" s="90"/>
      <c r="F73" s="90"/>
      <c r="G73" s="90"/>
      <c r="H73" s="90"/>
      <c r="I73" s="221"/>
      <c r="J73" s="221"/>
      <c r="K73" s="221"/>
      <c r="L73" s="90"/>
      <c r="M73" s="221"/>
      <c r="N73" s="90"/>
    </row>
    <row r="74" spans="1:14" s="222" customFormat="1" ht="13.5">
      <c r="A74" s="223"/>
      <c r="B74" s="90"/>
      <c r="C74" s="90"/>
      <c r="D74" s="90"/>
      <c r="E74" s="90"/>
      <c r="F74" s="90"/>
      <c r="G74" s="90"/>
      <c r="H74" s="90"/>
      <c r="I74" s="221"/>
      <c r="J74" s="221"/>
      <c r="K74" s="221"/>
      <c r="L74" s="90"/>
      <c r="M74" s="221"/>
      <c r="N74" s="90"/>
    </row>
    <row r="75" spans="1:14" s="222" customFormat="1" ht="13.5">
      <c r="A75" s="223"/>
      <c r="B75" s="90"/>
      <c r="C75" s="90"/>
      <c r="D75" s="90"/>
      <c r="E75" s="90"/>
      <c r="F75" s="90"/>
      <c r="G75" s="90"/>
      <c r="H75" s="90"/>
      <c r="I75" s="221"/>
      <c r="J75" s="221"/>
      <c r="K75" s="221"/>
      <c r="L75" s="90"/>
      <c r="M75" s="221"/>
      <c r="N75" s="90"/>
    </row>
    <row r="76" spans="1:14" s="222" customFormat="1" ht="13.5">
      <c r="A76" s="223"/>
      <c r="B76" s="90"/>
      <c r="C76" s="90"/>
      <c r="D76" s="90"/>
      <c r="E76" s="90"/>
      <c r="F76" s="90"/>
      <c r="G76" s="90"/>
      <c r="H76" s="90"/>
      <c r="I76" s="221"/>
      <c r="J76" s="221"/>
      <c r="K76" s="221"/>
      <c r="L76" s="90"/>
      <c r="M76" s="221"/>
      <c r="N76" s="90"/>
    </row>
    <row r="77" spans="1:14" s="222" customFormat="1" ht="13.5">
      <c r="A77" s="223"/>
      <c r="B77" s="90"/>
      <c r="C77" s="90"/>
      <c r="D77" s="90"/>
      <c r="E77" s="90"/>
      <c r="F77" s="90"/>
      <c r="G77" s="90"/>
      <c r="H77" s="90"/>
      <c r="I77" s="221"/>
      <c r="J77" s="221"/>
      <c r="K77" s="221"/>
      <c r="L77" s="90"/>
      <c r="M77" s="221"/>
      <c r="N77" s="90"/>
    </row>
    <row r="78" spans="1:14" s="222" customFormat="1" ht="13.5">
      <c r="A78" s="223"/>
      <c r="B78" s="90"/>
      <c r="C78" s="90"/>
      <c r="D78" s="90"/>
      <c r="E78" s="90"/>
      <c r="F78" s="90"/>
      <c r="G78" s="90"/>
      <c r="H78" s="90"/>
      <c r="I78" s="221"/>
      <c r="J78" s="221"/>
      <c r="K78" s="221"/>
      <c r="L78" s="90"/>
      <c r="M78" s="221"/>
      <c r="N78" s="90"/>
    </row>
    <row r="79" spans="1:14" s="222" customFormat="1" ht="13.5">
      <c r="A79" s="223"/>
      <c r="B79" s="90"/>
      <c r="C79" s="90"/>
      <c r="D79" s="90"/>
      <c r="E79" s="90"/>
      <c r="F79" s="90"/>
      <c r="G79" s="90"/>
      <c r="H79" s="90"/>
      <c r="I79" s="221"/>
      <c r="J79" s="221"/>
      <c r="K79" s="221"/>
      <c r="L79" s="90"/>
      <c r="M79" s="221"/>
      <c r="N79" s="90"/>
    </row>
    <row r="80" spans="1:14" s="222" customFormat="1" ht="13.5">
      <c r="A80" s="223"/>
      <c r="B80" s="90"/>
      <c r="C80" s="90"/>
      <c r="D80" s="90"/>
      <c r="E80" s="90"/>
      <c r="F80" s="90"/>
      <c r="G80" s="90"/>
      <c r="H80" s="90"/>
      <c r="I80" s="221"/>
      <c r="J80" s="221"/>
      <c r="K80" s="221"/>
      <c r="L80" s="90"/>
      <c r="M80" s="221"/>
      <c r="N80" s="90"/>
    </row>
    <row r="81" spans="1:14" s="222" customFormat="1" ht="13.5">
      <c r="A81" s="223"/>
      <c r="B81" s="90"/>
      <c r="C81" s="90"/>
      <c r="D81" s="90"/>
      <c r="E81" s="90"/>
      <c r="F81" s="90"/>
      <c r="G81" s="90"/>
      <c r="H81" s="90"/>
      <c r="I81" s="221"/>
      <c r="J81" s="221"/>
      <c r="K81" s="221"/>
      <c r="L81" s="90"/>
      <c r="M81" s="221"/>
      <c r="N81" s="90"/>
    </row>
    <row r="82" spans="1:14" s="222" customFormat="1" ht="13.5">
      <c r="A82" s="223"/>
      <c r="B82" s="90"/>
      <c r="C82" s="90"/>
      <c r="D82" s="90"/>
      <c r="E82" s="90"/>
      <c r="F82" s="90"/>
      <c r="G82" s="90"/>
      <c r="H82" s="90"/>
      <c r="I82" s="221"/>
      <c r="J82" s="221"/>
      <c r="K82" s="221"/>
      <c r="L82" s="90"/>
      <c r="M82" s="221"/>
      <c r="N82" s="90"/>
    </row>
    <row r="83" spans="1:14" s="222" customFormat="1" ht="13.5">
      <c r="A83" s="223"/>
      <c r="B83" s="90"/>
      <c r="C83" s="90"/>
      <c r="D83" s="90"/>
      <c r="E83" s="90"/>
      <c r="F83" s="90"/>
      <c r="G83" s="90"/>
      <c r="H83" s="90"/>
      <c r="I83" s="221"/>
      <c r="J83" s="221"/>
      <c r="K83" s="221"/>
      <c r="L83" s="90"/>
      <c r="M83" s="221"/>
      <c r="N83" s="90"/>
    </row>
    <row r="84" spans="1:14" s="222" customFormat="1" ht="13.5">
      <c r="A84" s="223"/>
      <c r="B84" s="90"/>
      <c r="C84" s="90"/>
      <c r="D84" s="90"/>
      <c r="E84" s="90"/>
      <c r="F84" s="90"/>
      <c r="G84" s="90"/>
      <c r="H84" s="90"/>
      <c r="I84" s="221"/>
      <c r="J84" s="221"/>
      <c r="K84" s="221"/>
      <c r="L84" s="90"/>
      <c r="M84" s="221"/>
      <c r="N84" s="90"/>
    </row>
    <row r="85" spans="1:14" s="222" customFormat="1" ht="13.5">
      <c r="A85" s="223"/>
      <c r="B85" s="90"/>
      <c r="C85" s="90"/>
      <c r="D85" s="90"/>
      <c r="E85" s="90"/>
      <c r="F85" s="90"/>
      <c r="G85" s="90"/>
      <c r="H85" s="90"/>
      <c r="I85" s="221"/>
      <c r="J85" s="221"/>
      <c r="K85" s="221"/>
      <c r="L85" s="90"/>
      <c r="M85" s="221"/>
      <c r="N85" s="90"/>
    </row>
    <row r="86" spans="1:14" s="222" customFormat="1" ht="13.5">
      <c r="A86" s="223"/>
      <c r="B86" s="90"/>
      <c r="C86" s="90"/>
      <c r="D86" s="90"/>
      <c r="E86" s="90"/>
      <c r="F86" s="90"/>
      <c r="G86" s="90"/>
      <c r="H86" s="90"/>
      <c r="I86" s="221"/>
      <c r="J86" s="221"/>
      <c r="K86" s="221"/>
      <c r="L86" s="90"/>
      <c r="M86" s="221"/>
      <c r="N86" s="90"/>
    </row>
    <row r="87" spans="1:14" s="222" customFormat="1" ht="13.5">
      <c r="A87" s="223"/>
      <c r="B87" s="90"/>
      <c r="C87" s="90"/>
      <c r="D87" s="90"/>
      <c r="E87" s="90"/>
      <c r="F87" s="90"/>
      <c r="G87" s="90"/>
      <c r="H87" s="90"/>
      <c r="I87" s="221"/>
      <c r="J87" s="221"/>
      <c r="K87" s="221"/>
      <c r="L87" s="90"/>
      <c r="M87" s="221"/>
      <c r="N87" s="90"/>
    </row>
    <row r="88" spans="1:14" s="222" customFormat="1" ht="13.5">
      <c r="A88" s="223"/>
      <c r="B88" s="90"/>
      <c r="C88" s="90"/>
      <c r="D88" s="90"/>
      <c r="E88" s="90"/>
      <c r="F88" s="90"/>
      <c r="G88" s="90"/>
      <c r="H88" s="90"/>
      <c r="I88" s="221"/>
      <c r="J88" s="221"/>
      <c r="K88" s="221"/>
      <c r="L88" s="90"/>
      <c r="M88" s="221"/>
      <c r="N88" s="90"/>
    </row>
    <row r="89" spans="1:14" s="222" customFormat="1" ht="13.5">
      <c r="A89" s="223"/>
      <c r="B89" s="90"/>
      <c r="C89" s="90"/>
      <c r="D89" s="90"/>
      <c r="E89" s="90"/>
      <c r="F89" s="90"/>
      <c r="G89" s="90"/>
      <c r="H89" s="90"/>
      <c r="I89" s="221"/>
      <c r="J89" s="221"/>
      <c r="K89" s="221"/>
      <c r="L89" s="90"/>
      <c r="M89" s="221"/>
      <c r="N89" s="90"/>
    </row>
    <row r="90" spans="1:14" s="222" customFormat="1" ht="13.5">
      <c r="A90" s="223"/>
      <c r="B90" s="90"/>
      <c r="C90" s="90"/>
      <c r="D90" s="90"/>
      <c r="E90" s="90"/>
      <c r="F90" s="90"/>
      <c r="G90" s="90"/>
      <c r="H90" s="90"/>
      <c r="I90" s="221"/>
      <c r="J90" s="221"/>
      <c r="K90" s="221"/>
      <c r="L90" s="90"/>
      <c r="M90" s="221"/>
      <c r="N90" s="90"/>
    </row>
    <row r="91" spans="1:14" s="222" customFormat="1" ht="13.5">
      <c r="A91" s="223"/>
      <c r="B91" s="90"/>
      <c r="C91" s="90"/>
      <c r="D91" s="90"/>
      <c r="E91" s="90"/>
      <c r="F91" s="90"/>
      <c r="G91" s="90"/>
      <c r="H91" s="90"/>
      <c r="I91" s="221"/>
      <c r="J91" s="221"/>
      <c r="K91" s="221"/>
      <c r="L91" s="90"/>
      <c r="M91" s="221"/>
      <c r="N91" s="90"/>
    </row>
    <row r="92" spans="1:14" s="222" customFormat="1" ht="13.5">
      <c r="A92" s="223"/>
      <c r="B92" s="90"/>
      <c r="C92" s="90"/>
      <c r="D92" s="90"/>
      <c r="E92" s="90"/>
      <c r="F92" s="90"/>
      <c r="G92" s="90"/>
      <c r="H92" s="90"/>
      <c r="I92" s="221"/>
      <c r="J92" s="221"/>
      <c r="K92" s="221"/>
      <c r="L92" s="90"/>
      <c r="M92" s="221"/>
      <c r="N92" s="90"/>
    </row>
    <row r="93" spans="1:14" s="222" customFormat="1" ht="13.5">
      <c r="A93" s="223"/>
      <c r="B93" s="90"/>
      <c r="C93" s="90"/>
      <c r="D93" s="90"/>
      <c r="E93" s="90"/>
      <c r="F93" s="90"/>
      <c r="G93" s="90"/>
      <c r="H93" s="90"/>
      <c r="I93" s="221"/>
      <c r="J93" s="221"/>
      <c r="K93" s="221"/>
      <c r="L93" s="90"/>
      <c r="M93" s="221"/>
      <c r="N93" s="90"/>
    </row>
    <row r="94" spans="1:14" s="222" customFormat="1" ht="13.5">
      <c r="A94" s="223"/>
      <c r="B94" s="90"/>
      <c r="C94" s="90"/>
      <c r="D94" s="90"/>
      <c r="E94" s="90"/>
      <c r="F94" s="90"/>
      <c r="G94" s="90"/>
      <c r="H94" s="90"/>
      <c r="I94" s="221"/>
      <c r="J94" s="221"/>
      <c r="K94" s="221"/>
      <c r="L94" s="90"/>
      <c r="M94" s="221"/>
      <c r="N94" s="90"/>
    </row>
    <row r="95" spans="1:14" s="222" customFormat="1" ht="13.5">
      <c r="A95" s="224"/>
      <c r="B95" s="90"/>
      <c r="C95" s="90"/>
      <c r="D95" s="90"/>
      <c r="E95" s="90"/>
      <c r="F95" s="90"/>
      <c r="G95" s="90"/>
      <c r="H95" s="90"/>
      <c r="I95" s="221"/>
      <c r="J95" s="221"/>
      <c r="K95" s="221"/>
      <c r="L95" s="90"/>
      <c r="M95" s="221"/>
      <c r="N95" s="90"/>
    </row>
    <row r="96" spans="1:14" s="222" customFormat="1" ht="13.5">
      <c r="A96" s="224"/>
      <c r="B96" s="90"/>
      <c r="C96" s="90"/>
      <c r="D96" s="90"/>
      <c r="E96" s="90"/>
      <c r="F96" s="90"/>
      <c r="G96" s="90"/>
      <c r="H96" s="90"/>
      <c r="I96" s="221"/>
      <c r="J96" s="221"/>
      <c r="K96" s="221"/>
      <c r="L96" s="90"/>
      <c r="M96" s="221"/>
      <c r="N96" s="90"/>
    </row>
    <row r="97" spans="1:14" s="222" customFormat="1" ht="13.5">
      <c r="A97" s="224"/>
      <c r="B97" s="105"/>
      <c r="C97" s="105"/>
      <c r="D97" s="105"/>
      <c r="E97" s="105"/>
      <c r="F97" s="105"/>
      <c r="G97" s="106"/>
      <c r="H97" s="107"/>
      <c r="I97" s="225"/>
      <c r="J97" s="226"/>
      <c r="K97" s="226"/>
      <c r="L97" s="106"/>
      <c r="M97" s="226"/>
      <c r="N97" s="106"/>
    </row>
    <row r="98" spans="1:14" s="222" customFormat="1" ht="13.5">
      <c r="A98" s="223"/>
      <c r="B98" s="105"/>
      <c r="C98" s="106"/>
      <c r="D98" s="106"/>
      <c r="E98" s="106"/>
      <c r="F98" s="106"/>
      <c r="G98" s="105"/>
      <c r="H98" s="105"/>
      <c r="I98" s="227"/>
      <c r="J98" s="223"/>
      <c r="K98" s="223"/>
      <c r="L98" s="105"/>
      <c r="M98" s="223"/>
      <c r="N98" s="105"/>
    </row>
    <row r="99" spans="1:14" s="222" customFormat="1" ht="13.5">
      <c r="A99" s="228"/>
      <c r="B99" s="112"/>
      <c r="C99" s="113"/>
      <c r="D99" s="113"/>
      <c r="E99" s="113"/>
      <c r="F99" s="113"/>
      <c r="G99" s="112"/>
      <c r="H99" s="98"/>
      <c r="I99" s="229"/>
      <c r="J99" s="112"/>
      <c r="K99" s="112"/>
      <c r="L99" s="112"/>
      <c r="M99" s="112"/>
      <c r="N99" s="112"/>
    </row>
    <row r="100" spans="1:14" s="222" customFormat="1" ht="13.5">
      <c r="A100" s="223"/>
      <c r="B100" s="90"/>
      <c r="C100" s="90"/>
      <c r="D100" s="90"/>
      <c r="E100" s="90"/>
      <c r="F100" s="90"/>
      <c r="G100" s="90"/>
      <c r="H100" s="90"/>
      <c r="I100" s="221"/>
      <c r="J100" s="221"/>
      <c r="K100" s="221"/>
      <c r="L100" s="90"/>
      <c r="M100" s="221"/>
      <c r="N100" s="90"/>
    </row>
    <row r="101" spans="1:14" s="222" customFormat="1" ht="13.5">
      <c r="A101" s="223"/>
      <c r="B101" s="90"/>
      <c r="C101" s="90"/>
      <c r="D101" s="90"/>
      <c r="E101" s="90"/>
      <c r="F101" s="90"/>
      <c r="G101" s="90"/>
      <c r="H101" s="90"/>
      <c r="I101" s="221"/>
      <c r="J101" s="221"/>
      <c r="K101" s="221"/>
      <c r="L101" s="90"/>
      <c r="M101" s="221"/>
      <c r="N101" s="90"/>
    </row>
    <row r="102" spans="1:14" s="222" customFormat="1" ht="13.5">
      <c r="A102" s="223"/>
      <c r="B102" s="90"/>
      <c r="C102" s="90"/>
      <c r="D102" s="90"/>
      <c r="E102" s="90"/>
      <c r="F102" s="90"/>
      <c r="G102" s="90"/>
      <c r="H102" s="90"/>
      <c r="I102" s="221"/>
      <c r="J102" s="221"/>
      <c r="K102" s="221"/>
      <c r="L102" s="90"/>
      <c r="M102" s="221"/>
      <c r="N102" s="90"/>
    </row>
    <row r="103" spans="1:14" s="222" customFormat="1" ht="13.5">
      <c r="A103" s="223"/>
      <c r="B103" s="90"/>
      <c r="C103" s="90"/>
      <c r="D103" s="90"/>
      <c r="E103" s="90"/>
      <c r="F103" s="90"/>
      <c r="G103" s="90"/>
      <c r="H103" s="90"/>
      <c r="I103" s="221"/>
      <c r="J103" s="221"/>
      <c r="K103" s="221"/>
      <c r="L103" s="90"/>
      <c r="M103" s="221"/>
      <c r="N103" s="90"/>
    </row>
    <row r="104" spans="1:14" s="222" customFormat="1" ht="13.5">
      <c r="A104" s="223"/>
      <c r="B104" s="90"/>
      <c r="C104" s="90"/>
      <c r="D104" s="90"/>
      <c r="E104" s="90"/>
      <c r="F104" s="90"/>
      <c r="G104" s="90"/>
      <c r="H104" s="90"/>
      <c r="I104" s="221"/>
      <c r="J104" s="221"/>
      <c r="K104" s="221"/>
      <c r="L104" s="90"/>
      <c r="M104" s="221"/>
      <c r="N104" s="90"/>
    </row>
    <row r="105" spans="1:14" s="222" customFormat="1" ht="13.5">
      <c r="A105" s="223"/>
      <c r="B105" s="90"/>
      <c r="C105" s="90"/>
      <c r="D105" s="90"/>
      <c r="E105" s="90"/>
      <c r="F105" s="90"/>
      <c r="G105" s="90"/>
      <c r="H105" s="90"/>
      <c r="I105" s="221"/>
      <c r="J105" s="221"/>
      <c r="K105" s="221"/>
      <c r="L105" s="90"/>
      <c r="M105" s="221"/>
      <c r="N105" s="90"/>
    </row>
    <row r="106" spans="1:14" s="222" customFormat="1" ht="13.5">
      <c r="A106" s="223"/>
      <c r="B106" s="90"/>
      <c r="C106" s="90"/>
      <c r="D106" s="90"/>
      <c r="E106" s="90"/>
      <c r="F106" s="90"/>
      <c r="G106" s="90"/>
      <c r="H106" s="90"/>
      <c r="I106" s="221"/>
      <c r="J106" s="221"/>
      <c r="K106" s="221"/>
      <c r="L106" s="90"/>
      <c r="M106" s="221"/>
      <c r="N106" s="90"/>
    </row>
    <row r="107" spans="1:14" s="222" customFormat="1" ht="13.5">
      <c r="A107" s="223"/>
      <c r="B107" s="90"/>
      <c r="C107" s="90"/>
      <c r="D107" s="90"/>
      <c r="E107" s="90"/>
      <c r="F107" s="90"/>
      <c r="G107" s="90"/>
      <c r="H107" s="90"/>
      <c r="I107" s="221"/>
      <c r="J107" s="221"/>
      <c r="K107" s="221"/>
      <c r="L107" s="90"/>
      <c r="M107" s="221"/>
      <c r="N107" s="90"/>
    </row>
    <row r="108" spans="1:14" s="222" customFormat="1" ht="13.5">
      <c r="A108" s="223"/>
      <c r="B108" s="90"/>
      <c r="C108" s="90"/>
      <c r="D108" s="90"/>
      <c r="E108" s="90"/>
      <c r="F108" s="90"/>
      <c r="G108" s="90"/>
      <c r="H108" s="90"/>
      <c r="I108" s="221"/>
      <c r="J108" s="221"/>
      <c r="K108" s="221"/>
      <c r="L108" s="90"/>
      <c r="M108" s="221"/>
      <c r="N108" s="90"/>
    </row>
    <row r="109" spans="1:14" s="222" customFormat="1" ht="13.5">
      <c r="A109" s="223"/>
      <c r="B109" s="90"/>
      <c r="C109" s="90"/>
      <c r="D109" s="90"/>
      <c r="E109" s="90"/>
      <c r="F109" s="90"/>
      <c r="G109" s="90"/>
      <c r="H109" s="90"/>
      <c r="I109" s="221"/>
      <c r="J109" s="221"/>
      <c r="K109" s="221"/>
      <c r="L109" s="90"/>
      <c r="M109" s="221"/>
      <c r="N109" s="90"/>
    </row>
    <row r="110" spans="1:14" s="222" customFormat="1" ht="13.5">
      <c r="A110" s="223"/>
      <c r="B110" s="90"/>
      <c r="C110" s="90"/>
      <c r="D110" s="90"/>
      <c r="E110" s="90"/>
      <c r="F110" s="90"/>
      <c r="G110" s="90"/>
      <c r="H110" s="90"/>
      <c r="I110" s="221"/>
      <c r="J110" s="221"/>
      <c r="K110" s="221"/>
      <c r="L110" s="90"/>
      <c r="M110" s="221"/>
      <c r="N110" s="90"/>
    </row>
    <row r="111" spans="1:14" s="222" customFormat="1" ht="13.5">
      <c r="A111" s="223"/>
      <c r="B111" s="90"/>
      <c r="C111" s="90"/>
      <c r="D111" s="90"/>
      <c r="E111" s="90"/>
      <c r="F111" s="90"/>
      <c r="G111" s="90"/>
      <c r="H111" s="90"/>
      <c r="I111" s="221"/>
      <c r="J111" s="221"/>
      <c r="K111" s="221"/>
      <c r="L111" s="90"/>
      <c r="M111" s="221"/>
      <c r="N111" s="90"/>
    </row>
    <row r="112" spans="1:14" s="222" customFormat="1" ht="13.5">
      <c r="A112" s="223"/>
      <c r="B112" s="90"/>
      <c r="C112" s="90"/>
      <c r="D112" s="90"/>
      <c r="E112" s="90"/>
      <c r="F112" s="90"/>
      <c r="G112" s="90"/>
      <c r="H112" s="90"/>
      <c r="I112" s="221"/>
      <c r="J112" s="221"/>
      <c r="K112" s="221"/>
      <c r="L112" s="90"/>
      <c r="M112" s="221"/>
      <c r="N112" s="90"/>
    </row>
    <row r="113" spans="1:14" s="222" customFormat="1" ht="13.5">
      <c r="A113" s="223"/>
      <c r="B113" s="90"/>
      <c r="C113" s="90"/>
      <c r="D113" s="90"/>
      <c r="E113" s="90"/>
      <c r="F113" s="90"/>
      <c r="G113" s="90"/>
      <c r="H113" s="90"/>
      <c r="I113" s="221"/>
      <c r="J113" s="221"/>
      <c r="K113" s="221"/>
      <c r="L113" s="90"/>
      <c r="M113" s="221"/>
      <c r="N113" s="90"/>
    </row>
    <row r="114" spans="1:14" s="222" customFormat="1" ht="13.5">
      <c r="A114" s="223"/>
      <c r="B114" s="90"/>
      <c r="C114" s="90"/>
      <c r="D114" s="90"/>
      <c r="E114" s="90"/>
      <c r="F114" s="90"/>
      <c r="G114" s="90"/>
      <c r="H114" s="90"/>
      <c r="I114" s="221"/>
      <c r="J114" s="221"/>
      <c r="K114" s="221"/>
      <c r="L114" s="90"/>
      <c r="M114" s="221"/>
      <c r="N114" s="90"/>
    </row>
    <row r="115" spans="1:14" s="222" customFormat="1" ht="13.5">
      <c r="A115" s="223"/>
      <c r="B115" s="90"/>
      <c r="C115" s="90"/>
      <c r="D115" s="90"/>
      <c r="E115" s="90"/>
      <c r="F115" s="90"/>
      <c r="G115" s="90"/>
      <c r="H115" s="90"/>
      <c r="I115" s="221"/>
      <c r="J115" s="221"/>
      <c r="K115" s="221"/>
      <c r="L115" s="90"/>
      <c r="M115" s="221"/>
      <c r="N115" s="90"/>
    </row>
    <row r="116" spans="1:14" s="222" customFormat="1" ht="13.5">
      <c r="A116" s="223"/>
      <c r="B116" s="90"/>
      <c r="C116" s="90"/>
      <c r="D116" s="90"/>
      <c r="E116" s="90"/>
      <c r="F116" s="90"/>
      <c r="G116" s="90"/>
      <c r="H116" s="90"/>
      <c r="I116" s="221"/>
      <c r="J116" s="221"/>
      <c r="K116" s="221"/>
      <c r="L116" s="90"/>
      <c r="M116" s="221"/>
      <c r="N116" s="90"/>
    </row>
    <row r="117" spans="1:14" s="222" customFormat="1" ht="13.5">
      <c r="A117" s="223"/>
      <c r="B117" s="90"/>
      <c r="C117" s="90"/>
      <c r="D117" s="90"/>
      <c r="E117" s="90"/>
      <c r="F117" s="90"/>
      <c r="G117" s="90"/>
      <c r="H117" s="90"/>
      <c r="I117" s="221"/>
      <c r="J117" s="221"/>
      <c r="K117" s="221"/>
      <c r="L117" s="90"/>
      <c r="M117" s="221"/>
      <c r="N117" s="90"/>
    </row>
    <row r="118" spans="1:14" s="222" customFormat="1" ht="13.5">
      <c r="A118" s="223"/>
      <c r="B118" s="90"/>
      <c r="C118" s="90"/>
      <c r="D118" s="90"/>
      <c r="E118" s="90"/>
      <c r="F118" s="90"/>
      <c r="G118" s="90"/>
      <c r="H118" s="90"/>
      <c r="I118" s="221"/>
      <c r="J118" s="221"/>
      <c r="K118" s="221"/>
      <c r="L118" s="90"/>
      <c r="M118" s="221"/>
      <c r="N118" s="90"/>
    </row>
    <row r="119" spans="1:14" s="222" customFormat="1" ht="13.5">
      <c r="A119" s="223"/>
      <c r="B119" s="90"/>
      <c r="C119" s="90"/>
      <c r="D119" s="90"/>
      <c r="E119" s="90"/>
      <c r="F119" s="90"/>
      <c r="G119" s="90"/>
      <c r="H119" s="90"/>
      <c r="I119" s="221"/>
      <c r="J119" s="221"/>
      <c r="K119" s="221"/>
      <c r="L119" s="90"/>
      <c r="M119" s="221"/>
      <c r="N119" s="90"/>
    </row>
    <row r="120" spans="1:14" s="222" customFormat="1" ht="13.5">
      <c r="A120" s="223"/>
      <c r="B120" s="90"/>
      <c r="C120" s="90"/>
      <c r="D120" s="90"/>
      <c r="E120" s="90"/>
      <c r="F120" s="90"/>
      <c r="G120" s="90"/>
      <c r="H120" s="90"/>
      <c r="I120" s="221"/>
      <c r="J120" s="221"/>
      <c r="K120" s="221"/>
      <c r="L120" s="90"/>
      <c r="M120" s="221"/>
      <c r="N120" s="90"/>
    </row>
    <row r="121" spans="1:14" s="222" customFormat="1" ht="13.5">
      <c r="A121" s="223"/>
      <c r="B121" s="90"/>
      <c r="C121" s="90"/>
      <c r="D121" s="90"/>
      <c r="E121" s="90"/>
      <c r="F121" s="90"/>
      <c r="G121" s="90"/>
      <c r="H121" s="90"/>
      <c r="I121" s="221"/>
      <c r="J121" s="221"/>
      <c r="K121" s="221"/>
      <c r="L121" s="90"/>
      <c r="M121" s="221"/>
      <c r="N121" s="90"/>
    </row>
    <row r="122" spans="1:14" s="222" customFormat="1" ht="13.5">
      <c r="A122" s="223"/>
      <c r="B122" s="90"/>
      <c r="C122" s="90"/>
      <c r="D122" s="90"/>
      <c r="E122" s="90"/>
      <c r="F122" s="90"/>
      <c r="G122" s="90"/>
      <c r="H122" s="90"/>
      <c r="I122" s="221"/>
      <c r="J122" s="221"/>
      <c r="K122" s="221"/>
      <c r="L122" s="90"/>
      <c r="M122" s="221"/>
      <c r="N122" s="90"/>
    </row>
    <row r="123" spans="1:14" s="222" customFormat="1" ht="13.5">
      <c r="A123" s="223"/>
      <c r="B123" s="90"/>
      <c r="C123" s="90"/>
      <c r="D123" s="90"/>
      <c r="E123" s="90"/>
      <c r="F123" s="90"/>
      <c r="G123" s="90"/>
      <c r="H123" s="90"/>
      <c r="I123" s="221"/>
      <c r="J123" s="221"/>
      <c r="K123" s="221"/>
      <c r="L123" s="90"/>
      <c r="M123" s="221"/>
      <c r="N123" s="90"/>
    </row>
    <row r="124" spans="1:14" s="222" customFormat="1" ht="13.5">
      <c r="A124" s="223"/>
      <c r="B124" s="90"/>
      <c r="C124" s="90"/>
      <c r="D124" s="90"/>
      <c r="E124" s="90"/>
      <c r="F124" s="90"/>
      <c r="G124" s="90"/>
      <c r="H124" s="90"/>
      <c r="I124" s="221"/>
      <c r="J124" s="221"/>
      <c r="K124" s="221"/>
      <c r="L124" s="90"/>
      <c r="M124" s="221"/>
      <c r="N124" s="90"/>
    </row>
    <row r="125" spans="1:14" s="222" customFormat="1" ht="13.5">
      <c r="A125" s="223"/>
      <c r="B125" s="90"/>
      <c r="C125" s="90"/>
      <c r="D125" s="90"/>
      <c r="E125" s="90"/>
      <c r="F125" s="90"/>
      <c r="G125" s="90"/>
      <c r="H125" s="90"/>
      <c r="I125" s="221"/>
      <c r="J125" s="221"/>
      <c r="K125" s="221"/>
      <c r="L125" s="90"/>
      <c r="M125" s="221"/>
      <c r="N125" s="90"/>
    </row>
    <row r="126" spans="1:14" s="222" customFormat="1" ht="13.5">
      <c r="A126" s="223"/>
      <c r="B126" s="90"/>
      <c r="C126" s="90"/>
      <c r="D126" s="90"/>
      <c r="E126" s="90"/>
      <c r="F126" s="90"/>
      <c r="G126" s="90"/>
      <c r="H126" s="90"/>
      <c r="I126" s="221"/>
      <c r="J126" s="221"/>
      <c r="K126" s="221"/>
      <c r="L126" s="90"/>
      <c r="M126" s="221"/>
      <c r="N126" s="90"/>
    </row>
    <row r="127" spans="1:14" s="222" customFormat="1" ht="13.5">
      <c r="A127" s="223"/>
      <c r="B127" s="90"/>
      <c r="C127" s="90"/>
      <c r="D127" s="90"/>
      <c r="E127" s="90"/>
      <c r="F127" s="90"/>
      <c r="G127" s="90"/>
      <c r="H127" s="90"/>
      <c r="I127" s="221"/>
      <c r="J127" s="221"/>
      <c r="K127" s="221"/>
      <c r="L127" s="90"/>
      <c r="M127" s="221"/>
      <c r="N127" s="90"/>
    </row>
    <row r="128" spans="1:14" s="222" customFormat="1" ht="13.5">
      <c r="A128" s="223"/>
      <c r="B128" s="90"/>
      <c r="C128" s="90"/>
      <c r="D128" s="90"/>
      <c r="E128" s="90"/>
      <c r="F128" s="90"/>
      <c r="G128" s="90"/>
      <c r="H128" s="90"/>
      <c r="I128" s="221"/>
      <c r="J128" s="221"/>
      <c r="K128" s="221"/>
      <c r="L128" s="90"/>
      <c r="M128" s="221"/>
      <c r="N128" s="90"/>
    </row>
    <row r="129" spans="1:14" s="222" customFormat="1" ht="13.5">
      <c r="A129" s="223"/>
      <c r="B129" s="90"/>
      <c r="C129" s="90"/>
      <c r="D129" s="90"/>
      <c r="E129" s="90"/>
      <c r="F129" s="90"/>
      <c r="G129" s="90"/>
      <c r="H129" s="90"/>
      <c r="I129" s="221"/>
      <c r="J129" s="221"/>
      <c r="K129" s="221"/>
      <c r="L129" s="90"/>
      <c r="M129" s="221"/>
      <c r="N129" s="90"/>
    </row>
    <row r="130" spans="1:14" s="222" customFormat="1" ht="13.5">
      <c r="A130" s="223"/>
      <c r="B130" s="90"/>
      <c r="C130" s="90"/>
      <c r="D130" s="90"/>
      <c r="E130" s="90"/>
      <c r="F130" s="90"/>
      <c r="G130" s="90"/>
      <c r="H130" s="90"/>
      <c r="I130" s="221"/>
      <c r="J130" s="221"/>
      <c r="K130" s="221"/>
      <c r="L130" s="90"/>
      <c r="M130" s="221"/>
      <c r="N130" s="90"/>
    </row>
    <row r="131" spans="1:14" s="222" customFormat="1" ht="13.5">
      <c r="A131" s="223"/>
      <c r="B131" s="90"/>
      <c r="C131" s="90"/>
      <c r="D131" s="90"/>
      <c r="E131" s="90"/>
      <c r="F131" s="90"/>
      <c r="G131" s="90"/>
      <c r="H131" s="90"/>
      <c r="I131" s="221"/>
      <c r="J131" s="221"/>
      <c r="K131" s="221"/>
      <c r="L131" s="90"/>
      <c r="M131" s="221"/>
      <c r="N131" s="90"/>
    </row>
    <row r="132" spans="1:14" s="222" customFormat="1" ht="13.5">
      <c r="A132" s="223"/>
      <c r="B132" s="90"/>
      <c r="C132" s="90"/>
      <c r="D132" s="90"/>
      <c r="E132" s="90"/>
      <c r="F132" s="90"/>
      <c r="G132" s="90"/>
      <c r="H132" s="90"/>
      <c r="I132" s="221"/>
      <c r="J132" s="221"/>
      <c r="K132" s="221"/>
      <c r="L132" s="90"/>
      <c r="M132" s="221"/>
      <c r="N132" s="90"/>
    </row>
    <row r="133" spans="1:14" s="222" customFormat="1" ht="13.5">
      <c r="A133" s="223"/>
      <c r="B133" s="90"/>
      <c r="C133" s="90"/>
      <c r="D133" s="90"/>
      <c r="E133" s="90"/>
      <c r="F133" s="90"/>
      <c r="G133" s="90"/>
      <c r="H133" s="90"/>
      <c r="I133" s="221"/>
      <c r="J133" s="221"/>
      <c r="K133" s="221"/>
      <c r="L133" s="90"/>
      <c r="M133" s="221"/>
      <c r="N133" s="90"/>
    </row>
    <row r="134" spans="1:14" s="222" customFormat="1" ht="13.5">
      <c r="A134" s="223"/>
      <c r="B134" s="90"/>
      <c r="C134" s="90"/>
      <c r="D134" s="90"/>
      <c r="E134" s="90"/>
      <c r="F134" s="90"/>
      <c r="G134" s="90"/>
      <c r="H134" s="90"/>
      <c r="I134" s="221"/>
      <c r="J134" s="221"/>
      <c r="K134" s="221"/>
      <c r="L134" s="90"/>
      <c r="M134" s="221"/>
      <c r="N134" s="90"/>
    </row>
    <row r="135" spans="1:14" s="222" customFormat="1" ht="13.5">
      <c r="A135" s="223"/>
      <c r="B135" s="90"/>
      <c r="C135" s="90"/>
      <c r="D135" s="90"/>
      <c r="E135" s="90"/>
      <c r="F135" s="90"/>
      <c r="G135" s="90"/>
      <c r="H135" s="90"/>
      <c r="I135" s="221"/>
      <c r="J135" s="221"/>
      <c r="K135" s="221"/>
      <c r="L135" s="90"/>
      <c r="M135" s="221"/>
      <c r="N135" s="90"/>
    </row>
    <row r="136" spans="1:14" s="222" customFormat="1" ht="13.5">
      <c r="A136" s="223"/>
      <c r="B136" s="90"/>
      <c r="C136" s="90"/>
      <c r="D136" s="90"/>
      <c r="E136" s="90"/>
      <c r="F136" s="90"/>
      <c r="G136" s="90"/>
      <c r="H136" s="90"/>
      <c r="I136" s="221"/>
      <c r="J136" s="221"/>
      <c r="K136" s="221"/>
      <c r="L136" s="90"/>
      <c r="M136" s="221"/>
      <c r="N136" s="90"/>
    </row>
    <row r="137" spans="1:14" s="222" customFormat="1" ht="13.5">
      <c r="A137" s="223"/>
      <c r="B137" s="90"/>
      <c r="C137" s="90"/>
      <c r="D137" s="90"/>
      <c r="E137" s="90"/>
      <c r="F137" s="90"/>
      <c r="G137" s="90"/>
      <c r="H137" s="90"/>
      <c r="I137" s="221"/>
      <c r="J137" s="221"/>
      <c r="K137" s="221"/>
      <c r="L137" s="90"/>
      <c r="M137" s="221"/>
      <c r="N137" s="90"/>
    </row>
    <row r="138" spans="1:14" s="222" customFormat="1" ht="13.5">
      <c r="A138" s="223"/>
      <c r="B138" s="90"/>
      <c r="C138" s="90"/>
      <c r="D138" s="90"/>
      <c r="E138" s="90"/>
      <c r="F138" s="90"/>
      <c r="G138" s="90"/>
      <c r="H138" s="90"/>
      <c r="I138" s="221"/>
      <c r="J138" s="221"/>
      <c r="K138" s="221"/>
      <c r="L138" s="90"/>
      <c r="M138" s="221"/>
      <c r="N138" s="90"/>
    </row>
    <row r="139" spans="1:14" s="222" customFormat="1" ht="13.5">
      <c r="A139" s="223"/>
      <c r="B139" s="90"/>
      <c r="C139" s="90"/>
      <c r="D139" s="90"/>
      <c r="E139" s="90"/>
      <c r="F139" s="90"/>
      <c r="G139" s="90"/>
      <c r="H139" s="90"/>
      <c r="I139" s="221"/>
      <c r="J139" s="221"/>
      <c r="K139" s="221"/>
      <c r="L139" s="90"/>
      <c r="M139" s="221"/>
      <c r="N139" s="90"/>
    </row>
    <row r="140" spans="1:14" s="222" customFormat="1" ht="13.5">
      <c r="A140" s="223"/>
      <c r="B140" s="90"/>
      <c r="C140" s="90"/>
      <c r="D140" s="90"/>
      <c r="E140" s="90"/>
      <c r="F140" s="90"/>
      <c r="G140" s="90"/>
      <c r="H140" s="90"/>
      <c r="I140" s="221"/>
      <c r="J140" s="221"/>
      <c r="K140" s="221"/>
      <c r="L140" s="90"/>
      <c r="M140" s="221"/>
      <c r="N140" s="90"/>
    </row>
    <row r="141" spans="1:14" s="222" customFormat="1" ht="13.5">
      <c r="A141" s="223"/>
      <c r="B141" s="90"/>
      <c r="C141" s="90"/>
      <c r="D141" s="90"/>
      <c r="E141" s="90"/>
      <c r="F141" s="90"/>
      <c r="G141" s="90"/>
      <c r="H141" s="90"/>
      <c r="I141" s="221"/>
      <c r="J141" s="221"/>
      <c r="K141" s="221"/>
      <c r="L141" s="90"/>
      <c r="M141" s="221"/>
      <c r="N141" s="90"/>
    </row>
    <row r="142" spans="1:14" s="222" customFormat="1" ht="13.5">
      <c r="A142" s="223"/>
      <c r="B142" s="90"/>
      <c r="C142" s="90"/>
      <c r="D142" s="90"/>
      <c r="E142" s="90"/>
      <c r="F142" s="90"/>
      <c r="G142" s="90"/>
      <c r="H142" s="90"/>
      <c r="I142" s="221"/>
      <c r="J142" s="221"/>
      <c r="K142" s="221"/>
      <c r="L142" s="90"/>
      <c r="M142" s="221"/>
      <c r="N142" s="90"/>
    </row>
    <row r="143" spans="1:14" s="222" customFormat="1" ht="13.5">
      <c r="A143" s="223"/>
      <c r="B143" s="90"/>
      <c r="C143" s="90"/>
      <c r="D143" s="90"/>
      <c r="E143" s="90"/>
      <c r="F143" s="90"/>
      <c r="G143" s="90"/>
      <c r="H143" s="90"/>
      <c r="I143" s="221"/>
      <c r="J143" s="221"/>
      <c r="K143" s="221"/>
      <c r="L143" s="90"/>
      <c r="M143" s="221"/>
      <c r="N143" s="90"/>
    </row>
    <row r="144" spans="1:14" s="222" customFormat="1" ht="13.5">
      <c r="A144" s="223"/>
      <c r="B144" s="90"/>
      <c r="C144" s="90"/>
      <c r="D144" s="90"/>
      <c r="E144" s="90"/>
      <c r="F144" s="90"/>
      <c r="G144" s="90"/>
      <c r="H144" s="90"/>
      <c r="I144" s="221"/>
      <c r="J144" s="221"/>
      <c r="K144" s="221"/>
      <c r="L144" s="90"/>
      <c r="M144" s="221"/>
      <c r="N144" s="90"/>
    </row>
    <row r="145" spans="1:14" s="222" customFormat="1" ht="13.5">
      <c r="A145" s="223"/>
      <c r="B145" s="90"/>
      <c r="C145" s="90"/>
      <c r="D145" s="90"/>
      <c r="E145" s="90"/>
      <c r="F145" s="90"/>
      <c r="G145" s="90"/>
      <c r="H145" s="90"/>
      <c r="I145" s="221"/>
      <c r="J145" s="221"/>
      <c r="K145" s="221"/>
      <c r="L145" s="90"/>
      <c r="M145" s="221"/>
      <c r="N145" s="90"/>
    </row>
    <row r="146" spans="1:14" s="222" customFormat="1" ht="13.5">
      <c r="A146" s="223"/>
      <c r="B146" s="90"/>
      <c r="C146" s="90"/>
      <c r="D146" s="90"/>
      <c r="E146" s="90"/>
      <c r="F146" s="90"/>
      <c r="G146" s="90"/>
      <c r="H146" s="90"/>
      <c r="I146" s="221"/>
      <c r="J146" s="221"/>
      <c r="K146" s="221"/>
      <c r="L146" s="90"/>
      <c r="M146" s="221"/>
      <c r="N146" s="90"/>
    </row>
    <row r="147" spans="1:14" s="222" customFormat="1" ht="13.5">
      <c r="A147" s="223"/>
      <c r="B147" s="90"/>
      <c r="C147" s="90"/>
      <c r="D147" s="90"/>
      <c r="E147" s="90"/>
      <c r="F147" s="90"/>
      <c r="G147" s="90"/>
      <c r="H147" s="90"/>
      <c r="I147" s="221"/>
      <c r="J147" s="221"/>
      <c r="K147" s="221"/>
      <c r="L147" s="90"/>
      <c r="M147" s="221"/>
      <c r="N147" s="90"/>
    </row>
    <row r="148" spans="1:14" s="222" customFormat="1" ht="13.5">
      <c r="A148" s="223"/>
      <c r="B148" s="90"/>
      <c r="C148" s="90"/>
      <c r="D148" s="90"/>
      <c r="E148" s="90"/>
      <c r="F148" s="90"/>
      <c r="G148" s="90"/>
      <c r="H148" s="90"/>
      <c r="I148" s="221"/>
      <c r="J148" s="221"/>
      <c r="K148" s="221"/>
      <c r="L148" s="90"/>
      <c r="M148" s="221"/>
      <c r="N148" s="90"/>
    </row>
    <row r="149" spans="1:14" s="222" customFormat="1" ht="13.5">
      <c r="A149" s="223"/>
      <c r="B149" s="90"/>
      <c r="C149" s="90"/>
      <c r="D149" s="90"/>
      <c r="E149" s="90"/>
      <c r="F149" s="90"/>
      <c r="G149" s="90"/>
      <c r="H149" s="90"/>
      <c r="I149" s="221"/>
      <c r="J149" s="221"/>
      <c r="K149" s="221"/>
      <c r="L149" s="90"/>
      <c r="M149" s="221"/>
      <c r="N149" s="90"/>
    </row>
    <row r="150" spans="1:14" s="222" customFormat="1" ht="13.5">
      <c r="A150" s="223"/>
      <c r="B150" s="90"/>
      <c r="C150" s="90"/>
      <c r="D150" s="90"/>
      <c r="E150" s="90"/>
      <c r="F150" s="90"/>
      <c r="G150" s="90"/>
      <c r="H150" s="90"/>
      <c r="I150" s="221"/>
      <c r="J150" s="221"/>
      <c r="K150" s="221"/>
      <c r="L150" s="90"/>
      <c r="M150" s="221"/>
      <c r="N150" s="90"/>
    </row>
    <row r="151" spans="1:14" s="222" customFormat="1" ht="13.5">
      <c r="A151" s="223"/>
      <c r="B151" s="90"/>
      <c r="C151" s="90"/>
      <c r="D151" s="90"/>
      <c r="E151" s="90"/>
      <c r="F151" s="90"/>
      <c r="G151" s="90"/>
      <c r="H151" s="90"/>
      <c r="I151" s="221"/>
      <c r="J151" s="221"/>
      <c r="K151" s="221"/>
      <c r="L151" s="90"/>
      <c r="M151" s="221"/>
      <c r="N151" s="90"/>
    </row>
    <row r="152" spans="1:14" s="222" customFormat="1" ht="13.5">
      <c r="A152" s="223"/>
      <c r="B152" s="90"/>
      <c r="C152" s="90"/>
      <c r="D152" s="90"/>
      <c r="E152" s="90"/>
      <c r="F152" s="90"/>
      <c r="G152" s="90"/>
      <c r="H152" s="90"/>
      <c r="I152" s="221"/>
      <c r="J152" s="221"/>
      <c r="K152" s="221"/>
      <c r="L152" s="90"/>
      <c r="M152" s="221"/>
      <c r="N152" s="90"/>
    </row>
    <row r="153" spans="1:14" s="222" customFormat="1" ht="13.5">
      <c r="A153" s="224"/>
      <c r="B153" s="90"/>
      <c r="C153" s="90"/>
      <c r="D153" s="90"/>
      <c r="E153" s="90"/>
      <c r="F153" s="90"/>
      <c r="G153" s="90"/>
      <c r="H153" s="90"/>
      <c r="I153" s="221"/>
      <c r="J153" s="221"/>
      <c r="K153" s="221"/>
      <c r="L153" s="90"/>
      <c r="M153" s="221"/>
      <c r="N153" s="90"/>
    </row>
    <row r="154" spans="1:14" s="222" customFormat="1" ht="13.5">
      <c r="A154" s="223"/>
      <c r="B154" s="90"/>
      <c r="C154" s="90"/>
      <c r="D154" s="90"/>
      <c r="E154" s="90"/>
      <c r="F154" s="90"/>
      <c r="G154" s="90"/>
      <c r="H154" s="90"/>
      <c r="I154" s="221"/>
      <c r="J154" s="221"/>
      <c r="K154" s="221"/>
      <c r="L154" s="90"/>
      <c r="M154" s="221"/>
      <c r="N154" s="90"/>
    </row>
    <row r="155" spans="1:14" s="222" customFormat="1" ht="13.5">
      <c r="A155" s="223"/>
      <c r="B155" s="90"/>
      <c r="C155" s="90"/>
      <c r="D155" s="90"/>
      <c r="E155" s="90"/>
      <c r="F155" s="90"/>
      <c r="G155" s="90"/>
      <c r="H155" s="90"/>
      <c r="I155" s="221"/>
      <c r="J155" s="221"/>
      <c r="K155" s="221"/>
      <c r="L155" s="90"/>
      <c r="M155" s="221"/>
      <c r="N155" s="90"/>
    </row>
    <row r="156" spans="1:14" s="222" customFormat="1" ht="13.5">
      <c r="A156" s="224"/>
      <c r="B156" s="106"/>
      <c r="C156" s="106"/>
      <c r="D156" s="106"/>
      <c r="E156" s="106"/>
      <c r="F156" s="106"/>
      <c r="G156" s="106"/>
      <c r="H156" s="106"/>
      <c r="I156" s="225"/>
      <c r="J156" s="225"/>
      <c r="K156" s="225"/>
      <c r="L156" s="106"/>
      <c r="M156" s="225"/>
      <c r="N156" s="106"/>
    </row>
    <row r="157" spans="1:14" s="222" customFormat="1" ht="13.5">
      <c r="A157" s="224"/>
      <c r="B157" s="106"/>
      <c r="C157" s="106"/>
      <c r="D157" s="106"/>
      <c r="E157" s="106"/>
      <c r="F157" s="106"/>
      <c r="G157" s="106"/>
      <c r="H157" s="106"/>
      <c r="I157" s="225"/>
      <c r="J157" s="225"/>
      <c r="K157" s="225"/>
      <c r="L157" s="106"/>
      <c r="M157" s="225"/>
      <c r="N157" s="106"/>
    </row>
    <row r="158" spans="1:14" s="222" customFormat="1" ht="13.5">
      <c r="A158" s="224"/>
      <c r="B158" s="106"/>
      <c r="C158" s="106"/>
      <c r="D158" s="106"/>
      <c r="E158" s="106"/>
      <c r="F158" s="106"/>
      <c r="G158" s="106"/>
      <c r="H158" s="106"/>
      <c r="I158" s="225"/>
      <c r="J158" s="225"/>
      <c r="K158" s="225"/>
      <c r="L158" s="106"/>
      <c r="M158" s="225"/>
      <c r="N158" s="106"/>
    </row>
    <row r="159" spans="1:14" s="222" customFormat="1" ht="13.5">
      <c r="A159" s="224"/>
      <c r="B159" s="106"/>
      <c r="C159" s="106"/>
      <c r="D159" s="106"/>
      <c r="E159" s="106"/>
      <c r="F159" s="106"/>
      <c r="G159" s="106"/>
      <c r="H159" s="106"/>
      <c r="I159" s="225"/>
      <c r="J159" s="225"/>
      <c r="K159" s="225"/>
      <c r="L159" s="106"/>
      <c r="M159" s="225"/>
      <c r="N159" s="106"/>
    </row>
    <row r="160" spans="1:14" s="222" customFormat="1" ht="13.5">
      <c r="A160" s="224"/>
      <c r="B160" s="106"/>
      <c r="C160" s="106"/>
      <c r="D160" s="106"/>
      <c r="E160" s="106"/>
      <c r="F160" s="106"/>
      <c r="G160" s="106"/>
      <c r="H160" s="106"/>
      <c r="I160" s="225"/>
      <c r="J160" s="225"/>
      <c r="K160" s="225"/>
      <c r="L160" s="106"/>
      <c r="M160" s="225"/>
      <c r="N160" s="106"/>
    </row>
    <row r="161" spans="1:14" s="222" customFormat="1" ht="13.5">
      <c r="A161" s="224"/>
      <c r="B161" s="106"/>
      <c r="C161" s="106"/>
      <c r="D161" s="106"/>
      <c r="E161" s="106"/>
      <c r="F161" s="106"/>
      <c r="G161" s="106"/>
      <c r="H161" s="106"/>
      <c r="I161" s="225"/>
      <c r="J161" s="225"/>
      <c r="K161" s="225"/>
      <c r="L161" s="106"/>
      <c r="M161" s="225"/>
      <c r="N161" s="106"/>
    </row>
    <row r="162" spans="1:14" s="222" customFormat="1" ht="13.5">
      <c r="A162" s="224"/>
      <c r="B162" s="106"/>
      <c r="C162" s="106"/>
      <c r="D162" s="106"/>
      <c r="E162" s="106"/>
      <c r="F162" s="106"/>
      <c r="G162" s="106"/>
      <c r="H162" s="106"/>
      <c r="I162" s="225"/>
      <c r="J162" s="225"/>
      <c r="K162" s="225"/>
      <c r="L162" s="106"/>
      <c r="M162" s="225"/>
      <c r="N162" s="106"/>
    </row>
    <row r="163" spans="1:14" s="222" customFormat="1" ht="13.5">
      <c r="A163" s="224"/>
      <c r="B163" s="106"/>
      <c r="C163" s="106"/>
      <c r="D163" s="106"/>
      <c r="E163" s="106"/>
      <c r="F163" s="106"/>
      <c r="G163" s="106"/>
      <c r="H163" s="106"/>
      <c r="I163" s="225"/>
      <c r="J163" s="225"/>
      <c r="K163" s="225"/>
      <c r="L163" s="106"/>
      <c r="M163" s="225"/>
      <c r="N163" s="106"/>
    </row>
    <row r="164" spans="1:14" s="222" customFormat="1" ht="13.5">
      <c r="A164" s="224"/>
      <c r="B164" s="106"/>
      <c r="C164" s="106"/>
      <c r="D164" s="106"/>
      <c r="E164" s="106"/>
      <c r="F164" s="106"/>
      <c r="G164" s="106"/>
      <c r="H164" s="106"/>
      <c r="I164" s="225"/>
      <c r="J164" s="225"/>
      <c r="K164" s="225"/>
      <c r="L164" s="106"/>
      <c r="M164" s="225"/>
      <c r="N164" s="106"/>
    </row>
    <row r="165" spans="1:14" s="222" customFormat="1" ht="13.5">
      <c r="A165" s="224"/>
      <c r="B165" s="106"/>
      <c r="C165" s="106"/>
      <c r="D165" s="106"/>
      <c r="E165" s="106"/>
      <c r="F165" s="106"/>
      <c r="G165" s="106"/>
      <c r="H165" s="106"/>
      <c r="I165" s="225"/>
      <c r="J165" s="225"/>
      <c r="K165" s="225"/>
      <c r="L165" s="106"/>
      <c r="M165" s="225"/>
      <c r="N165" s="106"/>
    </row>
    <row r="166" spans="1:14" s="222" customFormat="1" ht="13.5">
      <c r="A166" s="224"/>
      <c r="B166" s="106"/>
      <c r="C166" s="106"/>
      <c r="D166" s="106"/>
      <c r="E166" s="106"/>
      <c r="F166" s="106"/>
      <c r="G166" s="106"/>
      <c r="H166" s="106"/>
      <c r="I166" s="225"/>
      <c r="J166" s="225"/>
      <c r="K166" s="225"/>
      <c r="L166" s="106"/>
      <c r="M166" s="225"/>
      <c r="N166" s="106"/>
    </row>
    <row r="167" spans="1:14" s="222" customFormat="1" ht="13.5">
      <c r="A167" s="224"/>
      <c r="B167" s="106"/>
      <c r="C167" s="106"/>
      <c r="D167" s="106"/>
      <c r="E167" s="106"/>
      <c r="F167" s="106"/>
      <c r="G167" s="106"/>
      <c r="H167" s="106"/>
      <c r="I167" s="225"/>
      <c r="J167" s="225"/>
      <c r="K167" s="225"/>
      <c r="L167" s="106"/>
      <c r="M167" s="225"/>
      <c r="N167" s="106"/>
    </row>
    <row r="168" spans="1:14" s="222" customFormat="1" ht="13.5">
      <c r="A168" s="224"/>
      <c r="B168" s="106"/>
      <c r="C168" s="106"/>
      <c r="D168" s="106"/>
      <c r="E168" s="106"/>
      <c r="F168" s="106"/>
      <c r="G168" s="106"/>
      <c r="H168" s="106"/>
      <c r="I168" s="225"/>
      <c r="J168" s="225"/>
      <c r="K168" s="225"/>
      <c r="L168" s="106"/>
      <c r="M168" s="225"/>
      <c r="N168" s="106"/>
    </row>
    <row r="169" spans="1:14" s="222" customFormat="1" ht="13.5">
      <c r="A169" s="224"/>
      <c r="B169" s="106"/>
      <c r="C169" s="106"/>
      <c r="D169" s="106"/>
      <c r="E169" s="106"/>
      <c r="F169" s="106"/>
      <c r="G169" s="106"/>
      <c r="H169" s="106"/>
      <c r="I169" s="225"/>
      <c r="J169" s="225"/>
      <c r="K169" s="225"/>
      <c r="L169" s="106"/>
      <c r="M169" s="225"/>
      <c r="N169" s="106"/>
    </row>
    <row r="170" spans="1:14" s="222" customFormat="1" ht="13.5">
      <c r="A170" s="224"/>
      <c r="B170" s="106"/>
      <c r="C170" s="106"/>
      <c r="D170" s="106"/>
      <c r="E170" s="106"/>
      <c r="F170" s="106"/>
      <c r="G170" s="106"/>
      <c r="H170" s="106"/>
      <c r="I170" s="225"/>
      <c r="J170" s="225"/>
      <c r="K170" s="225"/>
      <c r="L170" s="106"/>
      <c r="M170" s="225"/>
      <c r="N170" s="106"/>
    </row>
    <row r="171" spans="1:14" s="222" customFormat="1" ht="13.5">
      <c r="A171" s="224"/>
      <c r="B171" s="106"/>
      <c r="C171" s="106"/>
      <c r="D171" s="106"/>
      <c r="E171" s="106"/>
      <c r="F171" s="106"/>
      <c r="G171" s="106"/>
      <c r="H171" s="106"/>
      <c r="I171" s="225"/>
      <c r="J171" s="225"/>
      <c r="K171" s="225"/>
      <c r="L171" s="106"/>
      <c r="M171" s="225"/>
      <c r="N171" s="106"/>
    </row>
    <row r="172" spans="1:14" s="222" customFormat="1" ht="13.5">
      <c r="A172" s="224"/>
      <c r="B172" s="106"/>
      <c r="C172" s="106"/>
      <c r="D172" s="106"/>
      <c r="E172" s="106"/>
      <c r="F172" s="106"/>
      <c r="G172" s="106"/>
      <c r="H172" s="106"/>
      <c r="I172" s="225"/>
      <c r="J172" s="225"/>
      <c r="K172" s="225"/>
      <c r="L172" s="106"/>
      <c r="M172" s="225"/>
      <c r="N172" s="106"/>
    </row>
    <row r="173" spans="1:14" s="222" customFormat="1" ht="13.5">
      <c r="A173" s="224"/>
      <c r="B173" s="106"/>
      <c r="C173" s="106"/>
      <c r="D173" s="106"/>
      <c r="E173" s="106"/>
      <c r="F173" s="106"/>
      <c r="G173" s="106"/>
      <c r="H173" s="106"/>
      <c r="I173" s="225"/>
      <c r="J173" s="225"/>
      <c r="K173" s="225"/>
      <c r="L173" s="106"/>
      <c r="M173" s="225"/>
      <c r="N173" s="106"/>
    </row>
    <row r="174" spans="1:14" s="222" customFormat="1" ht="13.5">
      <c r="A174" s="224"/>
      <c r="B174" s="106"/>
      <c r="C174" s="106"/>
      <c r="D174" s="106"/>
      <c r="E174" s="106"/>
      <c r="F174" s="106"/>
      <c r="G174" s="106"/>
      <c r="H174" s="106"/>
      <c r="I174" s="225"/>
      <c r="J174" s="225"/>
      <c r="K174" s="225"/>
      <c r="L174" s="106"/>
      <c r="M174" s="225"/>
      <c r="N174" s="106"/>
    </row>
    <row r="175" spans="1:14" s="222" customFormat="1" ht="13.5">
      <c r="A175" s="224"/>
      <c r="B175" s="106"/>
      <c r="C175" s="106"/>
      <c r="D175" s="106"/>
      <c r="E175" s="106"/>
      <c r="F175" s="106"/>
      <c r="G175" s="106"/>
      <c r="H175" s="106"/>
      <c r="I175" s="225"/>
      <c r="J175" s="225"/>
      <c r="K175" s="225"/>
      <c r="L175" s="106"/>
      <c r="M175" s="225"/>
      <c r="N175" s="106"/>
    </row>
    <row r="176" spans="1:14" s="222" customFormat="1" ht="13.5">
      <c r="A176" s="224"/>
      <c r="B176" s="106"/>
      <c r="C176" s="106"/>
      <c r="D176" s="106"/>
      <c r="E176" s="106"/>
      <c r="F176" s="106"/>
      <c r="G176" s="106"/>
      <c r="H176" s="106"/>
      <c r="I176" s="225"/>
      <c r="J176" s="225"/>
      <c r="K176" s="225"/>
      <c r="L176" s="106"/>
      <c r="M176" s="225"/>
      <c r="N176" s="106"/>
    </row>
  </sheetData>
  <sheetProtection/>
  <mergeCells count="73">
    <mergeCell ref="A55:A56"/>
    <mergeCell ref="A49:A50"/>
    <mergeCell ref="E49:F49"/>
    <mergeCell ref="E50:F50"/>
    <mergeCell ref="E51:F51"/>
    <mergeCell ref="A53:A54"/>
    <mergeCell ref="E53:F53"/>
    <mergeCell ref="E54:F54"/>
    <mergeCell ref="A57:P57"/>
    <mergeCell ref="E52:F52"/>
    <mergeCell ref="A51:A52"/>
    <mergeCell ref="S3:S5"/>
    <mergeCell ref="L4:L5"/>
    <mergeCell ref="M4:M5"/>
    <mergeCell ref="N4:N5"/>
    <mergeCell ref="K4:K5"/>
    <mergeCell ref="H3:H5"/>
    <mergeCell ref="E4:F4"/>
    <mergeCell ref="T3:T5"/>
    <mergeCell ref="E43:F43"/>
    <mergeCell ref="C3:G3"/>
    <mergeCell ref="E37:F37"/>
    <mergeCell ref="E35:F35"/>
    <mergeCell ref="C4:C5"/>
    <mergeCell ref="D4:D5"/>
    <mergeCell ref="P4:P5"/>
    <mergeCell ref="R4:R5"/>
    <mergeCell ref="E41:F41"/>
    <mergeCell ref="G4:G5"/>
    <mergeCell ref="E31:F31"/>
    <mergeCell ref="E32:F32"/>
    <mergeCell ref="A1:I1"/>
    <mergeCell ref="A11:A12"/>
    <mergeCell ref="A13:A14"/>
    <mergeCell ref="B3:B5"/>
    <mergeCell ref="V3:V5"/>
    <mergeCell ref="E33:F33"/>
    <mergeCell ref="A15:A16"/>
    <mergeCell ref="A23:A24"/>
    <mergeCell ref="A25:A26"/>
    <mergeCell ref="A27:A28"/>
    <mergeCell ref="A29:A30"/>
    <mergeCell ref="A31:A32"/>
    <mergeCell ref="U3:U5"/>
    <mergeCell ref="Q4:Q5"/>
    <mergeCell ref="E38:F38"/>
    <mergeCell ref="A21:A22"/>
    <mergeCell ref="L3:R3"/>
    <mergeCell ref="O4:O5"/>
    <mergeCell ref="I3:K3"/>
    <mergeCell ref="I4:I5"/>
    <mergeCell ref="J4:J5"/>
    <mergeCell ref="A17:A18"/>
    <mergeCell ref="A19:A20"/>
    <mergeCell ref="A9:A10"/>
    <mergeCell ref="A33:A34"/>
    <mergeCell ref="E34:F34"/>
    <mergeCell ref="A41:A42"/>
    <mergeCell ref="E42:F42"/>
    <mergeCell ref="A39:A40"/>
    <mergeCell ref="E40:F40"/>
    <mergeCell ref="A35:A36"/>
    <mergeCell ref="E36:F36"/>
    <mergeCell ref="A37:A38"/>
    <mergeCell ref="E39:F39"/>
    <mergeCell ref="A43:A44"/>
    <mergeCell ref="E44:F44"/>
    <mergeCell ref="A47:A48"/>
    <mergeCell ref="E48:F48"/>
    <mergeCell ref="A45:A46"/>
    <mergeCell ref="E45:F45"/>
    <mergeCell ref="E46:F46"/>
    <mergeCell ref="E47:F4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4"/>
  <headerFooter alignWithMargins="0">
    <oddFooter>&amp;C&amp;"ＭＳ Ｐ明朝,標準"&amp;10&amp;A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I32"/>
  <sheetViews>
    <sheetView view="pageBreakPreview" zoomScaleSheetLayoutView="100" zoomScalePageLayoutView="0" workbookViewId="0" topLeftCell="A1">
      <pane ySplit="4" topLeftCell="A29" activePane="bottomLeft" state="frozen"/>
      <selection pane="topLeft" activeCell="B26" sqref="B26"/>
      <selection pane="bottomLeft" activeCell="E9" sqref="E9"/>
    </sheetView>
  </sheetViews>
  <sheetFormatPr defaultColWidth="9.00390625" defaultRowHeight="27" customHeight="1"/>
  <cols>
    <col min="1" max="1" width="8.50390625" style="290" customWidth="1"/>
    <col min="2" max="5" width="18.375" style="290" customWidth="1"/>
    <col min="6" max="6" width="6.625" style="290" customWidth="1"/>
    <col min="7" max="16384" width="9.00390625" style="290" customWidth="1"/>
  </cols>
  <sheetData>
    <row r="1" spans="1:5" ht="27" customHeight="1">
      <c r="A1" s="558" t="s">
        <v>187</v>
      </c>
      <c r="B1" s="558"/>
      <c r="C1" s="558"/>
      <c r="D1" s="558"/>
      <c r="E1" s="558"/>
    </row>
    <row r="3" spans="1:5" ht="27" customHeight="1">
      <c r="A3" s="559" t="s">
        <v>188</v>
      </c>
      <c r="B3" s="559" t="s">
        <v>189</v>
      </c>
      <c r="C3" s="559"/>
      <c r="D3" s="559" t="s">
        <v>190</v>
      </c>
      <c r="E3" s="559"/>
    </row>
    <row r="4" spans="1:5" ht="27" customHeight="1">
      <c r="A4" s="559"/>
      <c r="B4" s="292" t="s">
        <v>191</v>
      </c>
      <c r="C4" s="293" t="s">
        <v>192</v>
      </c>
      <c r="D4" s="292" t="s">
        <v>191</v>
      </c>
      <c r="E4" s="293" t="s">
        <v>192</v>
      </c>
    </row>
    <row r="5" spans="1:5" ht="27" customHeight="1">
      <c r="A5" s="291" t="s">
        <v>193</v>
      </c>
      <c r="B5" s="294" t="s">
        <v>232</v>
      </c>
      <c r="C5" s="294" t="s">
        <v>233</v>
      </c>
      <c r="D5" s="294" t="s">
        <v>234</v>
      </c>
      <c r="E5" s="294" t="s">
        <v>235</v>
      </c>
    </row>
    <row r="6" spans="1:5" ht="27" customHeight="1">
      <c r="A6" s="291" t="s">
        <v>194</v>
      </c>
      <c r="B6" s="294" t="s">
        <v>236</v>
      </c>
      <c r="C6" s="294" t="s">
        <v>237</v>
      </c>
      <c r="D6" s="294" t="s">
        <v>238</v>
      </c>
      <c r="E6" s="294" t="s">
        <v>239</v>
      </c>
    </row>
    <row r="7" spans="1:5" ht="27" customHeight="1">
      <c r="A7" s="291" t="s">
        <v>195</v>
      </c>
      <c r="B7" s="294" t="s">
        <v>236</v>
      </c>
      <c r="C7" s="294" t="s">
        <v>240</v>
      </c>
      <c r="D7" s="294" t="s">
        <v>241</v>
      </c>
      <c r="E7" s="294" t="s">
        <v>242</v>
      </c>
    </row>
    <row r="8" spans="1:5" ht="27" customHeight="1">
      <c r="A8" s="291" t="s">
        <v>196</v>
      </c>
      <c r="B8" s="294" t="s">
        <v>243</v>
      </c>
      <c r="C8" s="294" t="s">
        <v>244</v>
      </c>
      <c r="D8" s="294" t="s">
        <v>245</v>
      </c>
      <c r="E8" s="294" t="s">
        <v>246</v>
      </c>
    </row>
    <row r="9" spans="1:5" ht="27" customHeight="1">
      <c r="A9" s="291" t="s">
        <v>197</v>
      </c>
      <c r="B9" s="294" t="s">
        <v>243</v>
      </c>
      <c r="C9" s="295" t="s">
        <v>247</v>
      </c>
      <c r="D9" s="294" t="s">
        <v>248</v>
      </c>
      <c r="E9" s="294" t="s">
        <v>249</v>
      </c>
    </row>
    <row r="10" spans="1:5" ht="27" customHeight="1">
      <c r="A10" s="291" t="s">
        <v>198</v>
      </c>
      <c r="B10" s="294" t="s">
        <v>250</v>
      </c>
      <c r="C10" s="294" t="s">
        <v>251</v>
      </c>
      <c r="D10" s="294" t="s">
        <v>252</v>
      </c>
      <c r="E10" s="294" t="s">
        <v>253</v>
      </c>
    </row>
    <row r="11" spans="1:5" ht="27" customHeight="1">
      <c r="A11" s="291" t="s">
        <v>199</v>
      </c>
      <c r="B11" s="294" t="s">
        <v>254</v>
      </c>
      <c r="C11" s="294" t="s">
        <v>255</v>
      </c>
      <c r="D11" s="294" t="s">
        <v>256</v>
      </c>
      <c r="E11" s="294" t="s">
        <v>257</v>
      </c>
    </row>
    <row r="12" spans="1:5" ht="27" customHeight="1">
      <c r="A12" s="291" t="s">
        <v>200</v>
      </c>
      <c r="B12" s="294" t="s">
        <v>258</v>
      </c>
      <c r="C12" s="294" t="s">
        <v>259</v>
      </c>
      <c r="D12" s="294" t="s">
        <v>260</v>
      </c>
      <c r="E12" s="294" t="s">
        <v>261</v>
      </c>
    </row>
    <row r="13" spans="1:5" ht="27" customHeight="1">
      <c r="A13" s="291" t="s">
        <v>201</v>
      </c>
      <c r="B13" s="294" t="s">
        <v>262</v>
      </c>
      <c r="C13" s="294" t="s">
        <v>263</v>
      </c>
      <c r="D13" s="294" t="s">
        <v>264</v>
      </c>
      <c r="E13" s="294" t="s">
        <v>265</v>
      </c>
    </row>
    <row r="14" spans="1:5" ht="27" customHeight="1">
      <c r="A14" s="291" t="s">
        <v>202</v>
      </c>
      <c r="B14" s="294" t="s">
        <v>266</v>
      </c>
      <c r="C14" s="294" t="s">
        <v>267</v>
      </c>
      <c r="D14" s="294" t="s">
        <v>268</v>
      </c>
      <c r="E14" s="294" t="s">
        <v>269</v>
      </c>
    </row>
    <row r="15" spans="1:5" ht="27" customHeight="1">
      <c r="A15" s="291" t="s">
        <v>203</v>
      </c>
      <c r="B15" s="294" t="s">
        <v>270</v>
      </c>
      <c r="C15" s="294" t="s">
        <v>271</v>
      </c>
      <c r="D15" s="294" t="s">
        <v>272</v>
      </c>
      <c r="E15" s="294" t="s">
        <v>273</v>
      </c>
    </row>
    <row r="16" spans="1:5" ht="27" customHeight="1">
      <c r="A16" s="291" t="s">
        <v>204</v>
      </c>
      <c r="B16" s="294" t="s">
        <v>274</v>
      </c>
      <c r="C16" s="294" t="s">
        <v>275</v>
      </c>
      <c r="D16" s="295" t="s">
        <v>276</v>
      </c>
      <c r="E16" s="294" t="s">
        <v>277</v>
      </c>
    </row>
    <row r="17" spans="1:5" ht="27" customHeight="1">
      <c r="A17" s="291" t="s">
        <v>205</v>
      </c>
      <c r="B17" s="294" t="s">
        <v>278</v>
      </c>
      <c r="C17" s="294" t="s">
        <v>279</v>
      </c>
      <c r="D17" s="294" t="s">
        <v>280</v>
      </c>
      <c r="E17" s="294" t="s">
        <v>281</v>
      </c>
    </row>
    <row r="18" spans="1:5" ht="27" customHeight="1">
      <c r="A18" s="291" t="s">
        <v>206</v>
      </c>
      <c r="B18" s="294" t="s">
        <v>282</v>
      </c>
      <c r="C18" s="294" t="s">
        <v>283</v>
      </c>
      <c r="D18" s="294" t="s">
        <v>284</v>
      </c>
      <c r="E18" s="294" t="s">
        <v>285</v>
      </c>
    </row>
    <row r="19" spans="1:5" s="297" customFormat="1" ht="27" customHeight="1">
      <c r="A19" s="296" t="s">
        <v>207</v>
      </c>
      <c r="B19" s="295" t="s">
        <v>282</v>
      </c>
      <c r="C19" s="295" t="s">
        <v>286</v>
      </c>
      <c r="D19" s="295" t="s">
        <v>287</v>
      </c>
      <c r="E19" s="295" t="s">
        <v>288</v>
      </c>
    </row>
    <row r="20" spans="1:5" s="297" customFormat="1" ht="27" customHeight="1">
      <c r="A20" s="296" t="s">
        <v>208</v>
      </c>
      <c r="B20" s="295" t="s">
        <v>289</v>
      </c>
      <c r="C20" s="295" t="s">
        <v>290</v>
      </c>
      <c r="D20" s="295" t="s">
        <v>291</v>
      </c>
      <c r="E20" s="295" t="s">
        <v>292</v>
      </c>
    </row>
    <row r="21" spans="1:5" s="297" customFormat="1" ht="27" customHeight="1">
      <c r="A21" s="296" t="s">
        <v>209</v>
      </c>
      <c r="B21" s="295" t="s">
        <v>293</v>
      </c>
      <c r="C21" s="295" t="s">
        <v>294</v>
      </c>
      <c r="D21" s="295" t="s">
        <v>295</v>
      </c>
      <c r="E21" s="295" t="s">
        <v>296</v>
      </c>
    </row>
    <row r="22" spans="1:5" s="297" customFormat="1" ht="27" customHeight="1">
      <c r="A22" s="296" t="s">
        <v>210</v>
      </c>
      <c r="B22" s="295" t="s">
        <v>293</v>
      </c>
      <c r="C22" s="295" t="s">
        <v>297</v>
      </c>
      <c r="D22" s="295" t="s">
        <v>298</v>
      </c>
      <c r="E22" s="295" t="s">
        <v>299</v>
      </c>
    </row>
    <row r="23" spans="1:5" s="297" customFormat="1" ht="27" customHeight="1">
      <c r="A23" s="296" t="s">
        <v>211</v>
      </c>
      <c r="B23" s="295" t="s">
        <v>300</v>
      </c>
      <c r="C23" s="295" t="s">
        <v>301</v>
      </c>
      <c r="D23" s="295" t="s">
        <v>302</v>
      </c>
      <c r="E23" s="295" t="s">
        <v>303</v>
      </c>
    </row>
    <row r="24" spans="1:5" s="297" customFormat="1" ht="27" customHeight="1">
      <c r="A24" s="296" t="s">
        <v>212</v>
      </c>
      <c r="B24" s="295" t="s">
        <v>304</v>
      </c>
      <c r="C24" s="295" t="s">
        <v>305</v>
      </c>
      <c r="D24" s="295" t="s">
        <v>306</v>
      </c>
      <c r="E24" s="295" t="s">
        <v>307</v>
      </c>
    </row>
    <row r="25" spans="1:5" ht="27" customHeight="1">
      <c r="A25" s="296" t="s">
        <v>213</v>
      </c>
      <c r="B25" s="295" t="s">
        <v>304</v>
      </c>
      <c r="C25" s="295" t="s">
        <v>308</v>
      </c>
      <c r="D25" s="295" t="s">
        <v>309</v>
      </c>
      <c r="E25" s="295" t="s">
        <v>310</v>
      </c>
    </row>
    <row r="26" spans="1:5" ht="27" customHeight="1">
      <c r="A26" s="296" t="s">
        <v>214</v>
      </c>
      <c r="B26" s="295" t="s">
        <v>311</v>
      </c>
      <c r="C26" s="295" t="s">
        <v>312</v>
      </c>
      <c r="D26" s="295" t="s">
        <v>313</v>
      </c>
      <c r="E26" s="295" t="s">
        <v>314</v>
      </c>
    </row>
    <row r="27" spans="1:5" ht="27" customHeight="1">
      <c r="A27" s="296" t="s">
        <v>215</v>
      </c>
      <c r="B27" s="295" t="s">
        <v>311</v>
      </c>
      <c r="C27" s="295" t="s">
        <v>315</v>
      </c>
      <c r="D27" s="295" t="s">
        <v>316</v>
      </c>
      <c r="E27" s="295" t="s">
        <v>317</v>
      </c>
    </row>
    <row r="28" spans="1:5" ht="27" customHeight="1">
      <c r="A28" s="296" t="s">
        <v>216</v>
      </c>
      <c r="B28" s="295" t="s">
        <v>318</v>
      </c>
      <c r="C28" s="295" t="s">
        <v>320</v>
      </c>
      <c r="D28" s="295" t="s">
        <v>319</v>
      </c>
      <c r="E28" s="295" t="s">
        <v>321</v>
      </c>
    </row>
    <row r="29" spans="1:5" ht="27" customHeight="1">
      <c r="A29" s="296" t="s">
        <v>329</v>
      </c>
      <c r="B29" s="295" t="s">
        <v>318</v>
      </c>
      <c r="C29" s="295" t="s">
        <v>332</v>
      </c>
      <c r="D29" s="295" t="s">
        <v>330</v>
      </c>
      <c r="E29" s="295" t="s">
        <v>331</v>
      </c>
    </row>
    <row r="30" spans="1:9" ht="27" customHeight="1">
      <c r="A30" s="296" t="s">
        <v>334</v>
      </c>
      <c r="B30" s="295" t="s">
        <v>337</v>
      </c>
      <c r="C30" s="295" t="s">
        <v>335</v>
      </c>
      <c r="D30" s="295" t="s">
        <v>338</v>
      </c>
      <c r="E30" s="295" t="s">
        <v>336</v>
      </c>
      <c r="F30" s="369"/>
      <c r="G30" s="369"/>
      <c r="H30" s="369"/>
      <c r="I30" s="369"/>
    </row>
    <row r="31" spans="1:9" ht="27" customHeight="1">
      <c r="A31" s="296" t="s">
        <v>344</v>
      </c>
      <c r="B31" s="295" t="s">
        <v>351</v>
      </c>
      <c r="C31" s="295" t="s">
        <v>352</v>
      </c>
      <c r="D31" s="295" t="s">
        <v>354</v>
      </c>
      <c r="E31" s="295" t="s">
        <v>353</v>
      </c>
      <c r="F31" s="370"/>
      <c r="G31" s="369"/>
      <c r="H31" s="369"/>
      <c r="I31" s="369"/>
    </row>
    <row r="32" spans="1:9" ht="27" customHeight="1">
      <c r="A32" s="296" t="s">
        <v>357</v>
      </c>
      <c r="B32" s="295" t="s">
        <v>358</v>
      </c>
      <c r="C32" s="295" t="s">
        <v>359</v>
      </c>
      <c r="D32" s="295" t="s">
        <v>360</v>
      </c>
      <c r="E32" s="295" t="s">
        <v>361</v>
      </c>
      <c r="F32" s="370"/>
      <c r="G32" s="369"/>
      <c r="H32" s="369"/>
      <c r="I32" s="369"/>
    </row>
  </sheetData>
  <sheetProtection/>
  <mergeCells count="4">
    <mergeCell ref="A1:E1"/>
    <mergeCell ref="A3:A4"/>
    <mergeCell ref="B3:C3"/>
    <mergeCell ref="D3:E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3" r:id="rId1"/>
  <headerFooter alignWithMargins="0"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2015-05-19T08:22:09Z</cp:lastPrinted>
  <dcterms:created xsi:type="dcterms:W3CDTF">2007-02-09T02:16:15Z</dcterms:created>
  <dcterms:modified xsi:type="dcterms:W3CDTF">2015-05-19T08:23:33Z</dcterms:modified>
  <cp:category/>
  <cp:version/>
  <cp:contentType/>
  <cp:contentStatus/>
</cp:coreProperties>
</file>