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tabRatio="642" firstSheet="4" activeTab="10"/>
  </bookViews>
  <sheets>
    <sheet name="５人（TL～I）" sheetId="1" r:id="rId1"/>
    <sheet name="５人（J～O）" sheetId="2" r:id="rId2"/>
    <sheet name="５人（P.Q）" sheetId="3" r:id="rId3"/>
    <sheet name="３０人（TL～I ）" sheetId="4" r:id="rId4"/>
    <sheet name="３０人（J～O）" sheetId="5" r:id="rId5"/>
    <sheet name="３０人（P.Q）" sheetId="6" r:id="rId6"/>
    <sheet name="13表" sheetId="7" r:id="rId7"/>
    <sheet name="１４表（TL.F）" sheetId="8" r:id="rId8"/>
    <sheet name="１４表（J.Q）" sheetId="9" r:id="rId9"/>
    <sheet name="１５表（TL.F）" sheetId="10" r:id="rId10"/>
    <sheet name="１５表（J.Q）" sheetId="11" r:id="rId11"/>
  </sheets>
  <definedNames>
    <definedName name="_xlnm.Print_Area" localSheetId="6">'13表'!$A$1:$AD$51</definedName>
    <definedName name="_xlnm.Print_Area" localSheetId="8">'１４表（J.Q）'!$A$1:$V$49</definedName>
    <definedName name="_xlnm.Print_Area" localSheetId="7">'１４表（TL.F）'!$A$1:$V$49</definedName>
    <definedName name="_xlnm.Print_Area" localSheetId="10">'１５表（J.Q）'!$A$1:$R$49</definedName>
    <definedName name="_xlnm.Print_Area" localSheetId="9">'１５表（TL.F）'!$A$1:$R$49</definedName>
    <definedName name="_xlnm.Print_Area" localSheetId="4">'３０人（J～O）'!$A$1:$T$73</definedName>
    <definedName name="_xlnm.Print_Area" localSheetId="5">'３０人（P.Q）'!$A$1:$J$49</definedName>
    <definedName name="_xlnm.Print_Area" localSheetId="3">'３０人（TL～I ）'!$A$1:$T$73</definedName>
    <definedName name="_xlnm.Print_Area" localSheetId="1">'５人（J～O）'!$A$1:$T$73</definedName>
    <definedName name="_xlnm.Print_Area" localSheetId="2">'５人（P.Q）'!$A$1:$J$49</definedName>
    <definedName name="_xlnm.Print_Area" localSheetId="0">'５人（TL～I）'!$A$1:$T$73</definedName>
  </definedNames>
  <calcPr fullCalcOnLoad="1"/>
</workbook>
</file>

<file path=xl/sharedStrings.xml><?xml version="1.0" encoding="utf-8"?>
<sst xmlns="http://schemas.openxmlformats.org/spreadsheetml/2006/main" count="2081" uniqueCount="145">
  <si>
    <t>（事業所規模５人以上）</t>
  </si>
  <si>
    <t>区　分</t>
  </si>
  <si>
    <t>ＴＬ　調査産業計</t>
  </si>
  <si>
    <t>Ｅ　建　設　業</t>
  </si>
  <si>
    <t>計</t>
  </si>
  <si>
    <t>男</t>
  </si>
  <si>
    <t>女</t>
  </si>
  <si>
    <t>常　　用</t>
  </si>
  <si>
    <t>ﾊﾟｰﾄﾀｲﾑ</t>
  </si>
  <si>
    <t>労 働 者</t>
  </si>
  <si>
    <t>年　月</t>
  </si>
  <si>
    <t>労働者数</t>
  </si>
  <si>
    <t>比　  率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</si>
  <si>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</si>
  <si>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</si>
  <si>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</si>
  <si>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</si>
  <si>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</si>
  <si>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</si>
  <si>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</si>
  <si>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</si>
  <si>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</si>
  <si>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</si>
  <si>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</si>
  <si>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Ｆ　製　造　業</t>
  </si>
  <si>
    <t>Ｇ　電気・ガス・熱供給・水道業</t>
  </si>
  <si>
    <t>17年平均</t>
  </si>
  <si>
    <t>Ｈ　情報通信業</t>
  </si>
  <si>
    <t>Ｉ　運輸業</t>
  </si>
  <si>
    <t>Ｋ　金融・保険業</t>
  </si>
  <si>
    <t>Ｌ　不動産業</t>
  </si>
  <si>
    <t>Ｏ　教育，学習支援業</t>
  </si>
  <si>
    <t>Ｑ　サービス業</t>
  </si>
  <si>
    <t>Ｐ　複合サービス事業</t>
  </si>
  <si>
    <t>Ｍ　飲食店，宿泊業</t>
  </si>
  <si>
    <t>Ｎ　医療，福祉</t>
  </si>
  <si>
    <t>18年平均</t>
  </si>
  <si>
    <t>19年平均</t>
  </si>
  <si>
    <t>Ｊ　卸売・小売業</t>
  </si>
  <si>
    <t>第１２表　　産業，男女別常用労働者数（１／１０）</t>
  </si>
  <si>
    <t>第１２表　　産業，男女別常用労働者数（２／１０）</t>
  </si>
  <si>
    <t>第１２表　　産業，男女別常用労働者数（３／１０）</t>
  </si>
  <si>
    <t>第１２表　　産業，男女別常用労働者数（４／１０）</t>
  </si>
  <si>
    <t>第１２表　　産業，男女別常用労働者数（５／１０）</t>
  </si>
  <si>
    <t>（単位：人，％）</t>
  </si>
  <si>
    <t>20年平均</t>
  </si>
  <si>
    <t>21年平均</t>
  </si>
  <si>
    <t>21年１月</t>
  </si>
  <si>
    <t>（事業所規模３０人以上）</t>
  </si>
  <si>
    <t>（単位：人，％）</t>
  </si>
  <si>
    <t>第１２表　　産業，男女別常用労働者数（６／１０）</t>
  </si>
  <si>
    <t>第１２表　　産業，男女別常用労働者数（７／１０）</t>
  </si>
  <si>
    <t>（事業所規模３０人以上）</t>
  </si>
  <si>
    <t>（単位：人，％）</t>
  </si>
  <si>
    <t>35.0</t>
  </si>
  <si>
    <t>18年平均</t>
  </si>
  <si>
    <t>19年平均</t>
  </si>
  <si>
    <t>20年平均</t>
  </si>
  <si>
    <t>18年平均</t>
  </si>
  <si>
    <t>19年平均</t>
  </si>
  <si>
    <t>20年平均</t>
  </si>
  <si>
    <t>第１２表　　産業，男女別常用労働者数（８／１０）</t>
  </si>
  <si>
    <t>第１２表　　産業，男女別常用労働者数（９／１０）</t>
  </si>
  <si>
    <t>Ｊ　卸売・小売業</t>
  </si>
  <si>
    <t>18年平均</t>
  </si>
  <si>
    <t>19年平均</t>
  </si>
  <si>
    <t>20年平均</t>
  </si>
  <si>
    <t>18年平均</t>
  </si>
  <si>
    <t>19年平均</t>
  </si>
  <si>
    <t>20年平均</t>
  </si>
  <si>
    <t>18年平均</t>
  </si>
  <si>
    <t>19年平均</t>
  </si>
  <si>
    <t>20年平均</t>
  </si>
  <si>
    <t>第１２表　　産業，男女別常用労働者数（１０／１０）</t>
  </si>
  <si>
    <t>18年平均</t>
  </si>
  <si>
    <t>19年平均</t>
  </si>
  <si>
    <t>20年平均</t>
  </si>
  <si>
    <t>（単位：％）</t>
  </si>
  <si>
    <t>（事業所規模３０人以上）</t>
  </si>
  <si>
    <t>Ｅ 建設業</t>
  </si>
  <si>
    <t>Ｆ 製造業</t>
  </si>
  <si>
    <t>Ｇ 電気･ガス･熱供給･水道業</t>
  </si>
  <si>
    <t>Ｈ 情報通信業</t>
  </si>
  <si>
    <t>Ｉ 運輸業</t>
  </si>
  <si>
    <t>Ｊ 卸売･小売業</t>
  </si>
  <si>
    <t>入職率</t>
  </si>
  <si>
    <t>離職率</t>
  </si>
  <si>
    <t>Ｋ 金融･保険業</t>
  </si>
  <si>
    <t>Ｌ 不動産業</t>
  </si>
  <si>
    <t>Ｍ 飲食店，宿泊業</t>
  </si>
  <si>
    <t>Ｎ 医療，福祉</t>
  </si>
  <si>
    <t>Ｏ 教育，学習支援業</t>
  </si>
  <si>
    <t>Ｐ 複合サービス事業</t>
  </si>
  <si>
    <t>Ｑ サービス業</t>
  </si>
  <si>
    <t>第１３表　　産業別労働異動率（１／２）</t>
  </si>
  <si>
    <t>第１３表　　産業別労働異動率（２／２）</t>
  </si>
  <si>
    <t>ＴＬ調査産業計</t>
  </si>
  <si>
    <t>ＴＬ調査産業計</t>
  </si>
  <si>
    <t>18年平均</t>
  </si>
  <si>
    <t>19年平均</t>
  </si>
  <si>
    <t>20年平均</t>
  </si>
  <si>
    <t>21年平均</t>
  </si>
  <si>
    <t>21年１月</t>
  </si>
  <si>
    <t>21年平均</t>
  </si>
  <si>
    <t>21年１月</t>
  </si>
  <si>
    <t>一　般　労　働　者</t>
  </si>
  <si>
    <t>パートタイム労働者</t>
  </si>
  <si>
    <t>現金給与</t>
  </si>
  <si>
    <t>定期給与</t>
  </si>
  <si>
    <t>所 定 内</t>
  </si>
  <si>
    <t>超過労働</t>
  </si>
  <si>
    <t>特別給与</t>
  </si>
  <si>
    <t>総　　額</t>
  </si>
  <si>
    <t>給　  与</t>
  </si>
  <si>
    <t>給　　与</t>
  </si>
  <si>
    <t>第１４表　　産業，就業形態別１人平均月間現金給与額（１／４）</t>
  </si>
  <si>
    <t>第１４表　　産業，就業形態別１人平均月間現金給与額（２／４）</t>
  </si>
  <si>
    <t>（単位：円）</t>
  </si>
  <si>
    <t>17年平均</t>
  </si>
  <si>
    <t>18年平均</t>
  </si>
  <si>
    <t>19年平均</t>
  </si>
  <si>
    <t>20年平均</t>
  </si>
  <si>
    <t>21年平均</t>
  </si>
  <si>
    <t>21年１月</t>
  </si>
  <si>
    <t>第１４表　　産業，就業形態別１人平均月間現金給与額（３／４）</t>
  </si>
  <si>
    <t>第１４表　　産業，就業形態別１人平均月間現金給与額（４／４）</t>
  </si>
  <si>
    <t>Ｊ　卸売・小売業</t>
  </si>
  <si>
    <t>Ｑ　サ　ー　ビ　ス　業</t>
  </si>
  <si>
    <t>所 定 内</t>
  </si>
  <si>
    <t>（単位：日，時間）</t>
  </si>
  <si>
    <t>総　　実</t>
  </si>
  <si>
    <t>所 定 外</t>
  </si>
  <si>
    <t>出勤日数</t>
  </si>
  <si>
    <t>労働時間</t>
  </si>
  <si>
    <t>第１５表　　産業，就業形態別１人平均月間出勤日数と労働時間数（１／４）</t>
  </si>
  <si>
    <t>第１５表　　産業，就業形態別１人平均月間出勤日数と労働時間数（２／４）</t>
  </si>
  <si>
    <t>18年平均</t>
  </si>
  <si>
    <t>19年平均</t>
  </si>
  <si>
    <t>20年平均</t>
  </si>
  <si>
    <t>21年平均</t>
  </si>
  <si>
    <t>21年１月</t>
  </si>
  <si>
    <t>第１５表　　産業，就業形態別１人平均月間出勤日数と労働時間数（３／４）</t>
  </si>
  <si>
    <t>第１５表　　産業，就業形態別１人平均月間出勤日数と労働時間数（４／４）</t>
  </si>
  <si>
    <t>Ｊ　卸売・小売業</t>
  </si>
  <si>
    <t>Ｑ　サ　ー　ビ　ス　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</si>
</sst>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[Red]#,##0"/>
    <numFmt numFmtId="179" formatCode="0.0;[Red]0.0"/>
    <numFmt numFmtId="180" formatCode="#,##0.0;[Red]#,##0.0"/>
    <numFmt numFmtId="181" formatCode="0.0;&quot;△ &quot;0.0"/>
    <numFmt numFmtId="182" formatCode="0.0_);[Red]\(0.0\)"/>
    <numFmt numFmtId="183" formatCode="0;[Red]0"/>
    <numFmt numFmtId="184" formatCode="[&lt;=999]000;[&lt;=99999]000\-00;000\-0000"/>
    <numFmt numFmtId="185" formatCode="0.00_ "/>
    <numFmt numFmtId="186" formatCode="0_ "/>
    <numFmt numFmtId="187" formatCode="#,##0.0_ "/>
    <numFmt numFmtId="188" formatCode="#,##0.0_);[Red]\(#,##0.0\)"/>
    <numFmt numFmtId="189" formatCode="0.0000_ "/>
    <numFmt numFmtId="190" formatCode="0.00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5" fillId="0" borderId="3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1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81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9" fontId="7" fillId="0" borderId="7" xfId="0" applyNumberFormat="1" applyFont="1" applyBorder="1" applyAlignment="1">
      <alignment horizontal="centerContinuous" vertical="center"/>
    </xf>
    <xf numFmtId="179" fontId="7" fillId="0" borderId="3" xfId="0" applyNumberFormat="1" applyFont="1" applyBorder="1" applyAlignment="1">
      <alignment horizontal="centerContinuous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7" fillId="0" borderId="8" xfId="0" applyNumberFormat="1" applyFont="1" applyBorder="1" applyAlignment="1">
      <alignment horizontal="centerContinuous" vertical="center"/>
    </xf>
    <xf numFmtId="178" fontId="5" fillId="0" borderId="0" xfId="0" applyNumberFormat="1" applyFont="1" applyFill="1" applyBorder="1" applyAlignment="1">
      <alignment vertical="center"/>
    </xf>
    <xf numFmtId="179" fontId="8" fillId="0" borderId="0" xfId="0" applyNumberFormat="1" applyFont="1" applyAlignment="1">
      <alignment horizontal="right"/>
    </xf>
    <xf numFmtId="179" fontId="5" fillId="0" borderId="5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79" fontId="5" fillId="0" borderId="1" xfId="0" applyNumberFormat="1" applyFont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5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78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8" fontId="11" fillId="0" borderId="5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590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19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48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5905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197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56197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5905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197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56197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143875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8"/>
        <xdr:cNvSpPr>
          <a:spLocks/>
        </xdr:cNvSpPr>
      </xdr:nvSpPr>
      <xdr:spPr>
        <a:xfrm>
          <a:off x="8143875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590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19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48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191500" y="590550"/>
          <a:ext cx="72390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62600"/>
          <a:ext cx="72390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5562600"/>
          <a:ext cx="72390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248650" y="59055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0070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248650" y="560070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248650" y="59055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0070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248650" y="560070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view="pageBreakPreview" zoomScaleSheetLayoutView="100" workbookViewId="0" topLeftCell="M64">
      <selection activeCell="A74" sqref="A74:IV78"/>
    </sheetView>
  </sheetViews>
  <sheetFormatPr defaultColWidth="8.796875" defaultRowHeight="14.25"/>
  <cols>
    <col min="1" max="1" width="8.09765625" style="9" customWidth="1"/>
    <col min="2" max="3" width="8.59765625" style="9" customWidth="1"/>
    <col min="4" max="4" width="8.59765625" style="33" customWidth="1"/>
    <col min="5" max="9" width="8.59765625" style="9" customWidth="1"/>
    <col min="10" max="10" width="8.59765625" style="33" customWidth="1"/>
    <col min="11" max="11" width="8.09765625" style="9" customWidth="1"/>
    <col min="12" max="20" width="8.59765625" style="9" customWidth="1"/>
    <col min="21" max="16384" width="9" style="9" customWidth="1"/>
  </cols>
  <sheetData>
    <row r="1" spans="1:11" ht="16.5" customHeight="1">
      <c r="A1" s="1" t="s">
        <v>39</v>
      </c>
      <c r="K1" s="1" t="s">
        <v>40</v>
      </c>
    </row>
    <row r="2" ht="13.5" customHeight="1"/>
    <row r="3" spans="1:20" ht="16.5" customHeight="1">
      <c r="A3" s="10" t="s">
        <v>0</v>
      </c>
      <c r="J3" s="42" t="s">
        <v>44</v>
      </c>
      <c r="K3" s="10" t="s">
        <v>0</v>
      </c>
      <c r="T3" s="42" t="s">
        <v>44</v>
      </c>
    </row>
    <row r="4" spans="1:20" s="16" customFormat="1" ht="11.25" customHeight="1">
      <c r="A4" s="13" t="s">
        <v>1</v>
      </c>
      <c r="B4" s="14" t="s">
        <v>2</v>
      </c>
      <c r="C4" s="14"/>
      <c r="D4" s="34"/>
      <c r="E4" s="14"/>
      <c r="F4" s="14"/>
      <c r="G4" s="14"/>
      <c r="H4" s="14"/>
      <c r="I4" s="14"/>
      <c r="J4" s="40"/>
      <c r="K4" s="13" t="s">
        <v>1</v>
      </c>
      <c r="L4" s="14" t="s">
        <v>25</v>
      </c>
      <c r="M4" s="14"/>
      <c r="N4" s="14"/>
      <c r="O4" s="14"/>
      <c r="P4" s="14"/>
      <c r="Q4" s="14"/>
      <c r="R4" s="14"/>
      <c r="S4" s="14"/>
      <c r="T4" s="15"/>
    </row>
    <row r="5" spans="1:20" s="16" customFormat="1" ht="11.25" customHeight="1">
      <c r="A5" s="17"/>
      <c r="B5" s="18" t="s">
        <v>4</v>
      </c>
      <c r="C5" s="18"/>
      <c r="D5" s="35"/>
      <c r="E5" s="18" t="s">
        <v>5</v>
      </c>
      <c r="F5" s="18"/>
      <c r="G5" s="19"/>
      <c r="H5" s="18" t="s">
        <v>6</v>
      </c>
      <c r="I5" s="18"/>
      <c r="J5" s="35"/>
      <c r="K5" s="17"/>
      <c r="L5" s="18" t="s">
        <v>4</v>
      </c>
      <c r="M5" s="18"/>
      <c r="N5" s="19"/>
      <c r="O5" s="18" t="s">
        <v>5</v>
      </c>
      <c r="P5" s="18"/>
      <c r="Q5" s="19"/>
      <c r="R5" s="18" t="s">
        <v>6</v>
      </c>
      <c r="S5" s="18"/>
      <c r="T5" s="19"/>
    </row>
    <row r="6" spans="1:20" s="16" customFormat="1" ht="11.25" customHeight="1">
      <c r="A6" s="17"/>
      <c r="B6" s="20" t="s">
        <v>7</v>
      </c>
      <c r="C6" s="20" t="s">
        <v>8</v>
      </c>
      <c r="D6" s="36" t="s">
        <v>8</v>
      </c>
      <c r="E6" s="20" t="s">
        <v>7</v>
      </c>
      <c r="F6" s="20" t="s">
        <v>8</v>
      </c>
      <c r="G6" s="20" t="s">
        <v>8</v>
      </c>
      <c r="H6" s="20" t="s">
        <v>7</v>
      </c>
      <c r="I6" s="20" t="s">
        <v>8</v>
      </c>
      <c r="J6" s="36" t="s">
        <v>8</v>
      </c>
      <c r="K6" s="17"/>
      <c r="L6" s="20" t="s">
        <v>7</v>
      </c>
      <c r="M6" s="20" t="s">
        <v>8</v>
      </c>
      <c r="N6" s="20" t="s">
        <v>8</v>
      </c>
      <c r="O6" s="20" t="s">
        <v>7</v>
      </c>
      <c r="P6" s="20" t="s">
        <v>8</v>
      </c>
      <c r="Q6" s="20" t="s">
        <v>8</v>
      </c>
      <c r="R6" s="20" t="s">
        <v>7</v>
      </c>
      <c r="S6" s="20" t="s">
        <v>8</v>
      </c>
      <c r="T6" s="20" t="s">
        <v>8</v>
      </c>
    </row>
    <row r="7" spans="1:20" s="16" customFormat="1" ht="11.25" customHeight="1">
      <c r="A7" s="17"/>
      <c r="B7" s="20"/>
      <c r="C7" s="20"/>
      <c r="D7" s="36" t="s">
        <v>9</v>
      </c>
      <c r="E7" s="20"/>
      <c r="F7" s="20"/>
      <c r="G7" s="20" t="s">
        <v>9</v>
      </c>
      <c r="H7" s="20"/>
      <c r="I7" s="20"/>
      <c r="J7" s="36" t="s">
        <v>9</v>
      </c>
      <c r="K7" s="17"/>
      <c r="L7" s="20"/>
      <c r="M7" s="20"/>
      <c r="N7" s="20" t="s">
        <v>9</v>
      </c>
      <c r="O7" s="20"/>
      <c r="P7" s="20"/>
      <c r="Q7" s="20" t="s">
        <v>9</v>
      </c>
      <c r="R7" s="20"/>
      <c r="S7" s="20"/>
      <c r="T7" s="20" t="s">
        <v>9</v>
      </c>
    </row>
    <row r="8" spans="1:20" s="16" customFormat="1" ht="11.25" customHeight="1">
      <c r="A8" s="21" t="s">
        <v>10</v>
      </c>
      <c r="B8" s="22" t="s">
        <v>11</v>
      </c>
      <c r="C8" s="22" t="s">
        <v>11</v>
      </c>
      <c r="D8" s="37" t="s">
        <v>12</v>
      </c>
      <c r="E8" s="22" t="s">
        <v>11</v>
      </c>
      <c r="F8" s="22" t="s">
        <v>11</v>
      </c>
      <c r="G8" s="22" t="s">
        <v>12</v>
      </c>
      <c r="H8" s="22" t="s">
        <v>11</v>
      </c>
      <c r="I8" s="22" t="s">
        <v>11</v>
      </c>
      <c r="J8" s="37" t="s">
        <v>12</v>
      </c>
      <c r="K8" s="21" t="s">
        <v>10</v>
      </c>
      <c r="L8" s="22" t="s">
        <v>11</v>
      </c>
      <c r="M8" s="22" t="s">
        <v>11</v>
      </c>
      <c r="N8" s="22" t="s">
        <v>12</v>
      </c>
      <c r="O8" s="22" t="s">
        <v>11</v>
      </c>
      <c r="P8" s="22" t="s">
        <v>11</v>
      </c>
      <c r="Q8" s="22" t="s">
        <v>12</v>
      </c>
      <c r="R8" s="22" t="s">
        <v>11</v>
      </c>
      <c r="S8" s="22" t="s">
        <v>11</v>
      </c>
      <c r="T8" s="22" t="s">
        <v>12</v>
      </c>
    </row>
    <row r="9" spans="1:20" ht="11.25" customHeight="1">
      <c r="A9" s="23" t="s">
        <v>26</v>
      </c>
      <c r="B9" s="7">
        <v>499767</v>
      </c>
      <c r="C9" s="7">
        <v>128684</v>
      </c>
      <c r="D9" s="38">
        <v>25.8</v>
      </c>
      <c r="E9" s="7">
        <v>261776</v>
      </c>
      <c r="F9" s="7">
        <v>32836</v>
      </c>
      <c r="G9" s="2">
        <v>12.5</v>
      </c>
      <c r="H9" s="7">
        <v>237990</v>
      </c>
      <c r="I9" s="7">
        <v>95848</v>
      </c>
      <c r="J9" s="38">
        <v>40.3</v>
      </c>
      <c r="K9" s="23" t="s">
        <v>26</v>
      </c>
      <c r="L9" s="3">
        <v>3408</v>
      </c>
      <c r="M9" s="3">
        <v>29</v>
      </c>
      <c r="N9" s="6">
        <v>0.9</v>
      </c>
      <c r="O9" s="3">
        <v>3158</v>
      </c>
      <c r="P9" s="3">
        <v>12</v>
      </c>
      <c r="Q9" s="6">
        <v>0.4</v>
      </c>
      <c r="R9" s="3">
        <v>251</v>
      </c>
      <c r="S9" s="3">
        <v>17</v>
      </c>
      <c r="T9" s="6">
        <v>6.9</v>
      </c>
    </row>
    <row r="10" spans="1:20" ht="11.25" customHeight="1">
      <c r="A10" s="23" t="s">
        <v>36</v>
      </c>
      <c r="B10" s="7">
        <v>498658</v>
      </c>
      <c r="C10" s="7">
        <v>117102</v>
      </c>
      <c r="D10" s="38">
        <v>23.5</v>
      </c>
      <c r="E10" s="7">
        <v>270190</v>
      </c>
      <c r="F10" s="7">
        <v>32428</v>
      </c>
      <c r="G10" s="2">
        <v>12</v>
      </c>
      <c r="H10" s="7">
        <v>228468</v>
      </c>
      <c r="I10" s="7">
        <v>84674</v>
      </c>
      <c r="J10" s="38">
        <v>37.1</v>
      </c>
      <c r="K10" s="23" t="s">
        <v>36</v>
      </c>
      <c r="L10" s="3">
        <v>2798</v>
      </c>
      <c r="M10" s="3">
        <v>29</v>
      </c>
      <c r="N10" s="6">
        <v>1.1</v>
      </c>
      <c r="O10" s="3">
        <v>2559</v>
      </c>
      <c r="P10" s="3">
        <v>11</v>
      </c>
      <c r="Q10" s="6">
        <v>0.4</v>
      </c>
      <c r="R10" s="3">
        <v>239</v>
      </c>
      <c r="S10" s="3">
        <v>18</v>
      </c>
      <c r="T10" s="6">
        <v>7.7</v>
      </c>
    </row>
    <row r="11" spans="1:20" ht="11.25" customHeight="1">
      <c r="A11" s="23" t="s">
        <v>37</v>
      </c>
      <c r="B11" s="7">
        <v>499548</v>
      </c>
      <c r="C11" s="7">
        <v>130883</v>
      </c>
      <c r="D11" s="38">
        <v>26.2</v>
      </c>
      <c r="E11" s="7">
        <v>267968</v>
      </c>
      <c r="F11" s="7">
        <v>33262</v>
      </c>
      <c r="G11" s="2">
        <v>12.4</v>
      </c>
      <c r="H11" s="7">
        <v>231580</v>
      </c>
      <c r="I11" s="7">
        <v>97621</v>
      </c>
      <c r="J11" s="38">
        <v>42.2</v>
      </c>
      <c r="K11" s="23" t="s">
        <v>37</v>
      </c>
      <c r="L11" s="3">
        <v>2304</v>
      </c>
      <c r="M11" s="3">
        <v>18</v>
      </c>
      <c r="N11" s="6">
        <v>0.8</v>
      </c>
      <c r="O11" s="3">
        <v>2122</v>
      </c>
      <c r="P11" s="3">
        <v>9</v>
      </c>
      <c r="Q11" s="6">
        <v>0.4</v>
      </c>
      <c r="R11" s="3">
        <v>182</v>
      </c>
      <c r="S11" s="3">
        <v>9</v>
      </c>
      <c r="T11" s="6">
        <v>4.8</v>
      </c>
    </row>
    <row r="12" spans="1:20" ht="11.25" customHeight="1">
      <c r="A12" s="23" t="s">
        <v>45</v>
      </c>
      <c r="B12" s="29">
        <v>496997</v>
      </c>
      <c r="C12" s="29">
        <v>140140</v>
      </c>
      <c r="D12" s="4">
        <v>28.2</v>
      </c>
      <c r="E12" s="29">
        <v>262037</v>
      </c>
      <c r="F12" s="29">
        <v>34365</v>
      </c>
      <c r="G12" s="30">
        <v>13.1</v>
      </c>
      <c r="H12" s="29">
        <v>234960</v>
      </c>
      <c r="I12" s="29">
        <v>105775</v>
      </c>
      <c r="J12" s="4">
        <v>45</v>
      </c>
      <c r="K12" s="23" t="s">
        <v>45</v>
      </c>
      <c r="L12" s="3">
        <v>3050</v>
      </c>
      <c r="M12" s="3">
        <v>34</v>
      </c>
      <c r="N12" s="6">
        <v>1.2</v>
      </c>
      <c r="O12" s="3">
        <v>2863</v>
      </c>
      <c r="P12" s="3">
        <v>21</v>
      </c>
      <c r="Q12" s="6">
        <v>0.8</v>
      </c>
      <c r="R12" s="3">
        <v>187</v>
      </c>
      <c r="S12" s="3">
        <v>13</v>
      </c>
      <c r="T12" s="6">
        <v>5.9</v>
      </c>
    </row>
    <row r="13" spans="1:20" ht="11.25" customHeight="1">
      <c r="A13" s="23" t="s">
        <v>46</v>
      </c>
      <c r="B13" s="3">
        <f>E13+H13</f>
        <v>480674.8</v>
      </c>
      <c r="C13" s="3">
        <f>F13+I13-1</f>
        <v>131451.6</v>
      </c>
      <c r="D13" s="4">
        <f>C13/B13*100</f>
        <v>27.347304248111197</v>
      </c>
      <c r="E13" s="3">
        <f>ROUND(SUM(E14:E25)/12,1)</f>
        <v>250026</v>
      </c>
      <c r="F13" s="3">
        <f>ROUND(SUM(F14:F25)/12,1)</f>
        <v>35238.3</v>
      </c>
      <c r="G13" s="4">
        <f>F13/E13*100</f>
        <v>14.093854239159128</v>
      </c>
      <c r="H13" s="3">
        <f>ROUND(SUM(H14:H25)/12,1)-1</f>
        <v>230648.8</v>
      </c>
      <c r="I13" s="3">
        <f>ROUND(SUM(I14:I25)/12,1)</f>
        <v>96214.3</v>
      </c>
      <c r="J13" s="4">
        <f>I13/H13*100</f>
        <v>41.71463280970896</v>
      </c>
      <c r="K13" s="23" t="s">
        <v>46</v>
      </c>
      <c r="L13" s="3">
        <f>O13+R13-2</f>
        <v>2952.6000000000004</v>
      </c>
      <c r="M13" s="3">
        <f>P13+S13</f>
        <v>221.2</v>
      </c>
      <c r="N13" s="4">
        <f>M13/L13*100</f>
        <v>7.491702228544332</v>
      </c>
      <c r="O13" s="3">
        <f>ROUND(SUM(O14:O25)/12,1)+1</f>
        <v>2608.3</v>
      </c>
      <c r="P13" s="3">
        <f>ROUND(SUM(P14:P25)/12,1)</f>
        <v>151.9</v>
      </c>
      <c r="Q13" s="4">
        <f>P13/O13*100</f>
        <v>5.823716597017214</v>
      </c>
      <c r="R13" s="3">
        <f>ROUND(SUM(R14:R25)/12,1)</f>
        <v>346.3</v>
      </c>
      <c r="S13" s="3">
        <f>ROUND(SUM(S14:S25)/12,1)</f>
        <v>69.3</v>
      </c>
      <c r="T13" s="4">
        <f>S13/R13*100-0.1</f>
        <v>19.911550678602364</v>
      </c>
    </row>
    <row r="14" spans="1:20" ht="11.25" customHeight="1">
      <c r="A14" s="45" t="s">
        <v>47</v>
      </c>
      <c r="B14" s="46">
        <f aca="true" t="shared" si="0" ref="B14:B25">E14+H14</f>
        <v>483901</v>
      </c>
      <c r="C14" s="46">
        <f aca="true" t="shared" si="1" ref="C14:C25">F14+I14</f>
        <v>135813</v>
      </c>
      <c r="D14" s="47">
        <f aca="true" t="shared" si="2" ref="D14:D25">C14/B14*100</f>
        <v>28.066278019677576</v>
      </c>
      <c r="E14" s="46">
        <v>250451</v>
      </c>
      <c r="F14" s="46">
        <v>36538</v>
      </c>
      <c r="G14" s="47">
        <f aca="true" t="shared" si="3" ref="G14:G25">F14/E14*100</f>
        <v>14.588881657489889</v>
      </c>
      <c r="H14" s="46">
        <v>233450</v>
      </c>
      <c r="I14" s="46">
        <v>99275</v>
      </c>
      <c r="J14" s="47">
        <f aca="true" t="shared" si="4" ref="J14:J25">I14/H14*100</f>
        <v>42.52516598843435</v>
      </c>
      <c r="K14" s="45" t="s">
        <v>47</v>
      </c>
      <c r="L14" s="46">
        <f aca="true" t="shared" si="5" ref="L14:L25">O14+R14</f>
        <v>2974</v>
      </c>
      <c r="M14" s="46">
        <f aca="true" t="shared" si="6" ref="M14:M25">P14+S14</f>
        <v>253</v>
      </c>
      <c r="N14" s="47">
        <f aca="true" t="shared" si="7" ref="N14:N25">M14/L14*100</f>
        <v>8.507061197041024</v>
      </c>
      <c r="O14" s="46">
        <v>2668</v>
      </c>
      <c r="P14" s="46">
        <v>167</v>
      </c>
      <c r="Q14" s="47">
        <f aca="true" t="shared" si="8" ref="Q14:Q25">P14/O14*100</f>
        <v>6.259370314842578</v>
      </c>
      <c r="R14" s="46">
        <v>306</v>
      </c>
      <c r="S14" s="46">
        <v>86</v>
      </c>
      <c r="T14" s="47">
        <f aca="true" t="shared" si="9" ref="T14:T25">S14/R14*100</f>
        <v>28.104575163398692</v>
      </c>
    </row>
    <row r="15" spans="1:20" ht="11.25" customHeight="1">
      <c r="A15" s="23" t="s">
        <v>13</v>
      </c>
      <c r="B15" s="3">
        <f t="shared" si="0"/>
        <v>482269</v>
      </c>
      <c r="C15" s="3">
        <f t="shared" si="1"/>
        <v>137962</v>
      </c>
      <c r="D15" s="4">
        <f t="shared" si="2"/>
        <v>28.606856339511765</v>
      </c>
      <c r="E15" s="3">
        <v>249485</v>
      </c>
      <c r="F15" s="3">
        <v>36681</v>
      </c>
      <c r="G15" s="4">
        <f t="shared" si="3"/>
        <v>14.702687536324829</v>
      </c>
      <c r="H15" s="3">
        <v>232784</v>
      </c>
      <c r="I15" s="3">
        <v>101281</v>
      </c>
      <c r="J15" s="4">
        <f t="shared" si="4"/>
        <v>43.50857447247233</v>
      </c>
      <c r="K15" s="23" t="s">
        <v>13</v>
      </c>
      <c r="L15" s="3">
        <f t="shared" si="5"/>
        <v>2974</v>
      </c>
      <c r="M15" s="3">
        <f t="shared" si="6"/>
        <v>310</v>
      </c>
      <c r="N15" s="4">
        <f t="shared" si="7"/>
        <v>10.423671822461332</v>
      </c>
      <c r="O15" s="3">
        <v>2577</v>
      </c>
      <c r="P15" s="3">
        <v>170</v>
      </c>
      <c r="Q15" s="4">
        <f t="shared" si="8"/>
        <v>6.596818005432674</v>
      </c>
      <c r="R15" s="3">
        <v>397</v>
      </c>
      <c r="S15" s="3">
        <v>140</v>
      </c>
      <c r="T15" s="4">
        <f t="shared" si="9"/>
        <v>35.26448362720403</v>
      </c>
    </row>
    <row r="16" spans="1:20" ht="11.25" customHeight="1">
      <c r="A16" s="23" t="s">
        <v>14</v>
      </c>
      <c r="B16" s="3">
        <f t="shared" si="0"/>
        <v>481814</v>
      </c>
      <c r="C16" s="3">
        <f t="shared" si="1"/>
        <v>137861</v>
      </c>
      <c r="D16" s="4">
        <f t="shared" si="2"/>
        <v>28.612908715811496</v>
      </c>
      <c r="E16" s="3">
        <v>250787</v>
      </c>
      <c r="F16" s="3">
        <v>37455</v>
      </c>
      <c r="G16" s="4">
        <f t="shared" si="3"/>
        <v>14.934984668264303</v>
      </c>
      <c r="H16" s="3">
        <v>231027</v>
      </c>
      <c r="I16" s="3">
        <v>100406</v>
      </c>
      <c r="J16" s="4">
        <f t="shared" si="4"/>
        <v>43.460721041263575</v>
      </c>
      <c r="K16" s="23" t="s">
        <v>14</v>
      </c>
      <c r="L16" s="3">
        <f t="shared" si="5"/>
        <v>2947</v>
      </c>
      <c r="M16" s="3">
        <f t="shared" si="6"/>
        <v>233</v>
      </c>
      <c r="N16" s="4">
        <f t="shared" si="7"/>
        <v>7.906345436036648</v>
      </c>
      <c r="O16" s="3">
        <v>2619</v>
      </c>
      <c r="P16" s="3">
        <v>167</v>
      </c>
      <c r="Q16" s="4">
        <f t="shared" si="8"/>
        <v>6.376479572355861</v>
      </c>
      <c r="R16" s="3">
        <v>328</v>
      </c>
      <c r="S16" s="3">
        <v>66</v>
      </c>
      <c r="T16" s="4">
        <f t="shared" si="9"/>
        <v>20.121951219512198</v>
      </c>
    </row>
    <row r="17" spans="1:20" ht="11.25" customHeight="1">
      <c r="A17" s="23" t="s">
        <v>15</v>
      </c>
      <c r="B17" s="3">
        <f t="shared" si="0"/>
        <v>482331</v>
      </c>
      <c r="C17" s="3">
        <f t="shared" si="1"/>
        <v>140271</v>
      </c>
      <c r="D17" s="4">
        <f t="shared" si="2"/>
        <v>29.08189604234436</v>
      </c>
      <c r="E17" s="3">
        <v>248955</v>
      </c>
      <c r="F17" s="3">
        <v>38080</v>
      </c>
      <c r="G17" s="4">
        <f t="shared" si="3"/>
        <v>15.295937016729933</v>
      </c>
      <c r="H17" s="3">
        <v>233376</v>
      </c>
      <c r="I17" s="3">
        <v>102191</v>
      </c>
      <c r="J17" s="4">
        <f t="shared" si="4"/>
        <v>43.78813588372412</v>
      </c>
      <c r="K17" s="23" t="s">
        <v>15</v>
      </c>
      <c r="L17" s="3">
        <f t="shared" si="5"/>
        <v>2940</v>
      </c>
      <c r="M17" s="3">
        <f t="shared" si="6"/>
        <v>210</v>
      </c>
      <c r="N17" s="4">
        <f t="shared" si="7"/>
        <v>7.142857142857142</v>
      </c>
      <c r="O17" s="3">
        <v>2609</v>
      </c>
      <c r="P17" s="3">
        <v>146</v>
      </c>
      <c r="Q17" s="4">
        <f t="shared" si="8"/>
        <v>5.596013798390188</v>
      </c>
      <c r="R17" s="3">
        <v>331</v>
      </c>
      <c r="S17" s="3">
        <v>64</v>
      </c>
      <c r="T17" s="4">
        <f t="shared" si="9"/>
        <v>19.335347432024168</v>
      </c>
    </row>
    <row r="18" spans="1:20" ht="11.25" customHeight="1">
      <c r="A18" s="23" t="s">
        <v>16</v>
      </c>
      <c r="B18" s="3">
        <f t="shared" si="0"/>
        <v>480723</v>
      </c>
      <c r="C18" s="3">
        <f t="shared" si="1"/>
        <v>138560</v>
      </c>
      <c r="D18" s="4">
        <f t="shared" si="2"/>
        <v>28.823251643878073</v>
      </c>
      <c r="E18" s="3">
        <v>245974</v>
      </c>
      <c r="F18" s="3">
        <v>36074</v>
      </c>
      <c r="G18" s="4">
        <f t="shared" si="3"/>
        <v>14.665777683820242</v>
      </c>
      <c r="H18" s="3">
        <v>234749</v>
      </c>
      <c r="I18" s="3">
        <v>102486</v>
      </c>
      <c r="J18" s="4">
        <f t="shared" si="4"/>
        <v>43.65769396248759</v>
      </c>
      <c r="K18" s="23" t="s">
        <v>16</v>
      </c>
      <c r="L18" s="3">
        <f t="shared" si="5"/>
        <v>2945</v>
      </c>
      <c r="M18" s="3">
        <f t="shared" si="6"/>
        <v>210</v>
      </c>
      <c r="N18" s="4">
        <f t="shared" si="7"/>
        <v>7.130730050933787</v>
      </c>
      <c r="O18" s="3">
        <v>2613</v>
      </c>
      <c r="P18" s="3">
        <v>146</v>
      </c>
      <c r="Q18" s="4">
        <f t="shared" si="8"/>
        <v>5.587447378492154</v>
      </c>
      <c r="R18" s="3">
        <v>332</v>
      </c>
      <c r="S18" s="3">
        <v>64</v>
      </c>
      <c r="T18" s="4">
        <f t="shared" si="9"/>
        <v>19.27710843373494</v>
      </c>
    </row>
    <row r="19" spans="1:20" ht="11.25" customHeight="1">
      <c r="A19" s="23" t="s">
        <v>17</v>
      </c>
      <c r="B19" s="3">
        <f t="shared" si="0"/>
        <v>479333</v>
      </c>
      <c r="C19" s="3">
        <f t="shared" si="1"/>
        <v>137715</v>
      </c>
      <c r="D19" s="4">
        <f t="shared" si="2"/>
        <v>28.73054849134109</v>
      </c>
      <c r="E19" s="3">
        <v>245163</v>
      </c>
      <c r="F19" s="3">
        <v>36093</v>
      </c>
      <c r="G19" s="4">
        <f t="shared" si="3"/>
        <v>14.722042069969776</v>
      </c>
      <c r="H19" s="3">
        <v>234170</v>
      </c>
      <c r="I19" s="3">
        <v>101622</v>
      </c>
      <c r="J19" s="4">
        <f t="shared" si="4"/>
        <v>43.39667762736473</v>
      </c>
      <c r="K19" s="23" t="s">
        <v>17</v>
      </c>
      <c r="L19" s="3">
        <f t="shared" si="5"/>
        <v>2959</v>
      </c>
      <c r="M19" s="3">
        <f t="shared" si="6"/>
        <v>211</v>
      </c>
      <c r="N19" s="4">
        <f t="shared" si="7"/>
        <v>7.130787428185198</v>
      </c>
      <c r="O19" s="3">
        <v>2613</v>
      </c>
      <c r="P19" s="3">
        <v>147</v>
      </c>
      <c r="Q19" s="4">
        <f t="shared" si="8"/>
        <v>5.625717566016074</v>
      </c>
      <c r="R19" s="3">
        <v>346</v>
      </c>
      <c r="S19" s="3">
        <v>64</v>
      </c>
      <c r="T19" s="4">
        <f t="shared" si="9"/>
        <v>18.497109826589593</v>
      </c>
    </row>
    <row r="20" spans="1:20" ht="11.25" customHeight="1">
      <c r="A20" s="23" t="s">
        <v>18</v>
      </c>
      <c r="B20" s="3">
        <f t="shared" si="0"/>
        <v>481745</v>
      </c>
      <c r="C20" s="3">
        <f t="shared" si="1"/>
        <v>129880</v>
      </c>
      <c r="D20" s="4">
        <f t="shared" si="2"/>
        <v>26.960321331824925</v>
      </c>
      <c r="E20" s="3">
        <v>254731</v>
      </c>
      <c r="F20" s="3">
        <v>36292</v>
      </c>
      <c r="G20" s="4">
        <f t="shared" si="3"/>
        <v>14.247186247453195</v>
      </c>
      <c r="H20" s="3">
        <v>227014</v>
      </c>
      <c r="I20" s="3">
        <v>93588</v>
      </c>
      <c r="J20" s="4">
        <f t="shared" si="4"/>
        <v>41.22565128141877</v>
      </c>
      <c r="K20" s="23" t="s">
        <v>18</v>
      </c>
      <c r="L20" s="3">
        <f t="shared" si="5"/>
        <v>2941</v>
      </c>
      <c r="M20" s="3">
        <f t="shared" si="6"/>
        <v>200</v>
      </c>
      <c r="N20" s="4">
        <f t="shared" si="7"/>
        <v>6.800408024481469</v>
      </c>
      <c r="O20" s="3">
        <v>2597</v>
      </c>
      <c r="P20" s="3">
        <v>146</v>
      </c>
      <c r="Q20" s="4">
        <f t="shared" si="8"/>
        <v>5.62187139006546</v>
      </c>
      <c r="R20" s="3">
        <v>344</v>
      </c>
      <c r="S20" s="3">
        <v>54</v>
      </c>
      <c r="T20" s="4">
        <f t="shared" si="9"/>
        <v>15.69767441860465</v>
      </c>
    </row>
    <row r="21" spans="1:20" ht="11.25" customHeight="1">
      <c r="A21" s="23" t="s">
        <v>19</v>
      </c>
      <c r="B21" s="3">
        <f t="shared" si="0"/>
        <v>476035</v>
      </c>
      <c r="C21" s="3">
        <f t="shared" si="1"/>
        <v>119252</v>
      </c>
      <c r="D21" s="4">
        <f t="shared" si="2"/>
        <v>25.05109918388354</v>
      </c>
      <c r="E21" s="3">
        <v>251457</v>
      </c>
      <c r="F21" s="3">
        <v>33992</v>
      </c>
      <c r="G21" s="4">
        <f t="shared" si="3"/>
        <v>13.518016996941823</v>
      </c>
      <c r="H21" s="3">
        <v>224578</v>
      </c>
      <c r="I21" s="3">
        <v>85260</v>
      </c>
      <c r="J21" s="4">
        <f t="shared" si="4"/>
        <v>37.96453793336836</v>
      </c>
      <c r="K21" s="23" t="s">
        <v>19</v>
      </c>
      <c r="L21" s="3">
        <f t="shared" si="5"/>
        <v>2937</v>
      </c>
      <c r="M21" s="3">
        <f t="shared" si="6"/>
        <v>206</v>
      </c>
      <c r="N21" s="4">
        <f t="shared" si="7"/>
        <v>7.013959822948587</v>
      </c>
      <c r="O21" s="3">
        <v>2575</v>
      </c>
      <c r="P21" s="3">
        <v>147</v>
      </c>
      <c r="Q21" s="4">
        <f t="shared" si="8"/>
        <v>5.70873786407767</v>
      </c>
      <c r="R21" s="3">
        <v>362</v>
      </c>
      <c r="S21" s="3">
        <v>59</v>
      </c>
      <c r="T21" s="4">
        <f t="shared" si="9"/>
        <v>16.298342541436465</v>
      </c>
    </row>
    <row r="22" spans="1:20" ht="11.25" customHeight="1">
      <c r="A22" s="23" t="s">
        <v>20</v>
      </c>
      <c r="B22" s="3">
        <f t="shared" si="0"/>
        <v>479093</v>
      </c>
      <c r="C22" s="3">
        <f t="shared" si="1"/>
        <v>122242</v>
      </c>
      <c r="D22" s="4">
        <f t="shared" si="2"/>
        <v>25.51529661255748</v>
      </c>
      <c r="E22" s="3">
        <v>250558</v>
      </c>
      <c r="F22" s="3">
        <v>32256</v>
      </c>
      <c r="G22" s="4">
        <f t="shared" si="3"/>
        <v>12.873665977538135</v>
      </c>
      <c r="H22" s="3">
        <v>228535</v>
      </c>
      <c r="I22" s="3">
        <v>89986</v>
      </c>
      <c r="J22" s="4">
        <f t="shared" si="4"/>
        <v>39.37515041459733</v>
      </c>
      <c r="K22" s="23" t="s">
        <v>20</v>
      </c>
      <c r="L22" s="3">
        <f t="shared" si="5"/>
        <v>2943</v>
      </c>
      <c r="M22" s="3">
        <f t="shared" si="6"/>
        <v>205</v>
      </c>
      <c r="N22" s="4">
        <f t="shared" si="7"/>
        <v>6.9656812776078825</v>
      </c>
      <c r="O22" s="3">
        <v>2587</v>
      </c>
      <c r="P22" s="3">
        <v>147</v>
      </c>
      <c r="Q22" s="4">
        <f t="shared" si="8"/>
        <v>5.682257441051411</v>
      </c>
      <c r="R22" s="3">
        <v>356</v>
      </c>
      <c r="S22" s="3">
        <v>58</v>
      </c>
      <c r="T22" s="4">
        <f t="shared" si="9"/>
        <v>16.292134831460675</v>
      </c>
    </row>
    <row r="23" spans="1:20" ht="11.25" customHeight="1">
      <c r="A23" s="23" t="s">
        <v>21</v>
      </c>
      <c r="B23" s="3">
        <f t="shared" si="0"/>
        <v>478979</v>
      </c>
      <c r="C23" s="3">
        <f t="shared" si="1"/>
        <v>122761</v>
      </c>
      <c r="D23" s="4">
        <f t="shared" si="2"/>
        <v>25.629724893993266</v>
      </c>
      <c r="E23" s="3">
        <v>251994</v>
      </c>
      <c r="F23" s="3">
        <v>32510</v>
      </c>
      <c r="G23" s="4">
        <f t="shared" si="3"/>
        <v>12.901100819860789</v>
      </c>
      <c r="H23" s="3">
        <v>226985</v>
      </c>
      <c r="I23" s="3">
        <v>90251</v>
      </c>
      <c r="J23" s="4">
        <f t="shared" si="4"/>
        <v>39.76077714386413</v>
      </c>
      <c r="K23" s="23" t="s">
        <v>21</v>
      </c>
      <c r="L23" s="3">
        <f t="shared" si="5"/>
        <v>2952</v>
      </c>
      <c r="M23" s="3">
        <f t="shared" si="6"/>
        <v>202</v>
      </c>
      <c r="N23" s="4">
        <f t="shared" si="7"/>
        <v>6.842818428184281</v>
      </c>
      <c r="O23" s="3">
        <v>2601</v>
      </c>
      <c r="P23" s="3">
        <v>146</v>
      </c>
      <c r="Q23" s="4">
        <f t="shared" si="8"/>
        <v>5.613225682429835</v>
      </c>
      <c r="R23" s="3">
        <v>351</v>
      </c>
      <c r="S23" s="3">
        <v>56</v>
      </c>
      <c r="T23" s="4">
        <f t="shared" si="9"/>
        <v>15.954415954415953</v>
      </c>
    </row>
    <row r="24" spans="1:20" ht="11.25" customHeight="1">
      <c r="A24" s="23" t="s">
        <v>22</v>
      </c>
      <c r="B24" s="3">
        <f t="shared" si="0"/>
        <v>480419</v>
      </c>
      <c r="C24" s="3">
        <f t="shared" si="1"/>
        <v>124945</v>
      </c>
      <c r="D24" s="4">
        <f t="shared" si="2"/>
        <v>26.007505947932952</v>
      </c>
      <c r="E24" s="3">
        <v>251306</v>
      </c>
      <c r="F24" s="3">
        <v>33505</v>
      </c>
      <c r="G24" s="4">
        <f t="shared" si="3"/>
        <v>13.332351794226957</v>
      </c>
      <c r="H24" s="3">
        <v>229113</v>
      </c>
      <c r="I24" s="3">
        <v>91440</v>
      </c>
      <c r="J24" s="4">
        <f>I24/H24*100</f>
        <v>39.91043720784067</v>
      </c>
      <c r="K24" s="23" t="s">
        <v>22</v>
      </c>
      <c r="L24" s="3">
        <f t="shared" si="5"/>
        <v>2966</v>
      </c>
      <c r="M24" s="3">
        <f t="shared" si="6"/>
        <v>207</v>
      </c>
      <c r="N24" s="4">
        <f t="shared" si="7"/>
        <v>6.979096426163182</v>
      </c>
      <c r="O24" s="3">
        <v>2615</v>
      </c>
      <c r="P24" s="3">
        <v>147</v>
      </c>
      <c r="Q24" s="4">
        <f t="shared" si="8"/>
        <v>5.621414913957936</v>
      </c>
      <c r="R24" s="3">
        <v>351</v>
      </c>
      <c r="S24" s="3">
        <v>60</v>
      </c>
      <c r="T24" s="4">
        <f t="shared" si="9"/>
        <v>17.094017094017094</v>
      </c>
    </row>
    <row r="25" spans="1:22" ht="11.25" customHeight="1">
      <c r="A25" s="24" t="s">
        <v>23</v>
      </c>
      <c r="B25" s="12">
        <f t="shared" si="0"/>
        <v>481467</v>
      </c>
      <c r="C25" s="5">
        <f t="shared" si="1"/>
        <v>130169</v>
      </c>
      <c r="D25" s="43">
        <f t="shared" si="2"/>
        <v>27.035913157080337</v>
      </c>
      <c r="E25" s="5">
        <v>249451</v>
      </c>
      <c r="F25" s="5">
        <v>33384</v>
      </c>
      <c r="G25" s="11">
        <f t="shared" si="3"/>
        <v>13.382989043940494</v>
      </c>
      <c r="H25" s="5">
        <v>232016</v>
      </c>
      <c r="I25" s="5">
        <v>96785</v>
      </c>
      <c r="J25" s="11">
        <f t="shared" si="4"/>
        <v>41.714795531342666</v>
      </c>
      <c r="K25" s="24" t="s">
        <v>23</v>
      </c>
      <c r="L25" s="12">
        <f t="shared" si="5"/>
        <v>2964</v>
      </c>
      <c r="M25" s="5">
        <f t="shared" si="6"/>
        <v>207</v>
      </c>
      <c r="N25" s="43">
        <f t="shared" si="7"/>
        <v>6.983805668016195</v>
      </c>
      <c r="O25" s="5">
        <v>2613</v>
      </c>
      <c r="P25" s="5">
        <v>147</v>
      </c>
      <c r="Q25" s="11">
        <f t="shared" si="8"/>
        <v>5.625717566016074</v>
      </c>
      <c r="R25" s="5">
        <v>351</v>
      </c>
      <c r="S25" s="5">
        <v>60</v>
      </c>
      <c r="T25" s="11">
        <f t="shared" si="9"/>
        <v>17.094017094017094</v>
      </c>
      <c r="U25" s="41"/>
      <c r="V25" s="41"/>
    </row>
    <row r="26" spans="1:11" ht="11.25" customHeight="1">
      <c r="A26" s="25"/>
      <c r="B26" s="10"/>
      <c r="C26" s="10"/>
      <c r="D26" s="39"/>
      <c r="E26" s="10"/>
      <c r="F26" s="10"/>
      <c r="G26" s="10"/>
      <c r="H26" s="10"/>
      <c r="I26" s="10"/>
      <c r="J26" s="39"/>
      <c r="K26" s="25"/>
    </row>
    <row r="27" spans="1:20" ht="11.25" customHeight="1">
      <c r="A27" s="26"/>
      <c r="B27" s="10"/>
      <c r="C27" s="10"/>
      <c r="D27" s="39"/>
      <c r="E27" s="10"/>
      <c r="F27" s="10"/>
      <c r="G27" s="10"/>
      <c r="H27" s="10"/>
      <c r="I27" s="10"/>
      <c r="J27" s="42" t="s">
        <v>44</v>
      </c>
      <c r="K27" s="26"/>
      <c r="L27" s="10"/>
      <c r="M27" s="10"/>
      <c r="N27" s="10"/>
      <c r="O27" s="10"/>
      <c r="P27" s="10"/>
      <c r="Q27" s="10"/>
      <c r="R27" s="10"/>
      <c r="S27" s="10"/>
      <c r="T27" s="42" t="s">
        <v>44</v>
      </c>
    </row>
    <row r="28" spans="1:20" s="16" customFormat="1" ht="11.25" customHeight="1">
      <c r="A28" s="13" t="s">
        <v>1</v>
      </c>
      <c r="B28" s="14" t="s">
        <v>3</v>
      </c>
      <c r="C28" s="14"/>
      <c r="D28" s="34"/>
      <c r="E28" s="14"/>
      <c r="F28" s="14"/>
      <c r="G28" s="14"/>
      <c r="H28" s="14"/>
      <c r="I28" s="14"/>
      <c r="J28" s="40"/>
      <c r="K28" s="13" t="s">
        <v>1</v>
      </c>
      <c r="L28" s="14" t="s">
        <v>27</v>
      </c>
      <c r="M28" s="14"/>
      <c r="N28" s="14"/>
      <c r="O28" s="14"/>
      <c r="P28" s="14"/>
      <c r="Q28" s="14"/>
      <c r="R28" s="14"/>
      <c r="S28" s="14"/>
      <c r="T28" s="15"/>
    </row>
    <row r="29" spans="1:20" s="16" customFormat="1" ht="11.25" customHeight="1">
      <c r="A29" s="17"/>
      <c r="B29" s="18" t="s">
        <v>4</v>
      </c>
      <c r="C29" s="18"/>
      <c r="D29" s="35"/>
      <c r="E29" s="18" t="s">
        <v>5</v>
      </c>
      <c r="F29" s="18"/>
      <c r="G29" s="19"/>
      <c r="H29" s="18" t="s">
        <v>6</v>
      </c>
      <c r="I29" s="18"/>
      <c r="J29" s="35"/>
      <c r="K29" s="17"/>
      <c r="L29" s="18" t="s">
        <v>4</v>
      </c>
      <c r="M29" s="18"/>
      <c r="N29" s="19"/>
      <c r="O29" s="18" t="s">
        <v>5</v>
      </c>
      <c r="P29" s="18"/>
      <c r="Q29" s="19"/>
      <c r="R29" s="18" t="s">
        <v>6</v>
      </c>
      <c r="S29" s="18"/>
      <c r="T29" s="19"/>
    </row>
    <row r="30" spans="1:20" s="16" customFormat="1" ht="11.25" customHeight="1">
      <c r="A30" s="17"/>
      <c r="B30" s="20" t="s">
        <v>7</v>
      </c>
      <c r="C30" s="20" t="s">
        <v>8</v>
      </c>
      <c r="D30" s="36" t="s">
        <v>8</v>
      </c>
      <c r="E30" s="20" t="s">
        <v>7</v>
      </c>
      <c r="F30" s="20" t="s">
        <v>8</v>
      </c>
      <c r="G30" s="20" t="s">
        <v>8</v>
      </c>
      <c r="H30" s="20" t="s">
        <v>7</v>
      </c>
      <c r="I30" s="20" t="s">
        <v>8</v>
      </c>
      <c r="J30" s="36" t="s">
        <v>8</v>
      </c>
      <c r="K30" s="17"/>
      <c r="L30" s="20" t="s">
        <v>7</v>
      </c>
      <c r="M30" s="20" t="s">
        <v>8</v>
      </c>
      <c r="N30" s="20" t="s">
        <v>8</v>
      </c>
      <c r="O30" s="20" t="s">
        <v>7</v>
      </c>
      <c r="P30" s="20" t="s">
        <v>8</v>
      </c>
      <c r="Q30" s="20" t="s">
        <v>8</v>
      </c>
      <c r="R30" s="20" t="s">
        <v>7</v>
      </c>
      <c r="S30" s="20" t="s">
        <v>8</v>
      </c>
      <c r="T30" s="20" t="s">
        <v>8</v>
      </c>
    </row>
    <row r="31" spans="1:20" s="16" customFormat="1" ht="11.25" customHeight="1">
      <c r="A31" s="17"/>
      <c r="B31" s="20"/>
      <c r="C31" s="20"/>
      <c r="D31" s="36" t="s">
        <v>9</v>
      </c>
      <c r="E31" s="20"/>
      <c r="F31" s="20"/>
      <c r="G31" s="20" t="s">
        <v>9</v>
      </c>
      <c r="H31" s="20"/>
      <c r="I31" s="20"/>
      <c r="J31" s="36" t="s">
        <v>9</v>
      </c>
      <c r="K31" s="17"/>
      <c r="L31" s="20"/>
      <c r="M31" s="20"/>
      <c r="N31" s="20" t="s">
        <v>9</v>
      </c>
      <c r="O31" s="20"/>
      <c r="P31" s="20"/>
      <c r="Q31" s="20" t="s">
        <v>9</v>
      </c>
      <c r="R31" s="20"/>
      <c r="S31" s="20"/>
      <c r="T31" s="20" t="s">
        <v>9</v>
      </c>
    </row>
    <row r="32" spans="1:20" s="16" customFormat="1" ht="11.25" customHeight="1">
      <c r="A32" s="21" t="s">
        <v>10</v>
      </c>
      <c r="B32" s="22" t="s">
        <v>11</v>
      </c>
      <c r="C32" s="22" t="s">
        <v>11</v>
      </c>
      <c r="D32" s="37" t="s">
        <v>12</v>
      </c>
      <c r="E32" s="22" t="s">
        <v>11</v>
      </c>
      <c r="F32" s="22" t="s">
        <v>11</v>
      </c>
      <c r="G32" s="22" t="s">
        <v>12</v>
      </c>
      <c r="H32" s="22" t="s">
        <v>11</v>
      </c>
      <c r="I32" s="22" t="s">
        <v>11</v>
      </c>
      <c r="J32" s="37" t="s">
        <v>12</v>
      </c>
      <c r="K32" s="21" t="s">
        <v>10</v>
      </c>
      <c r="L32" s="22" t="s">
        <v>11</v>
      </c>
      <c r="M32" s="22" t="s">
        <v>11</v>
      </c>
      <c r="N32" s="22" t="s">
        <v>12</v>
      </c>
      <c r="O32" s="22" t="s">
        <v>11</v>
      </c>
      <c r="P32" s="22" t="s">
        <v>11</v>
      </c>
      <c r="Q32" s="22" t="s">
        <v>12</v>
      </c>
      <c r="R32" s="22" t="s">
        <v>11</v>
      </c>
      <c r="S32" s="22" t="s">
        <v>11</v>
      </c>
      <c r="T32" s="22" t="s">
        <v>12</v>
      </c>
    </row>
    <row r="33" spans="1:20" ht="11.25" customHeight="1">
      <c r="A33" s="23" t="s">
        <v>26</v>
      </c>
      <c r="B33" s="3">
        <v>42994</v>
      </c>
      <c r="C33" s="3">
        <v>4037</v>
      </c>
      <c r="D33" s="4">
        <v>9.4</v>
      </c>
      <c r="E33" s="3">
        <v>36268</v>
      </c>
      <c r="F33" s="3">
        <v>2338</v>
      </c>
      <c r="G33" s="6">
        <v>6.5</v>
      </c>
      <c r="H33" s="3">
        <v>6725</v>
      </c>
      <c r="I33" s="3">
        <v>1699</v>
      </c>
      <c r="J33" s="4">
        <v>25.2</v>
      </c>
      <c r="K33" s="23" t="s">
        <v>26</v>
      </c>
      <c r="L33" s="3">
        <v>6190</v>
      </c>
      <c r="M33" s="3">
        <v>151</v>
      </c>
      <c r="N33" s="6">
        <v>2.5</v>
      </c>
      <c r="O33" s="3">
        <v>4820</v>
      </c>
      <c r="P33" s="3">
        <v>37</v>
      </c>
      <c r="Q33" s="6">
        <v>0.8</v>
      </c>
      <c r="R33" s="3">
        <v>1370</v>
      </c>
      <c r="S33" s="3">
        <v>114</v>
      </c>
      <c r="T33" s="6">
        <v>8.6</v>
      </c>
    </row>
    <row r="34" spans="1:20" ht="11.25" customHeight="1">
      <c r="A34" s="23" t="s">
        <v>36</v>
      </c>
      <c r="B34" s="3">
        <v>42864</v>
      </c>
      <c r="C34" s="3">
        <v>3758</v>
      </c>
      <c r="D34" s="4">
        <v>8.8</v>
      </c>
      <c r="E34" s="3">
        <v>35687</v>
      </c>
      <c r="F34" s="3">
        <v>2569</v>
      </c>
      <c r="G34" s="6">
        <v>7.2</v>
      </c>
      <c r="H34" s="3">
        <v>7178</v>
      </c>
      <c r="I34" s="3">
        <v>1189</v>
      </c>
      <c r="J34" s="4">
        <v>16.6</v>
      </c>
      <c r="K34" s="23" t="s">
        <v>36</v>
      </c>
      <c r="L34" s="3">
        <v>6235</v>
      </c>
      <c r="M34" s="3">
        <v>149</v>
      </c>
      <c r="N34" s="6">
        <v>2.4</v>
      </c>
      <c r="O34" s="3">
        <v>4753</v>
      </c>
      <c r="P34" s="3">
        <v>0</v>
      </c>
      <c r="Q34" s="6">
        <v>0</v>
      </c>
      <c r="R34" s="3">
        <v>1482</v>
      </c>
      <c r="S34" s="3">
        <v>149</v>
      </c>
      <c r="T34" s="6">
        <v>9.5</v>
      </c>
    </row>
    <row r="35" spans="1:20" ht="11.25" customHeight="1">
      <c r="A35" s="23" t="s">
        <v>37</v>
      </c>
      <c r="B35" s="7">
        <v>42480</v>
      </c>
      <c r="C35" s="7">
        <v>2003</v>
      </c>
      <c r="D35" s="38">
        <v>4.7</v>
      </c>
      <c r="E35" s="7">
        <v>35535</v>
      </c>
      <c r="F35" s="7">
        <v>801</v>
      </c>
      <c r="G35" s="2">
        <v>2.2</v>
      </c>
      <c r="H35" s="7">
        <v>6944</v>
      </c>
      <c r="I35" s="7">
        <v>1202</v>
      </c>
      <c r="J35" s="38">
        <v>17.2</v>
      </c>
      <c r="K35" s="23" t="s">
        <v>37</v>
      </c>
      <c r="L35" s="7">
        <v>7336</v>
      </c>
      <c r="M35" s="7">
        <v>681</v>
      </c>
      <c r="N35" s="2">
        <v>9.3</v>
      </c>
      <c r="O35" s="7">
        <v>5090</v>
      </c>
      <c r="P35" s="7">
        <v>95</v>
      </c>
      <c r="Q35" s="2">
        <v>1.9</v>
      </c>
      <c r="R35" s="7">
        <v>2247</v>
      </c>
      <c r="S35" s="7">
        <v>586</v>
      </c>
      <c r="T35" s="28">
        <v>26</v>
      </c>
    </row>
    <row r="36" spans="1:20" ht="11.25" customHeight="1">
      <c r="A36" s="23" t="s">
        <v>45</v>
      </c>
      <c r="B36" s="29">
        <v>42067</v>
      </c>
      <c r="C36" s="29">
        <v>1688</v>
      </c>
      <c r="D36" s="4">
        <v>4</v>
      </c>
      <c r="E36" s="29">
        <v>36063</v>
      </c>
      <c r="F36" s="29">
        <v>1187</v>
      </c>
      <c r="G36" s="30">
        <v>3.3</v>
      </c>
      <c r="H36" s="29">
        <v>6003</v>
      </c>
      <c r="I36" s="29">
        <v>501</v>
      </c>
      <c r="J36" s="4">
        <v>8.3</v>
      </c>
      <c r="K36" s="23" t="s">
        <v>45</v>
      </c>
      <c r="L36" s="3">
        <v>7502</v>
      </c>
      <c r="M36" s="3">
        <v>298</v>
      </c>
      <c r="N36" s="6">
        <v>4</v>
      </c>
      <c r="O36" s="3">
        <v>4933</v>
      </c>
      <c r="P36" s="3">
        <v>98</v>
      </c>
      <c r="Q36" s="6">
        <v>2</v>
      </c>
      <c r="R36" s="3">
        <v>2569</v>
      </c>
      <c r="S36" s="3">
        <v>200</v>
      </c>
      <c r="T36" s="6">
        <v>7.8</v>
      </c>
    </row>
    <row r="37" spans="1:20" ht="11.25" customHeight="1">
      <c r="A37" s="23" t="s">
        <v>46</v>
      </c>
      <c r="B37" s="3">
        <f>E37+H37-2</f>
        <v>39163.6</v>
      </c>
      <c r="C37" s="3">
        <f>F37+I37</f>
        <v>725.5</v>
      </c>
      <c r="D37" s="4">
        <f>C37/B37*100</f>
        <v>1.8524854712028516</v>
      </c>
      <c r="E37" s="3">
        <f>ROUND(SUM(E38:E49)/12,1)</f>
        <v>33268.2</v>
      </c>
      <c r="F37" s="3">
        <f>ROUND(SUM(F38:F49)/12,1)</f>
        <v>286</v>
      </c>
      <c r="G37" s="4">
        <f>F37/E37*100-0.1</f>
        <v>0.7596798143572542</v>
      </c>
      <c r="H37" s="3">
        <f>ROUND(SUM(H38:H49)/12,1)+1</f>
        <v>5897.4</v>
      </c>
      <c r="I37" s="3">
        <f>ROUND(SUM(I38:I49)/12,1)</f>
        <v>439.5</v>
      </c>
      <c r="J37" s="4">
        <f>I37/H37*100</f>
        <v>7.452436667005799</v>
      </c>
      <c r="K37" s="23" t="s">
        <v>46</v>
      </c>
      <c r="L37" s="3">
        <f>O37+R37+2</f>
        <v>6340.3</v>
      </c>
      <c r="M37" s="3">
        <f>P37+S37</f>
        <v>565.6</v>
      </c>
      <c r="N37" s="4">
        <f>M37/L37*100</f>
        <v>8.920713530905477</v>
      </c>
      <c r="O37" s="3">
        <f>ROUND(SUM(O38:O49)/12,1)</f>
        <v>5145.8</v>
      </c>
      <c r="P37" s="3">
        <f>ROUND(SUM(P38:P49)/12,1)</f>
        <v>219.8</v>
      </c>
      <c r="Q37" s="4">
        <f>P37/O37*100</f>
        <v>4.271444673325819</v>
      </c>
      <c r="R37" s="3">
        <f>ROUND(SUM(R38:R49)/12,1)-1</f>
        <v>1192.5</v>
      </c>
      <c r="S37" s="3">
        <f>ROUND(SUM(S38:S49)/12,1)</f>
        <v>345.8</v>
      </c>
      <c r="T37" s="4">
        <v>29.6</v>
      </c>
    </row>
    <row r="38" spans="1:20" ht="11.25" customHeight="1">
      <c r="A38" s="45" t="s">
        <v>47</v>
      </c>
      <c r="B38" s="46">
        <f aca="true" t="shared" si="10" ref="B38:B49">E38+H38</f>
        <v>40951</v>
      </c>
      <c r="C38" s="46">
        <f aca="true" t="shared" si="11" ref="C38:C49">F38+I38</f>
        <v>910</v>
      </c>
      <c r="D38" s="47">
        <f aca="true" t="shared" si="12" ref="D38:D49">C38/B38*100</f>
        <v>2.222167956826451</v>
      </c>
      <c r="E38" s="46">
        <v>34698</v>
      </c>
      <c r="F38" s="46">
        <v>500</v>
      </c>
      <c r="G38" s="47">
        <f aca="true" t="shared" si="13" ref="G38:G49">F38/E38*100</f>
        <v>1.4410052452590927</v>
      </c>
      <c r="H38" s="46">
        <v>6253</v>
      </c>
      <c r="I38" s="46">
        <v>410</v>
      </c>
      <c r="J38" s="47">
        <f aca="true" t="shared" si="14" ref="J38:J49">I38/H38*100</f>
        <v>6.556852710698864</v>
      </c>
      <c r="K38" s="45" t="s">
        <v>47</v>
      </c>
      <c r="L38" s="46">
        <f aca="true" t="shared" si="15" ref="L38:L49">O38+R38</f>
        <v>6489</v>
      </c>
      <c r="M38" s="46">
        <f aca="true" t="shared" si="16" ref="M38:M49">P38+S38</f>
        <v>535</v>
      </c>
      <c r="N38" s="47">
        <f aca="true" t="shared" si="17" ref="N38:N49">M38/L38*100</f>
        <v>8.244721836954847</v>
      </c>
      <c r="O38" s="46">
        <v>5032</v>
      </c>
      <c r="P38" s="46">
        <v>204</v>
      </c>
      <c r="Q38" s="47">
        <f aca="true" t="shared" si="18" ref="Q38:Q49">P38/O38*100</f>
        <v>4.054054054054054</v>
      </c>
      <c r="R38" s="46">
        <v>1457</v>
      </c>
      <c r="S38" s="46">
        <v>331</v>
      </c>
      <c r="T38" s="47">
        <f aca="true" t="shared" si="19" ref="T38:T49">S38/R38*100</f>
        <v>22.717913520933426</v>
      </c>
    </row>
    <row r="39" spans="1:20" ht="11.25" customHeight="1">
      <c r="A39" s="23" t="s">
        <v>13</v>
      </c>
      <c r="B39" s="3">
        <f t="shared" si="10"/>
        <v>41009</v>
      </c>
      <c r="C39" s="3">
        <f t="shared" si="11"/>
        <v>821</v>
      </c>
      <c r="D39" s="4">
        <f t="shared" si="12"/>
        <v>2.00199956107196</v>
      </c>
      <c r="E39" s="3">
        <v>34808</v>
      </c>
      <c r="F39" s="3">
        <v>513</v>
      </c>
      <c r="G39" s="4">
        <f t="shared" si="13"/>
        <v>1.4737991266375545</v>
      </c>
      <c r="H39" s="3">
        <v>6201</v>
      </c>
      <c r="I39" s="3">
        <v>308</v>
      </c>
      <c r="J39" s="4">
        <f t="shared" si="14"/>
        <v>4.96694081599742</v>
      </c>
      <c r="K39" s="23" t="s">
        <v>13</v>
      </c>
      <c r="L39" s="3">
        <f t="shared" si="15"/>
        <v>6443</v>
      </c>
      <c r="M39" s="3">
        <f t="shared" si="16"/>
        <v>528</v>
      </c>
      <c r="N39" s="4">
        <f t="shared" si="17"/>
        <v>8.194940245227379</v>
      </c>
      <c r="O39" s="3">
        <v>5029</v>
      </c>
      <c r="P39" s="3">
        <v>198</v>
      </c>
      <c r="Q39" s="4">
        <f t="shared" si="18"/>
        <v>3.9371644462119706</v>
      </c>
      <c r="R39" s="3">
        <v>1414</v>
      </c>
      <c r="S39" s="3">
        <v>330</v>
      </c>
      <c r="T39" s="4">
        <f t="shared" si="19"/>
        <v>23.33804809052334</v>
      </c>
    </row>
    <row r="40" spans="1:20" ht="11.25" customHeight="1">
      <c r="A40" s="23" t="s">
        <v>14</v>
      </c>
      <c r="B40" s="3">
        <f t="shared" si="10"/>
        <v>40984</v>
      </c>
      <c r="C40" s="3">
        <f t="shared" si="11"/>
        <v>914</v>
      </c>
      <c r="D40" s="4">
        <f t="shared" si="12"/>
        <v>2.2301385906695295</v>
      </c>
      <c r="E40" s="3">
        <v>35073</v>
      </c>
      <c r="F40" s="3">
        <v>578</v>
      </c>
      <c r="G40" s="4">
        <f t="shared" si="13"/>
        <v>1.6479913323639268</v>
      </c>
      <c r="H40" s="3">
        <v>5911</v>
      </c>
      <c r="I40" s="3">
        <v>336</v>
      </c>
      <c r="J40" s="4">
        <f t="shared" si="14"/>
        <v>5.684317374386737</v>
      </c>
      <c r="K40" s="23" t="s">
        <v>14</v>
      </c>
      <c r="L40" s="3">
        <f t="shared" si="15"/>
        <v>6357</v>
      </c>
      <c r="M40" s="3">
        <f t="shared" si="16"/>
        <v>534</v>
      </c>
      <c r="N40" s="4">
        <f t="shared" si="17"/>
        <v>8.400188768286927</v>
      </c>
      <c r="O40" s="3">
        <v>4954</v>
      </c>
      <c r="P40" s="3">
        <v>205</v>
      </c>
      <c r="Q40" s="4">
        <f t="shared" si="18"/>
        <v>4.138070246265644</v>
      </c>
      <c r="R40" s="3">
        <v>1403</v>
      </c>
      <c r="S40" s="3">
        <v>329</v>
      </c>
      <c r="T40" s="4">
        <f t="shared" si="19"/>
        <v>23.449750534568782</v>
      </c>
    </row>
    <row r="41" spans="1:20" ht="11.25" customHeight="1">
      <c r="A41" s="23" t="s">
        <v>15</v>
      </c>
      <c r="B41" s="3">
        <f t="shared" si="10"/>
        <v>39227</v>
      </c>
      <c r="C41" s="3">
        <f t="shared" si="11"/>
        <v>567</v>
      </c>
      <c r="D41" s="4">
        <f t="shared" si="12"/>
        <v>1.44543299258164</v>
      </c>
      <c r="E41" s="3">
        <v>32887</v>
      </c>
      <c r="F41" s="3">
        <v>168</v>
      </c>
      <c r="G41" s="4">
        <f t="shared" si="13"/>
        <v>0.5108401496031867</v>
      </c>
      <c r="H41" s="3">
        <v>6340</v>
      </c>
      <c r="I41" s="3">
        <v>399</v>
      </c>
      <c r="J41" s="4">
        <f t="shared" si="14"/>
        <v>6.2933753943217665</v>
      </c>
      <c r="K41" s="23" t="s">
        <v>15</v>
      </c>
      <c r="L41" s="3">
        <f t="shared" si="15"/>
        <v>6297</v>
      </c>
      <c r="M41" s="3">
        <f t="shared" si="16"/>
        <v>528</v>
      </c>
      <c r="N41" s="4">
        <f t="shared" si="17"/>
        <v>8.384945212005716</v>
      </c>
      <c r="O41" s="3">
        <v>4860</v>
      </c>
      <c r="P41" s="3">
        <v>199</v>
      </c>
      <c r="Q41" s="4">
        <f t="shared" si="18"/>
        <v>4.094650205761317</v>
      </c>
      <c r="R41" s="3">
        <v>1437</v>
      </c>
      <c r="S41" s="3">
        <v>329</v>
      </c>
      <c r="T41" s="4">
        <f t="shared" si="19"/>
        <v>22.89491997216423</v>
      </c>
    </row>
    <row r="42" spans="1:20" ht="11.25" customHeight="1">
      <c r="A42" s="23" t="s">
        <v>16</v>
      </c>
      <c r="B42" s="3">
        <f t="shared" si="10"/>
        <v>38449</v>
      </c>
      <c r="C42" s="3">
        <f t="shared" si="11"/>
        <v>600</v>
      </c>
      <c r="D42" s="4">
        <f t="shared" si="12"/>
        <v>1.5605087258446253</v>
      </c>
      <c r="E42" s="3">
        <v>32104</v>
      </c>
      <c r="F42" s="3">
        <v>196</v>
      </c>
      <c r="G42" s="4">
        <f t="shared" si="13"/>
        <v>0.6105158235733865</v>
      </c>
      <c r="H42" s="3">
        <v>6345</v>
      </c>
      <c r="I42" s="3">
        <v>404</v>
      </c>
      <c r="J42" s="4">
        <f t="shared" si="14"/>
        <v>6.3672182821118986</v>
      </c>
      <c r="K42" s="23" t="s">
        <v>16</v>
      </c>
      <c r="L42" s="3">
        <f t="shared" si="15"/>
        <v>6194</v>
      </c>
      <c r="M42" s="3">
        <f t="shared" si="16"/>
        <v>522</v>
      </c>
      <c r="N42" s="4">
        <f t="shared" si="17"/>
        <v>8.427510494026476</v>
      </c>
      <c r="O42" s="3">
        <v>5110</v>
      </c>
      <c r="P42" s="3">
        <v>199</v>
      </c>
      <c r="Q42" s="4">
        <f t="shared" si="18"/>
        <v>3.8943248532289627</v>
      </c>
      <c r="R42" s="3">
        <v>1084</v>
      </c>
      <c r="S42" s="3">
        <v>323</v>
      </c>
      <c r="T42" s="4">
        <f t="shared" si="19"/>
        <v>29.797047970479706</v>
      </c>
    </row>
    <row r="43" spans="1:20" ht="11.25" customHeight="1">
      <c r="A43" s="23" t="s">
        <v>17</v>
      </c>
      <c r="B43" s="3">
        <f t="shared" si="10"/>
        <v>37702</v>
      </c>
      <c r="C43" s="3">
        <f t="shared" si="11"/>
        <v>421</v>
      </c>
      <c r="D43" s="4">
        <f t="shared" si="12"/>
        <v>1.1166516365179566</v>
      </c>
      <c r="E43" s="3">
        <v>31840</v>
      </c>
      <c r="F43" s="3">
        <v>144</v>
      </c>
      <c r="G43" s="4">
        <f t="shared" si="13"/>
        <v>0.4522613065326633</v>
      </c>
      <c r="H43" s="3">
        <v>5862</v>
      </c>
      <c r="I43" s="3">
        <v>277</v>
      </c>
      <c r="J43" s="4">
        <f t="shared" si="14"/>
        <v>4.725349709996588</v>
      </c>
      <c r="K43" s="23" t="s">
        <v>17</v>
      </c>
      <c r="L43" s="3">
        <f t="shared" si="15"/>
        <v>6255</v>
      </c>
      <c r="M43" s="3">
        <f t="shared" si="16"/>
        <v>559</v>
      </c>
      <c r="N43" s="4">
        <f t="shared" si="17"/>
        <v>8.936850519584333</v>
      </c>
      <c r="O43" s="3">
        <v>5150</v>
      </c>
      <c r="P43" s="3">
        <v>213</v>
      </c>
      <c r="Q43" s="4">
        <f t="shared" si="18"/>
        <v>4.135922330097087</v>
      </c>
      <c r="R43" s="3">
        <v>1105</v>
      </c>
      <c r="S43" s="3">
        <v>346</v>
      </c>
      <c r="T43" s="4">
        <f t="shared" si="19"/>
        <v>31.312217194570135</v>
      </c>
    </row>
    <row r="44" spans="1:20" ht="11.25" customHeight="1">
      <c r="A44" s="23" t="s">
        <v>18</v>
      </c>
      <c r="B44" s="3">
        <f t="shared" si="10"/>
        <v>37885</v>
      </c>
      <c r="C44" s="3">
        <f t="shared" si="11"/>
        <v>672</v>
      </c>
      <c r="D44" s="4">
        <f t="shared" si="12"/>
        <v>1.7737890985878315</v>
      </c>
      <c r="E44" s="3">
        <v>32390</v>
      </c>
      <c r="F44" s="3">
        <v>218</v>
      </c>
      <c r="G44" s="4">
        <f t="shared" si="13"/>
        <v>0.6730472368014819</v>
      </c>
      <c r="H44" s="3">
        <v>5495</v>
      </c>
      <c r="I44" s="3">
        <v>454</v>
      </c>
      <c r="J44" s="4">
        <f t="shared" si="14"/>
        <v>8.262056414922657</v>
      </c>
      <c r="K44" s="23" t="s">
        <v>18</v>
      </c>
      <c r="L44" s="3">
        <f t="shared" si="15"/>
        <v>6299</v>
      </c>
      <c r="M44" s="3">
        <f t="shared" si="16"/>
        <v>586</v>
      </c>
      <c r="N44" s="4">
        <f t="shared" si="17"/>
        <v>9.303063978409272</v>
      </c>
      <c r="O44" s="3">
        <v>5246</v>
      </c>
      <c r="P44" s="3">
        <v>234</v>
      </c>
      <c r="Q44" s="4">
        <f t="shared" si="18"/>
        <v>4.4605413648494086</v>
      </c>
      <c r="R44" s="3">
        <v>1053</v>
      </c>
      <c r="S44" s="3">
        <v>352</v>
      </c>
      <c r="T44" s="4">
        <f t="shared" si="19"/>
        <v>33.428300094966765</v>
      </c>
    </row>
    <row r="45" spans="1:20" ht="11.25" customHeight="1">
      <c r="A45" s="23" t="s">
        <v>19</v>
      </c>
      <c r="B45" s="3">
        <f t="shared" si="10"/>
        <v>37561</v>
      </c>
      <c r="C45" s="3">
        <f t="shared" si="11"/>
        <v>720</v>
      </c>
      <c r="D45" s="4">
        <f t="shared" si="12"/>
        <v>1.9168818721546286</v>
      </c>
      <c r="E45" s="3">
        <v>32072</v>
      </c>
      <c r="F45" s="3">
        <v>196</v>
      </c>
      <c r="G45" s="4">
        <f t="shared" si="13"/>
        <v>0.6111249688201547</v>
      </c>
      <c r="H45" s="3">
        <v>5489</v>
      </c>
      <c r="I45" s="3">
        <v>524</v>
      </c>
      <c r="J45" s="4">
        <f t="shared" si="14"/>
        <v>9.546365458189106</v>
      </c>
      <c r="K45" s="23" t="s">
        <v>19</v>
      </c>
      <c r="L45" s="3">
        <f t="shared" si="15"/>
        <v>6276</v>
      </c>
      <c r="M45" s="3">
        <f t="shared" si="16"/>
        <v>579</v>
      </c>
      <c r="N45" s="4">
        <f t="shared" si="17"/>
        <v>9.225621414913958</v>
      </c>
      <c r="O45" s="3">
        <v>5231</v>
      </c>
      <c r="P45" s="3">
        <v>227</v>
      </c>
      <c r="Q45" s="4">
        <f t="shared" si="18"/>
        <v>4.339514433186771</v>
      </c>
      <c r="R45" s="3">
        <v>1045</v>
      </c>
      <c r="S45" s="3">
        <v>352</v>
      </c>
      <c r="T45" s="4">
        <f t="shared" si="19"/>
        <v>33.68421052631579</v>
      </c>
    </row>
    <row r="46" spans="1:20" ht="11.25" customHeight="1">
      <c r="A46" s="23" t="s">
        <v>20</v>
      </c>
      <c r="B46" s="3">
        <f t="shared" si="10"/>
        <v>38376</v>
      </c>
      <c r="C46" s="3">
        <f t="shared" si="11"/>
        <v>868</v>
      </c>
      <c r="D46" s="4">
        <f t="shared" si="12"/>
        <v>2.261830310610798</v>
      </c>
      <c r="E46" s="3">
        <v>32571</v>
      </c>
      <c r="F46" s="3">
        <v>237</v>
      </c>
      <c r="G46" s="4">
        <f t="shared" si="13"/>
        <v>0.727641153173068</v>
      </c>
      <c r="H46" s="3">
        <v>5805</v>
      </c>
      <c r="I46" s="3">
        <v>631</v>
      </c>
      <c r="J46" s="4">
        <f t="shared" si="14"/>
        <v>10.86993970714901</v>
      </c>
      <c r="K46" s="23" t="s">
        <v>20</v>
      </c>
      <c r="L46" s="3">
        <f t="shared" si="15"/>
        <v>6309</v>
      </c>
      <c r="M46" s="3">
        <f t="shared" si="16"/>
        <v>579</v>
      </c>
      <c r="N46" s="4">
        <f t="shared" si="17"/>
        <v>9.1773656680932</v>
      </c>
      <c r="O46" s="3">
        <v>5237</v>
      </c>
      <c r="P46" s="3">
        <v>220</v>
      </c>
      <c r="Q46" s="4">
        <f t="shared" si="18"/>
        <v>4.200878365476418</v>
      </c>
      <c r="R46" s="3">
        <v>1072</v>
      </c>
      <c r="S46" s="3">
        <v>359</v>
      </c>
      <c r="T46" s="4">
        <f t="shared" si="19"/>
        <v>33.48880597014926</v>
      </c>
    </row>
    <row r="47" spans="1:20" ht="11.25" customHeight="1">
      <c r="A47" s="23" t="s">
        <v>21</v>
      </c>
      <c r="B47" s="3">
        <f t="shared" si="10"/>
        <v>38776</v>
      </c>
      <c r="C47" s="3">
        <f t="shared" si="11"/>
        <v>746</v>
      </c>
      <c r="D47" s="4">
        <f t="shared" si="12"/>
        <v>1.923870435320817</v>
      </c>
      <c r="E47" s="3">
        <v>33696</v>
      </c>
      <c r="F47" s="3">
        <v>228</v>
      </c>
      <c r="G47" s="4">
        <f t="shared" si="13"/>
        <v>0.6766381766381766</v>
      </c>
      <c r="H47" s="3">
        <v>5080</v>
      </c>
      <c r="I47" s="3">
        <v>518</v>
      </c>
      <c r="J47" s="4">
        <f t="shared" si="14"/>
        <v>10.196850393700787</v>
      </c>
      <c r="K47" s="23" t="s">
        <v>21</v>
      </c>
      <c r="L47" s="3">
        <f t="shared" si="15"/>
        <v>6341</v>
      </c>
      <c r="M47" s="3">
        <f t="shared" si="16"/>
        <v>604</v>
      </c>
      <c r="N47" s="4">
        <f t="shared" si="17"/>
        <v>9.5253114650686</v>
      </c>
      <c r="O47" s="3">
        <v>5259</v>
      </c>
      <c r="P47" s="3">
        <v>242</v>
      </c>
      <c r="Q47" s="4">
        <f t="shared" si="18"/>
        <v>4.601635291880585</v>
      </c>
      <c r="R47" s="3">
        <v>1082</v>
      </c>
      <c r="S47" s="3">
        <v>362</v>
      </c>
      <c r="T47" s="4">
        <f t="shared" si="19"/>
        <v>33.45656192236599</v>
      </c>
    </row>
    <row r="48" spans="1:20" ht="11.25" customHeight="1">
      <c r="A48" s="23" t="s">
        <v>22</v>
      </c>
      <c r="B48" s="3">
        <f t="shared" si="10"/>
        <v>39293</v>
      </c>
      <c r="C48" s="3">
        <f t="shared" si="11"/>
        <v>728</v>
      </c>
      <c r="D48" s="4">
        <f t="shared" si="12"/>
        <v>1.8527473086809354</v>
      </c>
      <c r="E48" s="3">
        <v>33217</v>
      </c>
      <c r="F48" s="3">
        <v>201</v>
      </c>
      <c r="G48" s="4">
        <f t="shared" si="13"/>
        <v>0.6051118403227264</v>
      </c>
      <c r="H48" s="3">
        <v>6076</v>
      </c>
      <c r="I48" s="3">
        <v>527</v>
      </c>
      <c r="J48" s="4">
        <f t="shared" si="14"/>
        <v>8.673469387755102</v>
      </c>
      <c r="K48" s="23" t="s">
        <v>22</v>
      </c>
      <c r="L48" s="3">
        <f t="shared" si="15"/>
        <v>6363</v>
      </c>
      <c r="M48" s="3">
        <f t="shared" si="16"/>
        <v>617</v>
      </c>
      <c r="N48" s="4">
        <f t="shared" si="17"/>
        <v>9.696683954109698</v>
      </c>
      <c r="O48" s="3">
        <v>5273</v>
      </c>
      <c r="P48" s="3">
        <v>249</v>
      </c>
      <c r="Q48" s="4">
        <f t="shared" si="18"/>
        <v>4.722169542954675</v>
      </c>
      <c r="R48" s="3">
        <v>1090</v>
      </c>
      <c r="S48" s="3">
        <v>368</v>
      </c>
      <c r="T48" s="4">
        <f t="shared" si="19"/>
        <v>33.76146788990826</v>
      </c>
    </row>
    <row r="49" spans="1:20" ht="11.25" customHeight="1">
      <c r="A49" s="24" t="s">
        <v>23</v>
      </c>
      <c r="B49" s="12">
        <f t="shared" si="10"/>
        <v>39762</v>
      </c>
      <c r="C49" s="5">
        <f t="shared" si="11"/>
        <v>739</v>
      </c>
      <c r="D49" s="43">
        <f t="shared" si="12"/>
        <v>1.8585584226145566</v>
      </c>
      <c r="E49" s="5">
        <v>33862</v>
      </c>
      <c r="F49" s="5">
        <v>253</v>
      </c>
      <c r="G49" s="11">
        <f t="shared" si="13"/>
        <v>0.7471501978619101</v>
      </c>
      <c r="H49" s="5">
        <v>5900</v>
      </c>
      <c r="I49" s="5">
        <v>486</v>
      </c>
      <c r="J49" s="11">
        <f t="shared" si="14"/>
        <v>8.237288135593221</v>
      </c>
      <c r="K49" s="24" t="s">
        <v>23</v>
      </c>
      <c r="L49" s="12">
        <f t="shared" si="15"/>
        <v>6449</v>
      </c>
      <c r="M49" s="5">
        <f t="shared" si="16"/>
        <v>617</v>
      </c>
      <c r="N49" s="43">
        <f t="shared" si="17"/>
        <v>9.56737478678865</v>
      </c>
      <c r="O49" s="5">
        <v>5369</v>
      </c>
      <c r="P49" s="5">
        <v>248</v>
      </c>
      <c r="Q49" s="11">
        <f t="shared" si="18"/>
        <v>4.619109703855466</v>
      </c>
      <c r="R49" s="5">
        <v>1080</v>
      </c>
      <c r="S49" s="5">
        <v>369</v>
      </c>
      <c r="T49" s="11">
        <f t="shared" si="19"/>
        <v>34.166666666666664</v>
      </c>
    </row>
    <row r="50" spans="11:20" ht="11.25" customHeight="1">
      <c r="K50" s="25"/>
      <c r="L50" s="10"/>
      <c r="M50" s="10"/>
      <c r="N50" s="10"/>
      <c r="O50" s="10"/>
      <c r="P50" s="10"/>
      <c r="Q50" s="10"/>
      <c r="R50" s="10"/>
      <c r="S50" s="10"/>
      <c r="T50" s="10"/>
    </row>
    <row r="51" spans="10:20" ht="11.25" customHeight="1">
      <c r="J51" s="42" t="s">
        <v>44</v>
      </c>
      <c r="K51" s="26"/>
      <c r="L51" s="10"/>
      <c r="M51" s="10"/>
      <c r="N51" s="10"/>
      <c r="O51" s="10"/>
      <c r="P51" s="10"/>
      <c r="Q51" s="10"/>
      <c r="R51" s="10"/>
      <c r="S51" s="10"/>
      <c r="T51" s="42" t="s">
        <v>44</v>
      </c>
    </row>
    <row r="52" spans="1:20" ht="11.25" customHeight="1">
      <c r="A52" s="13" t="s">
        <v>1</v>
      </c>
      <c r="B52" s="14" t="s">
        <v>24</v>
      </c>
      <c r="C52" s="14"/>
      <c r="D52" s="34"/>
      <c r="E52" s="14"/>
      <c r="F52" s="14"/>
      <c r="G52" s="14"/>
      <c r="H52" s="14"/>
      <c r="I52" s="14"/>
      <c r="J52" s="40"/>
      <c r="K52" s="13" t="s">
        <v>1</v>
      </c>
      <c r="L52" s="14" t="s">
        <v>28</v>
      </c>
      <c r="M52" s="14"/>
      <c r="N52" s="14"/>
      <c r="O52" s="14"/>
      <c r="P52" s="14"/>
      <c r="Q52" s="14"/>
      <c r="R52" s="14"/>
      <c r="S52" s="14"/>
      <c r="T52" s="15"/>
    </row>
    <row r="53" spans="1:20" ht="11.25" customHeight="1">
      <c r="A53" s="17"/>
      <c r="B53" s="18" t="s">
        <v>4</v>
      </c>
      <c r="C53" s="18"/>
      <c r="D53" s="35"/>
      <c r="E53" s="18" t="s">
        <v>5</v>
      </c>
      <c r="F53" s="18"/>
      <c r="G53" s="19"/>
      <c r="H53" s="18" t="s">
        <v>6</v>
      </c>
      <c r="I53" s="18"/>
      <c r="J53" s="35"/>
      <c r="K53" s="17"/>
      <c r="L53" s="18" t="s">
        <v>4</v>
      </c>
      <c r="M53" s="18"/>
      <c r="N53" s="19"/>
      <c r="O53" s="18" t="s">
        <v>5</v>
      </c>
      <c r="P53" s="18"/>
      <c r="Q53" s="19"/>
      <c r="R53" s="18" t="s">
        <v>6</v>
      </c>
      <c r="S53" s="18"/>
      <c r="T53" s="19"/>
    </row>
    <row r="54" spans="1:20" ht="11.25" customHeight="1">
      <c r="A54" s="17"/>
      <c r="B54" s="20" t="s">
        <v>7</v>
      </c>
      <c r="C54" s="20" t="s">
        <v>8</v>
      </c>
      <c r="D54" s="36" t="s">
        <v>8</v>
      </c>
      <c r="E54" s="20" t="s">
        <v>7</v>
      </c>
      <c r="F54" s="20" t="s">
        <v>8</v>
      </c>
      <c r="G54" s="20" t="s">
        <v>8</v>
      </c>
      <c r="H54" s="20" t="s">
        <v>7</v>
      </c>
      <c r="I54" s="20" t="s">
        <v>8</v>
      </c>
      <c r="J54" s="36" t="s">
        <v>8</v>
      </c>
      <c r="K54" s="17"/>
      <c r="L54" s="20" t="s">
        <v>7</v>
      </c>
      <c r="M54" s="20" t="s">
        <v>8</v>
      </c>
      <c r="N54" s="20" t="s">
        <v>8</v>
      </c>
      <c r="O54" s="20" t="s">
        <v>7</v>
      </c>
      <c r="P54" s="20" t="s">
        <v>8</v>
      </c>
      <c r="Q54" s="20" t="s">
        <v>8</v>
      </c>
      <c r="R54" s="20" t="s">
        <v>7</v>
      </c>
      <c r="S54" s="20" t="s">
        <v>8</v>
      </c>
      <c r="T54" s="20" t="s">
        <v>8</v>
      </c>
    </row>
    <row r="55" spans="1:20" ht="11.25" customHeight="1">
      <c r="A55" s="17"/>
      <c r="B55" s="20"/>
      <c r="C55" s="20"/>
      <c r="D55" s="36" t="s">
        <v>9</v>
      </c>
      <c r="E55" s="20"/>
      <c r="F55" s="20"/>
      <c r="G55" s="20" t="s">
        <v>9</v>
      </c>
      <c r="H55" s="20"/>
      <c r="I55" s="20"/>
      <c r="J55" s="36" t="s">
        <v>9</v>
      </c>
      <c r="K55" s="17"/>
      <c r="L55" s="20"/>
      <c r="M55" s="20"/>
      <c r="N55" s="20" t="s">
        <v>9</v>
      </c>
      <c r="O55" s="20"/>
      <c r="P55" s="20"/>
      <c r="Q55" s="20" t="s">
        <v>9</v>
      </c>
      <c r="R55" s="20"/>
      <c r="S55" s="20"/>
      <c r="T55" s="20" t="s">
        <v>9</v>
      </c>
    </row>
    <row r="56" spans="1:20" ht="11.25" customHeight="1">
      <c r="A56" s="21" t="s">
        <v>10</v>
      </c>
      <c r="B56" s="22" t="s">
        <v>11</v>
      </c>
      <c r="C56" s="22" t="s">
        <v>11</v>
      </c>
      <c r="D56" s="37" t="s">
        <v>12</v>
      </c>
      <c r="E56" s="22" t="s">
        <v>11</v>
      </c>
      <c r="F56" s="22" t="s">
        <v>11</v>
      </c>
      <c r="G56" s="22" t="s">
        <v>12</v>
      </c>
      <c r="H56" s="22" t="s">
        <v>11</v>
      </c>
      <c r="I56" s="22" t="s">
        <v>11</v>
      </c>
      <c r="J56" s="37" t="s">
        <v>12</v>
      </c>
      <c r="K56" s="21" t="s">
        <v>10</v>
      </c>
      <c r="L56" s="22" t="s">
        <v>11</v>
      </c>
      <c r="M56" s="22" t="s">
        <v>11</v>
      </c>
      <c r="N56" s="22" t="s">
        <v>12</v>
      </c>
      <c r="O56" s="22" t="s">
        <v>11</v>
      </c>
      <c r="P56" s="22" t="s">
        <v>11</v>
      </c>
      <c r="Q56" s="22" t="s">
        <v>12</v>
      </c>
      <c r="R56" s="22" t="s">
        <v>11</v>
      </c>
      <c r="S56" s="22" t="s">
        <v>11</v>
      </c>
      <c r="T56" s="22" t="s">
        <v>12</v>
      </c>
    </row>
    <row r="57" spans="1:20" ht="11.25" customHeight="1">
      <c r="A57" s="23" t="s">
        <v>26</v>
      </c>
      <c r="B57" s="3">
        <v>80366</v>
      </c>
      <c r="C57" s="3">
        <v>12686</v>
      </c>
      <c r="D57" s="4">
        <v>15.8</v>
      </c>
      <c r="E57" s="3">
        <v>46615</v>
      </c>
      <c r="F57" s="3">
        <v>1867</v>
      </c>
      <c r="G57" s="6">
        <v>4</v>
      </c>
      <c r="H57" s="3">
        <v>33751</v>
      </c>
      <c r="I57" s="3">
        <v>10819</v>
      </c>
      <c r="J57" s="4">
        <v>32.1</v>
      </c>
      <c r="K57" s="23" t="s">
        <v>26</v>
      </c>
      <c r="L57" s="3">
        <v>31034</v>
      </c>
      <c r="M57" s="3">
        <v>4258</v>
      </c>
      <c r="N57" s="6">
        <v>13.7</v>
      </c>
      <c r="O57" s="3">
        <v>23397</v>
      </c>
      <c r="P57" s="3">
        <v>1521</v>
      </c>
      <c r="Q57" s="6">
        <v>6.5</v>
      </c>
      <c r="R57" s="3">
        <v>7636</v>
      </c>
      <c r="S57" s="3">
        <v>2737</v>
      </c>
      <c r="T57" s="6">
        <v>35.8</v>
      </c>
    </row>
    <row r="58" spans="1:20" ht="11.25" customHeight="1">
      <c r="A58" s="23" t="s">
        <v>36</v>
      </c>
      <c r="B58" s="3">
        <v>79513</v>
      </c>
      <c r="C58" s="3">
        <v>12011</v>
      </c>
      <c r="D58" s="4">
        <v>15.1</v>
      </c>
      <c r="E58" s="3">
        <v>47288</v>
      </c>
      <c r="F58" s="3">
        <v>1603</v>
      </c>
      <c r="G58" s="6">
        <v>3.4</v>
      </c>
      <c r="H58" s="3">
        <v>32225</v>
      </c>
      <c r="I58" s="3">
        <v>10408</v>
      </c>
      <c r="J58" s="4">
        <v>32.3</v>
      </c>
      <c r="K58" s="23" t="s">
        <v>36</v>
      </c>
      <c r="L58" s="3">
        <v>30050</v>
      </c>
      <c r="M58" s="3">
        <v>4521</v>
      </c>
      <c r="N58" s="6">
        <v>15.1</v>
      </c>
      <c r="O58" s="3">
        <v>22733</v>
      </c>
      <c r="P58" s="3">
        <v>2172</v>
      </c>
      <c r="Q58" s="6">
        <v>9.6</v>
      </c>
      <c r="R58" s="3">
        <v>7315</v>
      </c>
      <c r="S58" s="3">
        <v>2349</v>
      </c>
      <c r="T58" s="6">
        <v>32.2</v>
      </c>
    </row>
    <row r="59" spans="1:20" ht="11.25" customHeight="1">
      <c r="A59" s="23" t="s">
        <v>37</v>
      </c>
      <c r="B59" s="3">
        <v>77946</v>
      </c>
      <c r="C59" s="3">
        <v>17372</v>
      </c>
      <c r="D59" s="4">
        <v>22.3</v>
      </c>
      <c r="E59" s="3">
        <v>46482</v>
      </c>
      <c r="F59" s="3">
        <v>3930</v>
      </c>
      <c r="G59" s="6">
        <v>8.4</v>
      </c>
      <c r="H59" s="3">
        <v>31464</v>
      </c>
      <c r="I59" s="3">
        <v>13442</v>
      </c>
      <c r="J59" s="4">
        <v>42.7</v>
      </c>
      <c r="K59" s="23" t="s">
        <v>37</v>
      </c>
      <c r="L59" s="7">
        <v>29697</v>
      </c>
      <c r="M59" s="7">
        <v>7571</v>
      </c>
      <c r="N59" s="2">
        <v>25.5</v>
      </c>
      <c r="O59" s="7">
        <v>23843</v>
      </c>
      <c r="P59" s="7">
        <v>4312</v>
      </c>
      <c r="Q59" s="2">
        <v>18.1</v>
      </c>
      <c r="R59" s="7">
        <v>5854</v>
      </c>
      <c r="S59" s="7">
        <v>3259</v>
      </c>
      <c r="T59" s="2">
        <v>55.8</v>
      </c>
    </row>
    <row r="60" spans="1:20" ht="11.25" customHeight="1">
      <c r="A60" s="23" t="s">
        <v>45</v>
      </c>
      <c r="B60" s="29">
        <v>77245</v>
      </c>
      <c r="C60" s="29">
        <v>14040</v>
      </c>
      <c r="D60" s="4">
        <v>18.2</v>
      </c>
      <c r="E60" s="29">
        <v>47223</v>
      </c>
      <c r="F60" s="29">
        <v>3075</v>
      </c>
      <c r="G60" s="30">
        <v>6.5</v>
      </c>
      <c r="H60" s="29">
        <v>30022</v>
      </c>
      <c r="I60" s="29">
        <v>10965</v>
      </c>
      <c r="J60" s="4">
        <v>36.6</v>
      </c>
      <c r="K60" s="23" t="s">
        <v>45</v>
      </c>
      <c r="L60" s="3">
        <v>28982</v>
      </c>
      <c r="M60" s="3">
        <v>4656</v>
      </c>
      <c r="N60" s="6">
        <v>16.1</v>
      </c>
      <c r="O60" s="3">
        <v>23401</v>
      </c>
      <c r="P60" s="3">
        <v>1498</v>
      </c>
      <c r="Q60" s="6">
        <v>6.4</v>
      </c>
      <c r="R60" s="3">
        <v>5581</v>
      </c>
      <c r="S60" s="3">
        <v>3158</v>
      </c>
      <c r="T60" s="6">
        <v>56.2</v>
      </c>
    </row>
    <row r="61" spans="1:20" ht="11.25" customHeight="1">
      <c r="A61" s="23" t="s">
        <v>46</v>
      </c>
      <c r="B61" s="3">
        <f>E61+H61</f>
        <v>69019.7</v>
      </c>
      <c r="C61" s="3">
        <f>F61+I61</f>
        <v>14285.4</v>
      </c>
      <c r="D61" s="4">
        <f>C61/B61*100</f>
        <v>20.697568954950544</v>
      </c>
      <c r="E61" s="3">
        <f>ROUND(SUM(E62:E73)/12,1)-1</f>
        <v>42427.5</v>
      </c>
      <c r="F61" s="3">
        <f>ROUND(SUM(F62:F73)/12,1)</f>
        <v>3225</v>
      </c>
      <c r="G61" s="4">
        <f>F61/E61*100</f>
        <v>7.601202050556832</v>
      </c>
      <c r="H61" s="3">
        <f>ROUND(SUM(H62:H73)/12,1)</f>
        <v>26592.2</v>
      </c>
      <c r="I61" s="3">
        <f>ROUND(SUM(I62:I73)/12,1)</f>
        <v>11060.4</v>
      </c>
      <c r="J61" s="4">
        <f>I61/H61*100</f>
        <v>41.59264746805454</v>
      </c>
      <c r="K61" s="23" t="s">
        <v>46</v>
      </c>
      <c r="L61" s="3">
        <f>O61+R61</f>
        <v>27555</v>
      </c>
      <c r="M61" s="3">
        <f>P61+S61</f>
        <v>3666.1</v>
      </c>
      <c r="N61" s="4">
        <f>M61/L61*100-0.1</f>
        <v>13.204663400471784</v>
      </c>
      <c r="O61" s="3">
        <f>ROUND(SUM(O62:O73)/12,1)</f>
        <v>23020.7</v>
      </c>
      <c r="P61" s="3">
        <f>ROUND(SUM(P62:P73)/12,1)</f>
        <v>1678.1</v>
      </c>
      <c r="Q61" s="4">
        <f>P61/O61*100-0.1</f>
        <v>7.18952638277724</v>
      </c>
      <c r="R61" s="3">
        <f>ROUND(SUM(R62:R73)/12,1)</f>
        <v>4534.3</v>
      </c>
      <c r="S61" s="3">
        <f>ROUND(SUM(S62:S73)/12,1)</f>
        <v>1988</v>
      </c>
      <c r="T61" s="4">
        <f>S61/R61*100+0.1</f>
        <v>43.943592175197935</v>
      </c>
    </row>
    <row r="62" spans="1:20" ht="11.25" customHeight="1">
      <c r="A62" s="45" t="s">
        <v>47</v>
      </c>
      <c r="B62" s="46">
        <f aca="true" t="shared" si="20" ref="B62:B73">E62+H62</f>
        <v>70632</v>
      </c>
      <c r="C62" s="46">
        <f aca="true" t="shared" si="21" ref="C62:C73">F62+I62</f>
        <v>14500</v>
      </c>
      <c r="D62" s="47">
        <f aca="true" t="shared" si="22" ref="D62:D73">C62/B62*100</f>
        <v>20.52893872465738</v>
      </c>
      <c r="E62" s="46">
        <v>42185</v>
      </c>
      <c r="F62" s="46">
        <v>2967</v>
      </c>
      <c r="G62" s="47">
        <f aca="true" t="shared" si="23" ref="G62:G73">F62/E62*100</f>
        <v>7.033305677373473</v>
      </c>
      <c r="H62" s="46">
        <v>28447</v>
      </c>
      <c r="I62" s="46">
        <v>11533</v>
      </c>
      <c r="J62" s="47">
        <f aca="true" t="shared" si="24" ref="J62:J73">I62/H62*100</f>
        <v>40.542060674236296</v>
      </c>
      <c r="K62" s="45" t="s">
        <v>47</v>
      </c>
      <c r="L62" s="46">
        <f aca="true" t="shared" si="25" ref="L62:L73">O62+R62</f>
        <v>27297</v>
      </c>
      <c r="M62" s="46">
        <f aca="true" t="shared" si="26" ref="M62:M73">P62+S62</f>
        <v>3545</v>
      </c>
      <c r="N62" s="47">
        <f aca="true" t="shared" si="27" ref="N62:N73">M62/L62*100</f>
        <v>12.986775103491228</v>
      </c>
      <c r="O62" s="46">
        <v>22907</v>
      </c>
      <c r="P62" s="46">
        <v>1692</v>
      </c>
      <c r="Q62" s="47">
        <f aca="true" t="shared" si="28" ref="Q62:Q73">P62/O62*100</f>
        <v>7.386388440214782</v>
      </c>
      <c r="R62" s="46">
        <v>4390</v>
      </c>
      <c r="S62" s="46">
        <v>1853</v>
      </c>
      <c r="T62" s="47">
        <f aca="true" t="shared" si="29" ref="T62:T73">S62/R62*100</f>
        <v>42.20956719817768</v>
      </c>
    </row>
    <row r="63" spans="1:20" ht="11.25" customHeight="1">
      <c r="A63" s="23" t="s">
        <v>13</v>
      </c>
      <c r="B63" s="3">
        <f t="shared" si="20"/>
        <v>69586</v>
      </c>
      <c r="C63" s="3">
        <f t="shared" si="21"/>
        <v>15043</v>
      </c>
      <c r="D63" s="4">
        <f t="shared" si="22"/>
        <v>21.617854166067886</v>
      </c>
      <c r="E63" s="3">
        <v>42293</v>
      </c>
      <c r="F63" s="3">
        <v>3207</v>
      </c>
      <c r="G63" s="4">
        <f t="shared" si="23"/>
        <v>7.582815123070012</v>
      </c>
      <c r="H63" s="3">
        <v>27293</v>
      </c>
      <c r="I63" s="3">
        <v>11836</v>
      </c>
      <c r="J63" s="4">
        <f t="shared" si="24"/>
        <v>43.36643095299161</v>
      </c>
      <c r="K63" s="23" t="s">
        <v>13</v>
      </c>
      <c r="L63" s="3">
        <f t="shared" si="25"/>
        <v>27753</v>
      </c>
      <c r="M63" s="3">
        <f t="shared" si="26"/>
        <v>3759</v>
      </c>
      <c r="N63" s="4">
        <f t="shared" si="27"/>
        <v>13.544481677656469</v>
      </c>
      <c r="O63" s="3">
        <v>23368</v>
      </c>
      <c r="P63" s="3">
        <v>1888</v>
      </c>
      <c r="Q63" s="4">
        <f t="shared" si="28"/>
        <v>8.079424854501884</v>
      </c>
      <c r="R63" s="3">
        <v>4385</v>
      </c>
      <c r="S63" s="3">
        <v>1871</v>
      </c>
      <c r="T63" s="4">
        <f t="shared" si="29"/>
        <v>42.668187001140254</v>
      </c>
    </row>
    <row r="64" spans="1:20" ht="11.25" customHeight="1">
      <c r="A64" s="23" t="s">
        <v>14</v>
      </c>
      <c r="B64" s="3">
        <f t="shared" si="20"/>
        <v>69962</v>
      </c>
      <c r="C64" s="3">
        <f t="shared" si="21"/>
        <v>13206</v>
      </c>
      <c r="D64" s="4">
        <f t="shared" si="22"/>
        <v>18.8759612360996</v>
      </c>
      <c r="E64" s="3">
        <v>43084</v>
      </c>
      <c r="F64" s="3">
        <v>2797</v>
      </c>
      <c r="G64" s="4">
        <f t="shared" si="23"/>
        <v>6.491969176492433</v>
      </c>
      <c r="H64" s="3">
        <v>26878</v>
      </c>
      <c r="I64" s="3">
        <v>10409</v>
      </c>
      <c r="J64" s="4">
        <f t="shared" si="24"/>
        <v>38.72683979462758</v>
      </c>
      <c r="K64" s="23" t="s">
        <v>14</v>
      </c>
      <c r="L64" s="3">
        <f t="shared" si="25"/>
        <v>29176</v>
      </c>
      <c r="M64" s="3">
        <f t="shared" si="26"/>
        <v>5214</v>
      </c>
      <c r="N64" s="4">
        <f t="shared" si="27"/>
        <v>17.870852755689608</v>
      </c>
      <c r="O64" s="3">
        <v>24491</v>
      </c>
      <c r="P64" s="3">
        <v>3043</v>
      </c>
      <c r="Q64" s="4">
        <f t="shared" si="28"/>
        <v>12.42497243885509</v>
      </c>
      <c r="R64" s="3">
        <v>4685</v>
      </c>
      <c r="S64" s="3">
        <v>2171</v>
      </c>
      <c r="T64" s="4">
        <f t="shared" si="29"/>
        <v>46.33938100320171</v>
      </c>
    </row>
    <row r="65" spans="1:20" ht="11.25" customHeight="1">
      <c r="A65" s="23" t="s">
        <v>15</v>
      </c>
      <c r="B65" s="3">
        <f t="shared" si="20"/>
        <v>68296</v>
      </c>
      <c r="C65" s="3">
        <f t="shared" si="21"/>
        <v>13847</v>
      </c>
      <c r="D65" s="4">
        <f t="shared" si="22"/>
        <v>20.274979500995666</v>
      </c>
      <c r="E65" s="3">
        <v>41781</v>
      </c>
      <c r="F65" s="3">
        <v>2815</v>
      </c>
      <c r="G65" s="4">
        <f t="shared" si="23"/>
        <v>6.7375122663411595</v>
      </c>
      <c r="H65" s="3">
        <v>26515</v>
      </c>
      <c r="I65" s="3">
        <v>11032</v>
      </c>
      <c r="J65" s="4">
        <f t="shared" si="24"/>
        <v>41.606637752215725</v>
      </c>
      <c r="K65" s="23" t="s">
        <v>15</v>
      </c>
      <c r="L65" s="3">
        <f t="shared" si="25"/>
        <v>30278</v>
      </c>
      <c r="M65" s="3">
        <f t="shared" si="26"/>
        <v>5531</v>
      </c>
      <c r="N65" s="4">
        <f t="shared" si="27"/>
        <v>18.267388863201003</v>
      </c>
      <c r="O65" s="3">
        <v>25262</v>
      </c>
      <c r="P65" s="3">
        <v>3459</v>
      </c>
      <c r="Q65" s="4">
        <f t="shared" si="28"/>
        <v>13.692502573034599</v>
      </c>
      <c r="R65" s="3">
        <v>5016</v>
      </c>
      <c r="S65" s="3">
        <v>2072</v>
      </c>
      <c r="T65" s="4">
        <f t="shared" si="29"/>
        <v>41.30781499202552</v>
      </c>
    </row>
    <row r="66" spans="1:20" ht="11.25" customHeight="1">
      <c r="A66" s="23" t="s">
        <v>16</v>
      </c>
      <c r="B66" s="3">
        <f t="shared" si="20"/>
        <v>67200</v>
      </c>
      <c r="C66" s="3">
        <f t="shared" si="21"/>
        <v>13963</v>
      </c>
      <c r="D66" s="4">
        <f t="shared" si="22"/>
        <v>20.77827380952381</v>
      </c>
      <c r="E66" s="3">
        <v>40528</v>
      </c>
      <c r="F66" s="3">
        <v>2922</v>
      </c>
      <c r="G66" s="4">
        <f t="shared" si="23"/>
        <v>7.2098302408211605</v>
      </c>
      <c r="H66" s="3">
        <v>26672</v>
      </c>
      <c r="I66" s="3">
        <v>11041</v>
      </c>
      <c r="J66" s="4">
        <f t="shared" si="24"/>
        <v>41.39547090581884</v>
      </c>
      <c r="K66" s="23" t="s">
        <v>16</v>
      </c>
      <c r="L66" s="3">
        <f t="shared" si="25"/>
        <v>27549</v>
      </c>
      <c r="M66" s="3">
        <f t="shared" si="26"/>
        <v>3113</v>
      </c>
      <c r="N66" s="4">
        <f t="shared" si="27"/>
        <v>11.299865693854587</v>
      </c>
      <c r="O66" s="3">
        <v>22967</v>
      </c>
      <c r="P66" s="3">
        <v>1171</v>
      </c>
      <c r="Q66" s="4">
        <f t="shared" si="28"/>
        <v>5.098619758784343</v>
      </c>
      <c r="R66" s="3">
        <v>4582</v>
      </c>
      <c r="S66" s="3">
        <v>1942</v>
      </c>
      <c r="T66" s="4">
        <f t="shared" si="29"/>
        <v>42.38323876036665</v>
      </c>
    </row>
    <row r="67" spans="1:20" ht="11.25" customHeight="1">
      <c r="A67" s="23" t="s">
        <v>17</v>
      </c>
      <c r="B67" s="3">
        <f t="shared" si="20"/>
        <v>66525</v>
      </c>
      <c r="C67" s="3">
        <f t="shared" si="21"/>
        <v>13497</v>
      </c>
      <c r="D67" s="4">
        <f t="shared" si="22"/>
        <v>20.288613303269447</v>
      </c>
      <c r="E67" s="3">
        <v>40540</v>
      </c>
      <c r="F67" s="3">
        <v>2890</v>
      </c>
      <c r="G67" s="4">
        <f t="shared" si="23"/>
        <v>7.128761716822892</v>
      </c>
      <c r="H67" s="3">
        <v>25985</v>
      </c>
      <c r="I67" s="3">
        <v>10607</v>
      </c>
      <c r="J67" s="4">
        <f t="shared" si="24"/>
        <v>40.819703675197225</v>
      </c>
      <c r="K67" s="23" t="s">
        <v>17</v>
      </c>
      <c r="L67" s="3">
        <f t="shared" si="25"/>
        <v>27540</v>
      </c>
      <c r="M67" s="3">
        <f t="shared" si="26"/>
        <v>3151</v>
      </c>
      <c r="N67" s="4">
        <f t="shared" si="27"/>
        <v>11.441539578794481</v>
      </c>
      <c r="O67" s="3">
        <v>22947</v>
      </c>
      <c r="P67" s="3">
        <v>1188</v>
      </c>
      <c r="Q67" s="4">
        <f t="shared" si="28"/>
        <v>5.177147339521506</v>
      </c>
      <c r="R67" s="3">
        <v>4593</v>
      </c>
      <c r="S67" s="3">
        <v>1963</v>
      </c>
      <c r="T67" s="4">
        <f t="shared" si="29"/>
        <v>42.738950576964946</v>
      </c>
    </row>
    <row r="68" spans="1:20" ht="11.25" customHeight="1">
      <c r="A68" s="23" t="s">
        <v>18</v>
      </c>
      <c r="B68" s="3">
        <f t="shared" si="20"/>
        <v>69950</v>
      </c>
      <c r="C68" s="3">
        <f t="shared" si="21"/>
        <v>15652</v>
      </c>
      <c r="D68" s="4">
        <f t="shared" si="22"/>
        <v>22.375982844889204</v>
      </c>
      <c r="E68" s="3">
        <v>44370</v>
      </c>
      <c r="F68" s="3">
        <v>4915</v>
      </c>
      <c r="G68" s="4">
        <f t="shared" si="23"/>
        <v>11.077304485012396</v>
      </c>
      <c r="H68" s="3">
        <v>25580</v>
      </c>
      <c r="I68" s="3">
        <v>10737</v>
      </c>
      <c r="J68" s="4">
        <f t="shared" si="24"/>
        <v>41.97419859265051</v>
      </c>
      <c r="K68" s="23" t="s">
        <v>18</v>
      </c>
      <c r="L68" s="3">
        <f t="shared" si="25"/>
        <v>27419</v>
      </c>
      <c r="M68" s="3">
        <f t="shared" si="26"/>
        <v>3263</v>
      </c>
      <c r="N68" s="4">
        <f t="shared" si="27"/>
        <v>11.90050694773697</v>
      </c>
      <c r="O68" s="3">
        <v>22655</v>
      </c>
      <c r="P68" s="3">
        <v>1256</v>
      </c>
      <c r="Q68" s="4">
        <f t="shared" si="28"/>
        <v>5.544030015449128</v>
      </c>
      <c r="R68" s="3">
        <v>4764</v>
      </c>
      <c r="S68" s="3">
        <v>2007</v>
      </c>
      <c r="T68" s="4">
        <f t="shared" si="29"/>
        <v>42.12846347607053</v>
      </c>
    </row>
    <row r="69" spans="1:20" ht="11.25" customHeight="1">
      <c r="A69" s="23" t="s">
        <v>19</v>
      </c>
      <c r="B69" s="3">
        <f t="shared" si="20"/>
        <v>69328</v>
      </c>
      <c r="C69" s="3">
        <f t="shared" si="21"/>
        <v>14613</v>
      </c>
      <c r="D69" s="4">
        <f t="shared" si="22"/>
        <v>21.078063697207476</v>
      </c>
      <c r="E69" s="3">
        <v>43591</v>
      </c>
      <c r="F69" s="3">
        <v>3849</v>
      </c>
      <c r="G69" s="4">
        <f t="shared" si="23"/>
        <v>8.82980431740497</v>
      </c>
      <c r="H69" s="3">
        <v>25737</v>
      </c>
      <c r="I69" s="3">
        <v>10764</v>
      </c>
      <c r="J69" s="4">
        <f t="shared" si="24"/>
        <v>41.8230563002681</v>
      </c>
      <c r="K69" s="23" t="s">
        <v>19</v>
      </c>
      <c r="L69" s="3">
        <f t="shared" si="25"/>
        <v>27674</v>
      </c>
      <c r="M69" s="3">
        <f t="shared" si="26"/>
        <v>3451</v>
      </c>
      <c r="N69" s="4">
        <f t="shared" si="27"/>
        <v>12.470188624701887</v>
      </c>
      <c r="O69" s="3">
        <v>22909</v>
      </c>
      <c r="P69" s="3">
        <v>1444</v>
      </c>
      <c r="Q69" s="4">
        <f t="shared" si="28"/>
        <v>6.303199615871491</v>
      </c>
      <c r="R69" s="3">
        <v>4765</v>
      </c>
      <c r="S69" s="3">
        <v>2007</v>
      </c>
      <c r="T69" s="4">
        <f t="shared" si="29"/>
        <v>42.1196222455404</v>
      </c>
    </row>
    <row r="70" spans="1:20" ht="11.25" customHeight="1">
      <c r="A70" s="23" t="s">
        <v>20</v>
      </c>
      <c r="B70" s="3">
        <f t="shared" si="20"/>
        <v>69591</v>
      </c>
      <c r="C70" s="3">
        <f t="shared" si="21"/>
        <v>14785</v>
      </c>
      <c r="D70" s="4">
        <f t="shared" si="22"/>
        <v>21.24556336307856</v>
      </c>
      <c r="E70" s="3">
        <v>42746</v>
      </c>
      <c r="F70" s="3">
        <v>3210</v>
      </c>
      <c r="G70" s="4">
        <f t="shared" si="23"/>
        <v>7.509474570720068</v>
      </c>
      <c r="H70" s="3">
        <v>26845</v>
      </c>
      <c r="I70" s="3">
        <v>11575</v>
      </c>
      <c r="J70" s="4">
        <f t="shared" si="24"/>
        <v>43.11789905010244</v>
      </c>
      <c r="K70" s="23" t="s">
        <v>20</v>
      </c>
      <c r="L70" s="3">
        <f t="shared" si="25"/>
        <v>27212</v>
      </c>
      <c r="M70" s="3">
        <f t="shared" si="26"/>
        <v>3461</v>
      </c>
      <c r="N70" s="4">
        <f t="shared" si="27"/>
        <v>12.718653535205057</v>
      </c>
      <c r="O70" s="3">
        <v>22384</v>
      </c>
      <c r="P70" s="3">
        <v>1152</v>
      </c>
      <c r="Q70" s="4">
        <f t="shared" si="28"/>
        <v>5.146533238027162</v>
      </c>
      <c r="R70" s="3">
        <v>4828</v>
      </c>
      <c r="S70" s="3">
        <v>2309</v>
      </c>
      <c r="T70" s="4">
        <f t="shared" si="29"/>
        <v>47.825186412593204</v>
      </c>
    </row>
    <row r="71" spans="1:20" ht="11.25" customHeight="1">
      <c r="A71" s="23" t="s">
        <v>21</v>
      </c>
      <c r="B71" s="3">
        <f t="shared" si="20"/>
        <v>69253</v>
      </c>
      <c r="C71" s="3">
        <f t="shared" si="21"/>
        <v>13340</v>
      </c>
      <c r="D71" s="4">
        <f t="shared" si="22"/>
        <v>19.262703420790437</v>
      </c>
      <c r="E71" s="3">
        <v>42721</v>
      </c>
      <c r="F71" s="3">
        <v>2777</v>
      </c>
      <c r="G71" s="4">
        <f t="shared" si="23"/>
        <v>6.500316003838861</v>
      </c>
      <c r="H71" s="3">
        <v>26532</v>
      </c>
      <c r="I71" s="3">
        <v>10563</v>
      </c>
      <c r="J71" s="4">
        <f t="shared" si="24"/>
        <v>39.81230212573496</v>
      </c>
      <c r="K71" s="23" t="s">
        <v>21</v>
      </c>
      <c r="L71" s="3">
        <f t="shared" si="25"/>
        <v>26443</v>
      </c>
      <c r="M71" s="3">
        <f t="shared" si="26"/>
        <v>3139</v>
      </c>
      <c r="N71" s="4">
        <f t="shared" si="27"/>
        <v>11.870816473168702</v>
      </c>
      <c r="O71" s="3">
        <v>22286</v>
      </c>
      <c r="P71" s="3">
        <v>1244</v>
      </c>
      <c r="Q71" s="4">
        <f t="shared" si="28"/>
        <v>5.581979718208741</v>
      </c>
      <c r="R71" s="3">
        <v>4157</v>
      </c>
      <c r="S71" s="3">
        <v>1895</v>
      </c>
      <c r="T71" s="4">
        <f t="shared" si="29"/>
        <v>45.58575896078903</v>
      </c>
    </row>
    <row r="72" spans="1:20" ht="11.25" customHeight="1">
      <c r="A72" s="23" t="s">
        <v>22</v>
      </c>
      <c r="B72" s="3">
        <f t="shared" si="20"/>
        <v>69199</v>
      </c>
      <c r="C72" s="3">
        <f t="shared" si="21"/>
        <v>14687</v>
      </c>
      <c r="D72" s="4">
        <f t="shared" si="22"/>
        <v>21.224295148773827</v>
      </c>
      <c r="E72" s="3">
        <v>42692</v>
      </c>
      <c r="F72" s="3">
        <v>3147</v>
      </c>
      <c r="G72" s="4">
        <f t="shared" si="23"/>
        <v>7.371404478590837</v>
      </c>
      <c r="H72" s="3">
        <v>26507</v>
      </c>
      <c r="I72" s="3">
        <v>11540</v>
      </c>
      <c r="J72" s="4">
        <f t="shared" si="24"/>
        <v>43.535669823065604</v>
      </c>
      <c r="K72" s="23" t="s">
        <v>22</v>
      </c>
      <c r="L72" s="3">
        <f t="shared" si="25"/>
        <v>26146</v>
      </c>
      <c r="M72" s="3">
        <f t="shared" si="26"/>
        <v>3333</v>
      </c>
      <c r="N72" s="4">
        <f t="shared" si="27"/>
        <v>12.747647823758893</v>
      </c>
      <c r="O72" s="3">
        <v>22024</v>
      </c>
      <c r="P72" s="3">
        <v>1446</v>
      </c>
      <c r="Q72" s="4">
        <f t="shared" si="28"/>
        <v>6.5655648383581555</v>
      </c>
      <c r="R72" s="3">
        <v>4122</v>
      </c>
      <c r="S72" s="3">
        <v>1887</v>
      </c>
      <c r="T72" s="4">
        <f t="shared" si="29"/>
        <v>45.77874818049491</v>
      </c>
    </row>
    <row r="73" spans="1:20" ht="11.25" customHeight="1">
      <c r="A73" s="24" t="s">
        <v>23</v>
      </c>
      <c r="B73" s="12">
        <f t="shared" si="20"/>
        <v>68726</v>
      </c>
      <c r="C73" s="5">
        <f t="shared" si="21"/>
        <v>14292</v>
      </c>
      <c r="D73" s="43">
        <f t="shared" si="22"/>
        <v>20.795623199371416</v>
      </c>
      <c r="E73" s="5">
        <v>42611</v>
      </c>
      <c r="F73" s="5">
        <v>3204</v>
      </c>
      <c r="G73" s="11">
        <f t="shared" si="23"/>
        <v>7.519185186923565</v>
      </c>
      <c r="H73" s="5">
        <v>26115</v>
      </c>
      <c r="I73" s="5">
        <v>11088</v>
      </c>
      <c r="J73" s="11">
        <f t="shared" si="24"/>
        <v>42.458357265939114</v>
      </c>
      <c r="K73" s="24" t="s">
        <v>23</v>
      </c>
      <c r="L73" s="12">
        <f t="shared" si="25"/>
        <v>26173</v>
      </c>
      <c r="M73" s="5">
        <f t="shared" si="26"/>
        <v>3033</v>
      </c>
      <c r="N73" s="43">
        <f t="shared" si="27"/>
        <v>11.588277996408513</v>
      </c>
      <c r="O73" s="5">
        <v>22048</v>
      </c>
      <c r="P73" s="5">
        <v>1154</v>
      </c>
      <c r="Q73" s="11">
        <f t="shared" si="28"/>
        <v>5.234034833091437</v>
      </c>
      <c r="R73" s="5">
        <v>4125</v>
      </c>
      <c r="S73" s="5">
        <v>1879</v>
      </c>
      <c r="T73" s="11">
        <f t="shared" si="29"/>
        <v>45.551515151515154</v>
      </c>
    </row>
    <row r="75" spans="2:14" ht="13.5">
      <c r="B75" s="44"/>
      <c r="C75" s="44"/>
      <c r="D75" s="44"/>
      <c r="L75" s="44"/>
      <c r="M75" s="44"/>
      <c r="N75" s="44"/>
    </row>
    <row r="76" spans="2:14" ht="13.5">
      <c r="B76" s="44"/>
      <c r="C76" s="44"/>
      <c r="D76" s="44"/>
      <c r="L76" s="44"/>
      <c r="M76" s="44"/>
      <c r="N76" s="44"/>
    </row>
    <row r="77" spans="2:14" ht="13.5">
      <c r="B77" s="44"/>
      <c r="C77" s="44"/>
      <c r="D77" s="44"/>
      <c r="L77" s="44"/>
      <c r="M77" s="44"/>
      <c r="N77" s="44"/>
    </row>
  </sheetData>
  <printOptions/>
  <pageMargins left="0.7874015748031497" right="0.7874015748031497" top="0.7874015748031497" bottom="0.7874015748031497" header="0" footer="0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workbookViewId="0" topLeftCell="K40">
      <selection activeCell="A50" sqref="A50:IV52"/>
    </sheetView>
  </sheetViews>
  <sheetFormatPr defaultColWidth="8.796875" defaultRowHeight="14.25"/>
  <cols>
    <col min="1" max="1" width="9.09765625" style="44" customWidth="1"/>
    <col min="2" max="9" width="9.59765625" style="44" customWidth="1"/>
    <col min="10" max="10" width="9.09765625" style="44" customWidth="1"/>
    <col min="11" max="18" width="9.59765625" style="44" customWidth="1"/>
    <col min="19" max="16384" width="9" style="44" customWidth="1"/>
  </cols>
  <sheetData>
    <row r="1" spans="1:10" ht="16.5" customHeight="1">
      <c r="A1" s="1" t="s">
        <v>134</v>
      </c>
      <c r="J1" s="1" t="s">
        <v>135</v>
      </c>
    </row>
    <row r="2" ht="13.5" customHeight="1"/>
    <row r="3" spans="1:18" ht="16.5" customHeight="1">
      <c r="A3" s="48" t="s">
        <v>0</v>
      </c>
      <c r="I3" s="58" t="s">
        <v>129</v>
      </c>
      <c r="J3" s="48" t="s">
        <v>0</v>
      </c>
      <c r="R3" s="58" t="s">
        <v>129</v>
      </c>
    </row>
    <row r="4" spans="1:18" ht="16.5" customHeight="1">
      <c r="A4" s="59" t="s">
        <v>1</v>
      </c>
      <c r="B4" s="77" t="s">
        <v>2</v>
      </c>
      <c r="C4" s="78"/>
      <c r="D4" s="78"/>
      <c r="E4" s="78"/>
      <c r="F4" s="78"/>
      <c r="G4" s="78"/>
      <c r="H4" s="78"/>
      <c r="I4" s="79"/>
      <c r="J4" s="59" t="s">
        <v>1</v>
      </c>
      <c r="K4" s="77" t="s">
        <v>24</v>
      </c>
      <c r="L4" s="78"/>
      <c r="M4" s="78"/>
      <c r="N4" s="78"/>
      <c r="O4" s="78"/>
      <c r="P4" s="78"/>
      <c r="Q4" s="78"/>
      <c r="R4" s="79"/>
    </row>
    <row r="5" spans="1:18" ht="16.5" customHeight="1">
      <c r="A5" s="2"/>
      <c r="B5" s="80" t="s">
        <v>105</v>
      </c>
      <c r="C5" s="80"/>
      <c r="D5" s="80"/>
      <c r="E5" s="81"/>
      <c r="F5" s="80" t="s">
        <v>106</v>
      </c>
      <c r="G5" s="80"/>
      <c r="H5" s="80"/>
      <c r="I5" s="81"/>
      <c r="J5" s="2"/>
      <c r="K5" s="80" t="s">
        <v>105</v>
      </c>
      <c r="L5" s="80"/>
      <c r="M5" s="80"/>
      <c r="N5" s="81"/>
      <c r="O5" s="80" t="s">
        <v>106</v>
      </c>
      <c r="P5" s="80"/>
      <c r="Q5" s="80"/>
      <c r="R5" s="81"/>
    </row>
    <row r="6" spans="1:18" ht="16.5" customHeight="1">
      <c r="A6" s="2"/>
      <c r="B6" s="62"/>
      <c r="C6" s="62" t="s">
        <v>130</v>
      </c>
      <c r="D6" s="62" t="s">
        <v>109</v>
      </c>
      <c r="E6" s="62" t="s">
        <v>131</v>
      </c>
      <c r="F6" s="62"/>
      <c r="G6" s="62" t="s">
        <v>130</v>
      </c>
      <c r="H6" s="62" t="s">
        <v>109</v>
      </c>
      <c r="I6" s="62" t="s">
        <v>131</v>
      </c>
      <c r="J6" s="2"/>
      <c r="K6" s="62"/>
      <c r="L6" s="62" t="s">
        <v>130</v>
      </c>
      <c r="M6" s="62" t="s">
        <v>109</v>
      </c>
      <c r="N6" s="62" t="s">
        <v>131</v>
      </c>
      <c r="O6" s="62"/>
      <c r="P6" s="62" t="s">
        <v>130</v>
      </c>
      <c r="Q6" s="62" t="s">
        <v>109</v>
      </c>
      <c r="R6" s="62" t="s">
        <v>131</v>
      </c>
    </row>
    <row r="7" spans="1:18" ht="16.5" customHeight="1">
      <c r="A7" s="2"/>
      <c r="B7" s="62" t="s">
        <v>132</v>
      </c>
      <c r="C7" s="62"/>
      <c r="D7" s="62"/>
      <c r="E7" s="62"/>
      <c r="F7" s="62" t="s">
        <v>132</v>
      </c>
      <c r="G7" s="62"/>
      <c r="H7" s="62"/>
      <c r="I7" s="62"/>
      <c r="J7" s="2"/>
      <c r="K7" s="62" t="s">
        <v>132</v>
      </c>
      <c r="L7" s="62"/>
      <c r="M7" s="62"/>
      <c r="N7" s="62"/>
      <c r="O7" s="62" t="s">
        <v>132</v>
      </c>
      <c r="P7" s="62"/>
      <c r="Q7" s="62"/>
      <c r="R7" s="62"/>
    </row>
    <row r="8" spans="1:18" ht="16.5" customHeight="1">
      <c r="A8" s="63" t="s">
        <v>10</v>
      </c>
      <c r="B8" s="64"/>
      <c r="C8" s="64" t="s">
        <v>133</v>
      </c>
      <c r="D8" s="64" t="s">
        <v>133</v>
      </c>
      <c r="E8" s="64" t="s">
        <v>133</v>
      </c>
      <c r="F8" s="64"/>
      <c r="G8" s="64" t="s">
        <v>133</v>
      </c>
      <c r="H8" s="64" t="s">
        <v>133</v>
      </c>
      <c r="I8" s="64" t="s">
        <v>133</v>
      </c>
      <c r="J8" s="63" t="s">
        <v>10</v>
      </c>
      <c r="K8" s="64"/>
      <c r="L8" s="64" t="s">
        <v>133</v>
      </c>
      <c r="M8" s="64" t="s">
        <v>133</v>
      </c>
      <c r="N8" s="64" t="s">
        <v>133</v>
      </c>
      <c r="O8" s="64"/>
      <c r="P8" s="64" t="s">
        <v>133</v>
      </c>
      <c r="Q8" s="64" t="s">
        <v>133</v>
      </c>
      <c r="R8" s="64" t="s">
        <v>133</v>
      </c>
    </row>
    <row r="9" spans="1:18" ht="16.5" customHeight="1">
      <c r="A9" s="66" t="s">
        <v>26</v>
      </c>
      <c r="B9" s="38">
        <v>21.1</v>
      </c>
      <c r="C9" s="38">
        <v>170.7</v>
      </c>
      <c r="D9" s="38">
        <v>161.2</v>
      </c>
      <c r="E9" s="38">
        <v>9.5</v>
      </c>
      <c r="F9" s="38">
        <v>17.6</v>
      </c>
      <c r="G9" s="38">
        <v>97.1</v>
      </c>
      <c r="H9" s="38">
        <v>95.5</v>
      </c>
      <c r="I9" s="38">
        <v>1.6</v>
      </c>
      <c r="J9" s="66" t="s">
        <v>26</v>
      </c>
      <c r="K9" s="4">
        <v>20.8</v>
      </c>
      <c r="L9" s="4">
        <v>176.5</v>
      </c>
      <c r="M9" s="4">
        <v>160.5</v>
      </c>
      <c r="N9" s="4">
        <v>16</v>
      </c>
      <c r="O9" s="4">
        <v>17.6</v>
      </c>
      <c r="P9" s="4">
        <v>110.9</v>
      </c>
      <c r="Q9" s="4">
        <v>107.5</v>
      </c>
      <c r="R9" s="4">
        <v>3.4</v>
      </c>
    </row>
    <row r="10" spans="1:18" ht="16.5" customHeight="1">
      <c r="A10" s="66" t="s">
        <v>136</v>
      </c>
      <c r="B10" s="38">
        <v>21</v>
      </c>
      <c r="C10" s="38">
        <v>171</v>
      </c>
      <c r="D10" s="38">
        <v>160.4</v>
      </c>
      <c r="E10" s="38">
        <v>10.6</v>
      </c>
      <c r="F10" s="38">
        <v>17.6</v>
      </c>
      <c r="G10" s="38">
        <v>95.9</v>
      </c>
      <c r="H10" s="38">
        <v>93.6</v>
      </c>
      <c r="I10" s="38">
        <v>2.3</v>
      </c>
      <c r="J10" s="66" t="s">
        <v>136</v>
      </c>
      <c r="K10" s="4">
        <v>20.7</v>
      </c>
      <c r="L10" s="4">
        <v>175.5</v>
      </c>
      <c r="M10" s="4">
        <v>159.2</v>
      </c>
      <c r="N10" s="4">
        <v>16.3</v>
      </c>
      <c r="O10" s="4">
        <v>18.4</v>
      </c>
      <c r="P10" s="4">
        <v>122.3</v>
      </c>
      <c r="Q10" s="4">
        <v>115.5</v>
      </c>
      <c r="R10" s="4">
        <v>6.8</v>
      </c>
    </row>
    <row r="11" spans="1:18" ht="16.5" customHeight="1">
      <c r="A11" s="66" t="s">
        <v>137</v>
      </c>
      <c r="B11" s="38">
        <v>20.9</v>
      </c>
      <c r="C11" s="38">
        <v>170.8</v>
      </c>
      <c r="D11" s="38">
        <v>160</v>
      </c>
      <c r="E11" s="38">
        <v>10.8</v>
      </c>
      <c r="F11" s="38">
        <v>18.1</v>
      </c>
      <c r="G11" s="38">
        <v>108.7</v>
      </c>
      <c r="H11" s="38">
        <v>104.8</v>
      </c>
      <c r="I11" s="38">
        <v>3.9</v>
      </c>
      <c r="J11" s="66" t="s">
        <v>137</v>
      </c>
      <c r="K11" s="4">
        <v>20.7</v>
      </c>
      <c r="L11" s="4">
        <v>176.4</v>
      </c>
      <c r="M11" s="4">
        <v>158.8</v>
      </c>
      <c r="N11" s="4">
        <v>17.6</v>
      </c>
      <c r="O11" s="4">
        <v>19.3</v>
      </c>
      <c r="P11" s="4">
        <v>138.8</v>
      </c>
      <c r="Q11" s="4">
        <v>126.8</v>
      </c>
      <c r="R11" s="4">
        <v>12</v>
      </c>
    </row>
    <row r="12" spans="1:18" ht="16.5" customHeight="1">
      <c r="A12" s="66" t="s">
        <v>138</v>
      </c>
      <c r="B12" s="4">
        <v>20.8</v>
      </c>
      <c r="C12" s="4">
        <v>169.6</v>
      </c>
      <c r="D12" s="4">
        <v>158.9</v>
      </c>
      <c r="E12" s="4">
        <v>10.7</v>
      </c>
      <c r="F12" s="4">
        <v>18.3</v>
      </c>
      <c r="G12" s="4">
        <v>102.3</v>
      </c>
      <c r="H12" s="4">
        <v>100.3</v>
      </c>
      <c r="I12" s="4">
        <v>2</v>
      </c>
      <c r="J12" s="66" t="s">
        <v>138</v>
      </c>
      <c r="K12" s="4">
        <v>20.6</v>
      </c>
      <c r="L12" s="4">
        <v>172.6</v>
      </c>
      <c r="M12" s="4">
        <v>157.2</v>
      </c>
      <c r="N12" s="4">
        <v>15.4</v>
      </c>
      <c r="O12" s="4">
        <v>18.6</v>
      </c>
      <c r="P12" s="4">
        <v>121.3</v>
      </c>
      <c r="Q12" s="4">
        <v>116.5</v>
      </c>
      <c r="R12" s="4">
        <v>4.8</v>
      </c>
    </row>
    <row r="13" spans="1:18" s="57" customFormat="1" ht="16.5" customHeight="1">
      <c r="A13" s="66" t="s">
        <v>139</v>
      </c>
      <c r="B13" s="4">
        <f>ROUND(SUM(B14:B25)/12,1)+0.1</f>
        <v>20.900000000000002</v>
      </c>
      <c r="C13" s="4">
        <f aca="true" t="shared" si="0" ref="C13:C25">D13+E13</f>
        <v>168.89999999999998</v>
      </c>
      <c r="D13" s="4">
        <f>ROUND(SUM(D14:D25)/12,1)</f>
        <v>158.7</v>
      </c>
      <c r="E13" s="4">
        <f>ROUND(SUM(E14:E25)/12,1)</f>
        <v>10.2</v>
      </c>
      <c r="F13" s="4">
        <f>ROUND(SUM(F14:F25)/12,1)-0.1</f>
        <v>17.299999999999997</v>
      </c>
      <c r="G13" s="4">
        <f aca="true" t="shared" si="1" ref="G13:G25">H13+I13</f>
        <v>95.5</v>
      </c>
      <c r="H13" s="4">
        <f>ROUND(SUM(H14:H25)/12,1)-0.2</f>
        <v>93.7</v>
      </c>
      <c r="I13" s="4">
        <f>ROUND(SUM(I14:I25)/12,1)</f>
        <v>1.8</v>
      </c>
      <c r="J13" s="66" t="s">
        <v>139</v>
      </c>
      <c r="K13" s="4">
        <f>ROUND(SUM(K14:K25)/12,1)</f>
        <v>20.2</v>
      </c>
      <c r="L13" s="4">
        <f aca="true" t="shared" si="2" ref="L13:L25">M13+N13</f>
        <v>165.60000000000002</v>
      </c>
      <c r="M13" s="4">
        <f>ROUND(SUM(M14:M25)/12,1)</f>
        <v>155.3</v>
      </c>
      <c r="N13" s="4">
        <f>ROUND(SUM(N14:N25)/12,1)-0.1</f>
        <v>10.3</v>
      </c>
      <c r="O13" s="4">
        <f>ROUND(SUM(O14:O25)/12,1)</f>
        <v>18.1</v>
      </c>
      <c r="P13" s="4">
        <f aca="true" t="shared" si="3" ref="P13:P25">Q13+R13</f>
        <v>109</v>
      </c>
      <c r="Q13" s="4">
        <f>ROUND(SUM(Q14:Q25)/12,1)-0.1</f>
        <v>104.9</v>
      </c>
      <c r="R13" s="4">
        <f>ROUND(SUM(R14:R25)/12,1)</f>
        <v>4.1</v>
      </c>
    </row>
    <row r="14" spans="1:18" ht="16.5" customHeight="1">
      <c r="A14" s="88" t="s">
        <v>140</v>
      </c>
      <c r="B14" s="47">
        <v>19.7</v>
      </c>
      <c r="C14" s="47">
        <f t="shared" si="0"/>
        <v>160</v>
      </c>
      <c r="D14" s="47">
        <v>149.8</v>
      </c>
      <c r="E14" s="47">
        <v>10.2</v>
      </c>
      <c r="F14" s="47">
        <v>17.2</v>
      </c>
      <c r="G14" s="47">
        <f t="shared" si="1"/>
        <v>91.89999999999999</v>
      </c>
      <c r="H14" s="47">
        <v>90.1</v>
      </c>
      <c r="I14" s="47">
        <v>1.8</v>
      </c>
      <c r="J14" s="88" t="s">
        <v>140</v>
      </c>
      <c r="K14" s="47">
        <v>18.5</v>
      </c>
      <c r="L14" s="47">
        <f t="shared" si="2"/>
        <v>152.2</v>
      </c>
      <c r="M14" s="47">
        <v>143</v>
      </c>
      <c r="N14" s="47">
        <v>9.2</v>
      </c>
      <c r="O14" s="47">
        <v>16.5</v>
      </c>
      <c r="P14" s="47">
        <f t="shared" si="3"/>
        <v>98.7</v>
      </c>
      <c r="Q14" s="47">
        <v>95</v>
      </c>
      <c r="R14" s="47">
        <v>3.7</v>
      </c>
    </row>
    <row r="15" spans="1:18" ht="16.5" customHeight="1">
      <c r="A15" s="66" t="s">
        <v>13</v>
      </c>
      <c r="B15" s="4">
        <v>20.6</v>
      </c>
      <c r="C15" s="4">
        <f t="shared" si="0"/>
        <v>166.4</v>
      </c>
      <c r="D15" s="4">
        <v>156.8</v>
      </c>
      <c r="E15" s="4">
        <v>9.6</v>
      </c>
      <c r="F15" s="4">
        <v>17.3</v>
      </c>
      <c r="G15" s="4">
        <f t="shared" si="1"/>
        <v>92.3</v>
      </c>
      <c r="H15" s="4">
        <v>90.7</v>
      </c>
      <c r="I15" s="4">
        <v>1.6</v>
      </c>
      <c r="J15" s="66" t="s">
        <v>13</v>
      </c>
      <c r="K15" s="4">
        <v>20.3</v>
      </c>
      <c r="L15" s="4">
        <f t="shared" si="2"/>
        <v>164.60000000000002</v>
      </c>
      <c r="M15" s="4">
        <v>156.3</v>
      </c>
      <c r="N15" s="4">
        <v>8.3</v>
      </c>
      <c r="O15" s="4">
        <v>17.8</v>
      </c>
      <c r="P15" s="4">
        <f t="shared" si="3"/>
        <v>107.4</v>
      </c>
      <c r="Q15" s="4">
        <v>103.9</v>
      </c>
      <c r="R15" s="4">
        <v>3.5</v>
      </c>
    </row>
    <row r="16" spans="1:18" ht="16.5" customHeight="1">
      <c r="A16" s="66" t="s">
        <v>14</v>
      </c>
      <c r="B16" s="4">
        <v>20.8</v>
      </c>
      <c r="C16" s="4">
        <f t="shared" si="0"/>
        <v>169.3</v>
      </c>
      <c r="D16" s="4">
        <v>159</v>
      </c>
      <c r="E16" s="4">
        <v>10.3</v>
      </c>
      <c r="F16" s="4">
        <v>17.3</v>
      </c>
      <c r="G16" s="4">
        <f t="shared" si="1"/>
        <v>94.1</v>
      </c>
      <c r="H16" s="4">
        <v>92.3</v>
      </c>
      <c r="I16" s="4">
        <v>1.8</v>
      </c>
      <c r="J16" s="66" t="s">
        <v>14</v>
      </c>
      <c r="K16" s="4">
        <v>19.7</v>
      </c>
      <c r="L16" s="4">
        <f t="shared" si="2"/>
        <v>158.4</v>
      </c>
      <c r="M16" s="4">
        <v>150.3</v>
      </c>
      <c r="N16" s="4">
        <v>8.1</v>
      </c>
      <c r="O16" s="4">
        <v>18.1</v>
      </c>
      <c r="P16" s="4">
        <f t="shared" si="3"/>
        <v>108.39999999999999</v>
      </c>
      <c r="Q16" s="4">
        <v>104.8</v>
      </c>
      <c r="R16" s="4">
        <v>3.6</v>
      </c>
    </row>
    <row r="17" spans="1:18" ht="16.5" customHeight="1">
      <c r="A17" s="66" t="s">
        <v>15</v>
      </c>
      <c r="B17" s="4">
        <v>21.4</v>
      </c>
      <c r="C17" s="4">
        <f t="shared" si="0"/>
        <v>175.6</v>
      </c>
      <c r="D17" s="4">
        <v>164.6</v>
      </c>
      <c r="E17" s="4">
        <v>11</v>
      </c>
      <c r="F17" s="4">
        <v>17.4</v>
      </c>
      <c r="G17" s="4">
        <f t="shared" si="1"/>
        <v>92.5</v>
      </c>
      <c r="H17" s="4">
        <v>90.7</v>
      </c>
      <c r="I17" s="4">
        <v>1.8</v>
      </c>
      <c r="J17" s="66" t="s">
        <v>15</v>
      </c>
      <c r="K17" s="4">
        <v>20.8</v>
      </c>
      <c r="L17" s="4">
        <f t="shared" si="2"/>
        <v>168.60000000000002</v>
      </c>
      <c r="M17" s="4">
        <v>158.8</v>
      </c>
      <c r="N17" s="4">
        <v>9.8</v>
      </c>
      <c r="O17" s="4">
        <v>18.4</v>
      </c>
      <c r="P17" s="4">
        <f t="shared" si="3"/>
        <v>114.3</v>
      </c>
      <c r="Q17" s="4">
        <v>108.8</v>
      </c>
      <c r="R17" s="4">
        <v>5.5</v>
      </c>
    </row>
    <row r="18" spans="1:18" ht="16.5" customHeight="1">
      <c r="A18" s="66" t="s">
        <v>16</v>
      </c>
      <c r="B18" s="4">
        <v>20.1</v>
      </c>
      <c r="C18" s="4">
        <f t="shared" si="0"/>
        <v>162.2</v>
      </c>
      <c r="D18" s="4">
        <v>152</v>
      </c>
      <c r="E18" s="4">
        <v>10.2</v>
      </c>
      <c r="F18" s="4">
        <v>17.2</v>
      </c>
      <c r="G18" s="4">
        <f t="shared" si="1"/>
        <v>93.3</v>
      </c>
      <c r="H18" s="4">
        <v>91.5</v>
      </c>
      <c r="I18" s="4">
        <v>1.8</v>
      </c>
      <c r="J18" s="66" t="s">
        <v>16</v>
      </c>
      <c r="K18" s="4">
        <v>18.8</v>
      </c>
      <c r="L18" s="4">
        <f t="shared" si="2"/>
        <v>151.8</v>
      </c>
      <c r="M18" s="4">
        <v>143.3</v>
      </c>
      <c r="N18" s="4">
        <v>8.5</v>
      </c>
      <c r="O18" s="4">
        <v>17.3</v>
      </c>
      <c r="P18" s="4">
        <f t="shared" si="3"/>
        <v>107.39999999999999</v>
      </c>
      <c r="Q18" s="4">
        <v>102.6</v>
      </c>
      <c r="R18" s="4">
        <v>4.8</v>
      </c>
    </row>
    <row r="19" spans="1:18" ht="16.5" customHeight="1">
      <c r="A19" s="66" t="s">
        <v>17</v>
      </c>
      <c r="B19" s="4">
        <v>21.4</v>
      </c>
      <c r="C19" s="4">
        <f t="shared" si="0"/>
        <v>172.7</v>
      </c>
      <c r="D19" s="4">
        <v>163.6</v>
      </c>
      <c r="E19" s="4">
        <v>9.1</v>
      </c>
      <c r="F19" s="4">
        <v>17.4</v>
      </c>
      <c r="G19" s="4">
        <f t="shared" si="1"/>
        <v>93.8</v>
      </c>
      <c r="H19" s="4">
        <v>92.3</v>
      </c>
      <c r="I19" s="4">
        <v>1.5</v>
      </c>
      <c r="J19" s="66" t="s">
        <v>17</v>
      </c>
      <c r="K19" s="4">
        <v>20.6</v>
      </c>
      <c r="L19" s="4">
        <f t="shared" si="2"/>
        <v>167.1</v>
      </c>
      <c r="M19" s="4">
        <v>158.4</v>
      </c>
      <c r="N19" s="4">
        <v>8.7</v>
      </c>
      <c r="O19" s="4">
        <v>18.2</v>
      </c>
      <c r="P19" s="4">
        <f t="shared" si="3"/>
        <v>110.5</v>
      </c>
      <c r="Q19" s="4">
        <v>106.8</v>
      </c>
      <c r="R19" s="4">
        <v>3.7</v>
      </c>
    </row>
    <row r="20" spans="1:18" ht="16.5" customHeight="1">
      <c r="A20" s="66" t="s">
        <v>18</v>
      </c>
      <c r="B20" s="4">
        <v>21.5</v>
      </c>
      <c r="C20" s="4">
        <f t="shared" si="0"/>
        <v>173.60000000000002</v>
      </c>
      <c r="D20" s="4">
        <v>164.3</v>
      </c>
      <c r="E20" s="4">
        <v>9.3</v>
      </c>
      <c r="F20" s="4">
        <v>17.3</v>
      </c>
      <c r="G20" s="4">
        <f t="shared" si="1"/>
        <v>98.1</v>
      </c>
      <c r="H20" s="4">
        <v>96.5</v>
      </c>
      <c r="I20" s="4">
        <v>1.6</v>
      </c>
      <c r="J20" s="66" t="s">
        <v>18</v>
      </c>
      <c r="K20" s="4">
        <v>21</v>
      </c>
      <c r="L20" s="4">
        <f t="shared" si="2"/>
        <v>172.6</v>
      </c>
      <c r="M20" s="4">
        <v>161.9</v>
      </c>
      <c r="N20" s="4">
        <v>10.7</v>
      </c>
      <c r="O20" s="4">
        <v>18.1</v>
      </c>
      <c r="P20" s="4">
        <f t="shared" si="3"/>
        <v>109.8</v>
      </c>
      <c r="Q20" s="4">
        <v>106.7</v>
      </c>
      <c r="R20" s="4">
        <v>3.1</v>
      </c>
    </row>
    <row r="21" spans="1:18" ht="16.5" customHeight="1">
      <c r="A21" s="66" t="s">
        <v>19</v>
      </c>
      <c r="B21" s="4">
        <v>20.6</v>
      </c>
      <c r="C21" s="4">
        <f t="shared" si="0"/>
        <v>165.4</v>
      </c>
      <c r="D21" s="4">
        <v>156</v>
      </c>
      <c r="E21" s="4">
        <v>9.4</v>
      </c>
      <c r="F21" s="4">
        <v>17.3</v>
      </c>
      <c r="G21" s="4">
        <f t="shared" si="1"/>
        <v>99.2</v>
      </c>
      <c r="H21" s="4">
        <v>97.2</v>
      </c>
      <c r="I21" s="4">
        <v>2</v>
      </c>
      <c r="J21" s="66" t="s">
        <v>19</v>
      </c>
      <c r="K21" s="4">
        <v>20</v>
      </c>
      <c r="L21" s="4">
        <f t="shared" si="2"/>
        <v>165.3</v>
      </c>
      <c r="M21" s="4">
        <v>154.9</v>
      </c>
      <c r="N21" s="4">
        <v>10.4</v>
      </c>
      <c r="O21" s="4">
        <v>17.1</v>
      </c>
      <c r="P21" s="4">
        <f t="shared" si="3"/>
        <v>105.2</v>
      </c>
      <c r="Q21" s="4">
        <v>102.3</v>
      </c>
      <c r="R21" s="4">
        <v>2.9</v>
      </c>
    </row>
    <row r="22" spans="1:18" ht="16.5" customHeight="1">
      <c r="A22" s="66" t="s">
        <v>20</v>
      </c>
      <c r="B22" s="4">
        <v>20.7</v>
      </c>
      <c r="C22" s="4">
        <f t="shared" si="0"/>
        <v>168.1</v>
      </c>
      <c r="D22" s="4">
        <v>158</v>
      </c>
      <c r="E22" s="4">
        <v>10.1</v>
      </c>
      <c r="F22" s="4">
        <v>17.6</v>
      </c>
      <c r="G22" s="4">
        <f t="shared" si="1"/>
        <v>98</v>
      </c>
      <c r="H22" s="4">
        <v>96.2</v>
      </c>
      <c r="I22" s="4">
        <v>1.8</v>
      </c>
      <c r="J22" s="66" t="s">
        <v>20</v>
      </c>
      <c r="K22" s="4">
        <v>20.7</v>
      </c>
      <c r="L22" s="4">
        <f t="shared" si="2"/>
        <v>172.7</v>
      </c>
      <c r="M22" s="4">
        <v>161.7</v>
      </c>
      <c r="N22" s="4">
        <v>11</v>
      </c>
      <c r="O22" s="4">
        <v>18.5</v>
      </c>
      <c r="P22" s="4">
        <f t="shared" si="3"/>
        <v>109.6</v>
      </c>
      <c r="Q22" s="4">
        <v>106.1</v>
      </c>
      <c r="R22" s="4">
        <v>3.5</v>
      </c>
    </row>
    <row r="23" spans="1:18" ht="16.5" customHeight="1">
      <c r="A23" s="66" t="s">
        <v>21</v>
      </c>
      <c r="B23" s="4">
        <v>21.3</v>
      </c>
      <c r="C23" s="4">
        <f t="shared" si="0"/>
        <v>171.29999999999998</v>
      </c>
      <c r="D23" s="4">
        <v>161.1</v>
      </c>
      <c r="E23" s="4">
        <v>10.2</v>
      </c>
      <c r="F23" s="4">
        <v>17.7</v>
      </c>
      <c r="G23" s="4">
        <f t="shared" si="1"/>
        <v>99.7</v>
      </c>
      <c r="H23" s="4">
        <v>97.9</v>
      </c>
      <c r="I23" s="4">
        <v>1.8</v>
      </c>
      <c r="J23" s="66" t="s">
        <v>21</v>
      </c>
      <c r="K23" s="4">
        <v>20.4</v>
      </c>
      <c r="L23" s="4">
        <f t="shared" si="2"/>
        <v>167.10000000000002</v>
      </c>
      <c r="M23" s="4">
        <v>154.8</v>
      </c>
      <c r="N23" s="4">
        <v>12.3</v>
      </c>
      <c r="O23" s="4">
        <v>19.5</v>
      </c>
      <c r="P23" s="4">
        <f t="shared" si="3"/>
        <v>114.2</v>
      </c>
      <c r="Q23" s="4">
        <v>109.5</v>
      </c>
      <c r="R23" s="4">
        <v>4.7</v>
      </c>
    </row>
    <row r="24" spans="1:18" ht="16.5" customHeight="1">
      <c r="A24" s="66" t="s">
        <v>22</v>
      </c>
      <c r="B24" s="4">
        <v>21</v>
      </c>
      <c r="C24" s="4">
        <f t="shared" si="0"/>
        <v>170</v>
      </c>
      <c r="D24" s="4">
        <v>159.4</v>
      </c>
      <c r="E24" s="4">
        <v>10.6</v>
      </c>
      <c r="F24" s="4">
        <v>17.2</v>
      </c>
      <c r="G24" s="4">
        <f t="shared" si="1"/>
        <v>96.5</v>
      </c>
      <c r="H24" s="4">
        <v>94.7</v>
      </c>
      <c r="I24" s="4">
        <v>1.8</v>
      </c>
      <c r="J24" s="66" t="s">
        <v>22</v>
      </c>
      <c r="K24" s="4">
        <v>20.6</v>
      </c>
      <c r="L24" s="4">
        <f t="shared" si="2"/>
        <v>169.9</v>
      </c>
      <c r="M24" s="4">
        <v>157.6</v>
      </c>
      <c r="N24" s="4">
        <v>12.3</v>
      </c>
      <c r="O24" s="4">
        <v>18.7</v>
      </c>
      <c r="P24" s="4">
        <f t="shared" si="3"/>
        <v>108.6</v>
      </c>
      <c r="Q24" s="4">
        <v>103.8</v>
      </c>
      <c r="R24" s="4">
        <v>4.8</v>
      </c>
    </row>
    <row r="25" spans="1:18" ht="16.5" customHeight="1">
      <c r="A25" s="90" t="s">
        <v>23</v>
      </c>
      <c r="B25" s="11">
        <v>21</v>
      </c>
      <c r="C25" s="43">
        <f t="shared" si="0"/>
        <v>171.8</v>
      </c>
      <c r="D25" s="11">
        <v>159.9</v>
      </c>
      <c r="E25" s="11">
        <v>11.9</v>
      </c>
      <c r="F25" s="11">
        <v>17.4</v>
      </c>
      <c r="G25" s="43">
        <f t="shared" si="1"/>
        <v>98.89999999999999</v>
      </c>
      <c r="H25" s="11">
        <v>96.6</v>
      </c>
      <c r="I25" s="11">
        <v>2.3</v>
      </c>
      <c r="J25" s="90" t="s">
        <v>23</v>
      </c>
      <c r="K25" s="11">
        <v>21.2</v>
      </c>
      <c r="L25" s="43">
        <f t="shared" si="2"/>
        <v>177.70000000000002</v>
      </c>
      <c r="M25" s="11">
        <v>162.8</v>
      </c>
      <c r="N25" s="11">
        <v>14.9</v>
      </c>
      <c r="O25" s="11">
        <v>19.2</v>
      </c>
      <c r="P25" s="43">
        <f t="shared" si="3"/>
        <v>114.8</v>
      </c>
      <c r="Q25" s="11">
        <v>109.5</v>
      </c>
      <c r="R25" s="11">
        <v>5.3</v>
      </c>
    </row>
    <row r="26" spans="1:18" ht="16.5" customHeight="1">
      <c r="A26" s="93"/>
      <c r="B26" s="48"/>
      <c r="C26" s="48"/>
      <c r="D26" s="48"/>
      <c r="E26" s="48"/>
      <c r="F26" s="48"/>
      <c r="G26" s="48"/>
      <c r="H26" s="48"/>
      <c r="I26" s="48"/>
      <c r="J26" s="93"/>
      <c r="K26" s="48"/>
      <c r="L26" s="48"/>
      <c r="M26" s="48"/>
      <c r="N26" s="48"/>
      <c r="O26" s="48"/>
      <c r="P26" s="48"/>
      <c r="Q26" s="48"/>
      <c r="R26" s="48"/>
    </row>
    <row r="27" spans="1:18" ht="16.5" customHeight="1">
      <c r="A27" s="48" t="s">
        <v>78</v>
      </c>
      <c r="B27" s="48"/>
      <c r="C27" s="48"/>
      <c r="D27" s="48"/>
      <c r="E27" s="48"/>
      <c r="F27" s="48"/>
      <c r="G27" s="48"/>
      <c r="H27" s="48"/>
      <c r="I27" s="58" t="s">
        <v>129</v>
      </c>
      <c r="J27" s="48" t="s">
        <v>78</v>
      </c>
      <c r="K27" s="48"/>
      <c r="L27" s="48"/>
      <c r="M27" s="48"/>
      <c r="N27" s="48"/>
      <c r="O27" s="48"/>
      <c r="P27" s="48"/>
      <c r="Q27" s="48"/>
      <c r="R27" s="58" t="s">
        <v>129</v>
      </c>
    </row>
    <row r="28" spans="1:18" ht="16.5" customHeight="1">
      <c r="A28" s="59" t="s">
        <v>1</v>
      </c>
      <c r="B28" s="77" t="s">
        <v>2</v>
      </c>
      <c r="C28" s="78"/>
      <c r="D28" s="78"/>
      <c r="E28" s="78"/>
      <c r="F28" s="78"/>
      <c r="G28" s="78"/>
      <c r="H28" s="78"/>
      <c r="I28" s="79"/>
      <c r="J28" s="59" t="s">
        <v>1</v>
      </c>
      <c r="K28" s="77" t="s">
        <v>24</v>
      </c>
      <c r="L28" s="78"/>
      <c r="M28" s="78"/>
      <c r="N28" s="78"/>
      <c r="O28" s="78"/>
      <c r="P28" s="78"/>
      <c r="Q28" s="78"/>
      <c r="R28" s="79"/>
    </row>
    <row r="29" spans="1:18" ht="16.5" customHeight="1">
      <c r="A29" s="2"/>
      <c r="B29" s="80" t="s">
        <v>105</v>
      </c>
      <c r="C29" s="80"/>
      <c r="D29" s="80"/>
      <c r="E29" s="81"/>
      <c r="F29" s="80" t="s">
        <v>106</v>
      </c>
      <c r="G29" s="80"/>
      <c r="H29" s="80"/>
      <c r="I29" s="81"/>
      <c r="J29" s="2"/>
      <c r="K29" s="80" t="s">
        <v>105</v>
      </c>
      <c r="L29" s="80"/>
      <c r="M29" s="80"/>
      <c r="N29" s="81"/>
      <c r="O29" s="80" t="s">
        <v>106</v>
      </c>
      <c r="P29" s="80"/>
      <c r="Q29" s="80"/>
      <c r="R29" s="81"/>
    </row>
    <row r="30" spans="1:18" ht="16.5" customHeight="1">
      <c r="A30" s="2"/>
      <c r="B30" s="62"/>
      <c r="C30" s="62" t="s">
        <v>130</v>
      </c>
      <c r="D30" s="62" t="s">
        <v>109</v>
      </c>
      <c r="E30" s="62" t="s">
        <v>131</v>
      </c>
      <c r="F30" s="62"/>
      <c r="G30" s="62" t="s">
        <v>130</v>
      </c>
      <c r="H30" s="62" t="s">
        <v>109</v>
      </c>
      <c r="I30" s="62" t="s">
        <v>131</v>
      </c>
      <c r="J30" s="2"/>
      <c r="K30" s="62"/>
      <c r="L30" s="62" t="s">
        <v>130</v>
      </c>
      <c r="M30" s="62" t="s">
        <v>109</v>
      </c>
      <c r="N30" s="62" t="s">
        <v>131</v>
      </c>
      <c r="O30" s="62"/>
      <c r="P30" s="62" t="s">
        <v>130</v>
      </c>
      <c r="Q30" s="62" t="s">
        <v>109</v>
      </c>
      <c r="R30" s="62" t="s">
        <v>131</v>
      </c>
    </row>
    <row r="31" spans="1:18" ht="16.5" customHeight="1">
      <c r="A31" s="2"/>
      <c r="B31" s="62" t="s">
        <v>132</v>
      </c>
      <c r="C31" s="62"/>
      <c r="D31" s="62"/>
      <c r="E31" s="62"/>
      <c r="F31" s="62" t="s">
        <v>132</v>
      </c>
      <c r="G31" s="62"/>
      <c r="H31" s="62"/>
      <c r="I31" s="62"/>
      <c r="J31" s="2"/>
      <c r="K31" s="62" t="s">
        <v>132</v>
      </c>
      <c r="L31" s="62"/>
      <c r="M31" s="62"/>
      <c r="N31" s="62"/>
      <c r="O31" s="62" t="s">
        <v>132</v>
      </c>
      <c r="P31" s="62"/>
      <c r="Q31" s="62"/>
      <c r="R31" s="62"/>
    </row>
    <row r="32" spans="1:18" ht="16.5" customHeight="1">
      <c r="A32" s="63" t="s">
        <v>10</v>
      </c>
      <c r="B32" s="64"/>
      <c r="C32" s="64" t="s">
        <v>133</v>
      </c>
      <c r="D32" s="64" t="s">
        <v>133</v>
      </c>
      <c r="E32" s="64" t="s">
        <v>133</v>
      </c>
      <c r="F32" s="64"/>
      <c r="G32" s="64" t="s">
        <v>133</v>
      </c>
      <c r="H32" s="64" t="s">
        <v>133</v>
      </c>
      <c r="I32" s="64" t="s">
        <v>133</v>
      </c>
      <c r="J32" s="63" t="s">
        <v>10</v>
      </c>
      <c r="K32" s="64"/>
      <c r="L32" s="64" t="s">
        <v>133</v>
      </c>
      <c r="M32" s="64" t="s">
        <v>133</v>
      </c>
      <c r="N32" s="64" t="s">
        <v>133</v>
      </c>
      <c r="O32" s="64"/>
      <c r="P32" s="64" t="s">
        <v>133</v>
      </c>
      <c r="Q32" s="64" t="s">
        <v>133</v>
      </c>
      <c r="R32" s="64" t="s">
        <v>133</v>
      </c>
    </row>
    <row r="33" spans="1:18" ht="16.5" customHeight="1">
      <c r="A33" s="66" t="s">
        <v>26</v>
      </c>
      <c r="B33" s="2">
        <v>20.8</v>
      </c>
      <c r="C33" s="2">
        <v>170.4</v>
      </c>
      <c r="D33" s="2">
        <v>159.5</v>
      </c>
      <c r="E33" s="2">
        <v>10.9</v>
      </c>
      <c r="F33" s="2">
        <v>17.5</v>
      </c>
      <c r="G33" s="2">
        <v>90.7</v>
      </c>
      <c r="H33" s="2">
        <v>88.8</v>
      </c>
      <c r="I33" s="2">
        <v>1.9</v>
      </c>
      <c r="J33" s="66" t="s">
        <v>26</v>
      </c>
      <c r="K33" s="4">
        <v>20.5</v>
      </c>
      <c r="L33" s="4">
        <v>177</v>
      </c>
      <c r="M33" s="4">
        <v>159.2</v>
      </c>
      <c r="N33" s="4">
        <v>17.8</v>
      </c>
      <c r="O33" s="4">
        <v>18.1</v>
      </c>
      <c r="P33" s="4">
        <v>113.2</v>
      </c>
      <c r="Q33" s="4">
        <v>109.5</v>
      </c>
      <c r="R33" s="4">
        <v>3.7</v>
      </c>
    </row>
    <row r="34" spans="1:18" ht="16.5" customHeight="1">
      <c r="A34" s="66" t="s">
        <v>136</v>
      </c>
      <c r="B34" s="2">
        <v>20.7</v>
      </c>
      <c r="C34" s="2">
        <v>170.2</v>
      </c>
      <c r="D34" s="2">
        <v>158.9</v>
      </c>
      <c r="E34" s="2">
        <v>11.3</v>
      </c>
      <c r="F34" s="2">
        <v>17.6</v>
      </c>
      <c r="G34" s="2">
        <v>90.3</v>
      </c>
      <c r="H34" s="2">
        <v>88.3</v>
      </c>
      <c r="I34" s="4">
        <v>2</v>
      </c>
      <c r="J34" s="66" t="s">
        <v>136</v>
      </c>
      <c r="K34" s="4">
        <v>20.4</v>
      </c>
      <c r="L34" s="4">
        <v>176.2</v>
      </c>
      <c r="M34" s="4">
        <v>157.9</v>
      </c>
      <c r="N34" s="4">
        <v>18.3</v>
      </c>
      <c r="O34" s="4">
        <v>18.3</v>
      </c>
      <c r="P34" s="4">
        <v>112.5</v>
      </c>
      <c r="Q34" s="4">
        <v>108.5</v>
      </c>
      <c r="R34" s="4">
        <v>4</v>
      </c>
    </row>
    <row r="35" spans="1:18" ht="16.5" customHeight="1">
      <c r="A35" s="66" t="s">
        <v>137</v>
      </c>
      <c r="B35" s="2">
        <v>20.5</v>
      </c>
      <c r="C35" s="2">
        <v>170.2</v>
      </c>
      <c r="D35" s="2">
        <v>157.4</v>
      </c>
      <c r="E35" s="2">
        <v>12.8</v>
      </c>
      <c r="F35" s="2">
        <v>18.8</v>
      </c>
      <c r="G35" s="28">
        <v>108</v>
      </c>
      <c r="H35" s="2">
        <v>105.1</v>
      </c>
      <c r="I35" s="4">
        <v>2.9</v>
      </c>
      <c r="J35" s="66" t="s">
        <v>137</v>
      </c>
      <c r="K35" s="4">
        <v>20.3</v>
      </c>
      <c r="L35" s="4">
        <v>174.9</v>
      </c>
      <c r="M35" s="4">
        <v>156.1</v>
      </c>
      <c r="N35" s="4">
        <v>18.8</v>
      </c>
      <c r="O35" s="4">
        <v>18.8</v>
      </c>
      <c r="P35" s="4">
        <v>123.5</v>
      </c>
      <c r="Q35" s="4">
        <v>117.1</v>
      </c>
      <c r="R35" s="4">
        <v>6.4</v>
      </c>
    </row>
    <row r="36" spans="1:18" ht="16.5" customHeight="1">
      <c r="A36" s="66" t="s">
        <v>138</v>
      </c>
      <c r="B36" s="4">
        <v>20.3</v>
      </c>
      <c r="C36" s="4">
        <v>168</v>
      </c>
      <c r="D36" s="4">
        <v>156.2</v>
      </c>
      <c r="E36" s="4">
        <v>11.8</v>
      </c>
      <c r="F36" s="4">
        <v>18.7</v>
      </c>
      <c r="G36" s="4">
        <v>106</v>
      </c>
      <c r="H36" s="4">
        <v>103.1</v>
      </c>
      <c r="I36" s="4">
        <v>2.9</v>
      </c>
      <c r="J36" s="66" t="s">
        <v>138</v>
      </c>
      <c r="K36" s="4">
        <v>20.1</v>
      </c>
      <c r="L36" s="4">
        <v>171.3</v>
      </c>
      <c r="M36" s="4">
        <v>154.4</v>
      </c>
      <c r="N36" s="4">
        <v>16.9</v>
      </c>
      <c r="O36" s="4">
        <v>18.9</v>
      </c>
      <c r="P36" s="4">
        <v>123.6</v>
      </c>
      <c r="Q36" s="4">
        <v>117.9</v>
      </c>
      <c r="R36" s="4">
        <v>5.7</v>
      </c>
    </row>
    <row r="37" spans="1:18" s="57" customFormat="1" ht="16.5" customHeight="1">
      <c r="A37" s="66" t="s">
        <v>139</v>
      </c>
      <c r="B37" s="4">
        <f>ROUND(SUM(B38:B49)/12,1)-0.1</f>
        <v>20.299999999999997</v>
      </c>
      <c r="C37" s="4">
        <f aca="true" t="shared" si="4" ref="C37:C49">D37+E37</f>
        <v>168.8</v>
      </c>
      <c r="D37" s="4">
        <f>ROUND(SUM(D38:D49)/12,1)</f>
        <v>155.8</v>
      </c>
      <c r="E37" s="4">
        <f>ROUND(SUM(E38:E49)/12,1)</f>
        <v>13</v>
      </c>
      <c r="F37" s="4">
        <f>ROUND(SUM(F38:F49)/12,1)</f>
        <v>17.8</v>
      </c>
      <c r="G37" s="4">
        <f aca="true" t="shared" si="5" ref="G37:G49">H37+I37</f>
        <v>97.9</v>
      </c>
      <c r="H37" s="4">
        <f>ROUND(SUM(H38:H49)/12,1)</f>
        <v>95.5</v>
      </c>
      <c r="I37" s="4">
        <f>ROUND(SUM(I38:I49)/12,1)</f>
        <v>2.4</v>
      </c>
      <c r="J37" s="66" t="s">
        <v>139</v>
      </c>
      <c r="K37" s="4">
        <f>ROUND(SUM(K38:K49)/12,1)</f>
        <v>19.4</v>
      </c>
      <c r="L37" s="4">
        <f aca="true" t="shared" si="6" ref="L37:L49">M37+N37</f>
        <v>161.70000000000002</v>
      </c>
      <c r="M37" s="4">
        <f>ROUND(SUM(M38:M49)/12,1)-0.1</f>
        <v>150.3</v>
      </c>
      <c r="N37" s="4">
        <f>ROUND(SUM(N38:N49)/12,1)</f>
        <v>11.4</v>
      </c>
      <c r="O37" s="4">
        <f>ROUND(SUM(O38:O49)/12,1)</f>
        <v>18.3</v>
      </c>
      <c r="P37" s="4">
        <f aca="true" t="shared" si="7" ref="P37:P49">Q37+R37</f>
        <v>111.7</v>
      </c>
      <c r="Q37" s="4">
        <f>ROUND(SUM(Q38:Q49)/12,1)</f>
        <v>106.4</v>
      </c>
      <c r="R37" s="4">
        <f>ROUND(SUM(R38:R49)/12,1)</f>
        <v>5.3</v>
      </c>
    </row>
    <row r="38" spans="1:18" ht="16.5" customHeight="1">
      <c r="A38" s="88" t="s">
        <v>140</v>
      </c>
      <c r="B38" s="47">
        <v>19.3</v>
      </c>
      <c r="C38" s="47">
        <f t="shared" si="4"/>
        <v>159.5</v>
      </c>
      <c r="D38" s="47">
        <v>147</v>
      </c>
      <c r="E38" s="47">
        <v>12.5</v>
      </c>
      <c r="F38" s="47">
        <v>17.4</v>
      </c>
      <c r="G38" s="47">
        <f t="shared" si="5"/>
        <v>95.9</v>
      </c>
      <c r="H38" s="47">
        <v>93.4</v>
      </c>
      <c r="I38" s="47">
        <v>2.5</v>
      </c>
      <c r="J38" s="88" t="s">
        <v>140</v>
      </c>
      <c r="K38" s="47">
        <v>17.3</v>
      </c>
      <c r="L38" s="47">
        <f t="shared" si="6"/>
        <v>143.9</v>
      </c>
      <c r="M38" s="47">
        <v>134.4</v>
      </c>
      <c r="N38" s="47">
        <v>9.5</v>
      </c>
      <c r="O38" s="47">
        <v>17.1</v>
      </c>
      <c r="P38" s="47">
        <f t="shared" si="7"/>
        <v>102.60000000000001</v>
      </c>
      <c r="Q38" s="47">
        <v>98.4</v>
      </c>
      <c r="R38" s="47">
        <v>4.2</v>
      </c>
    </row>
    <row r="39" spans="1:18" ht="16.5" customHeight="1">
      <c r="A39" s="66" t="s">
        <v>13</v>
      </c>
      <c r="B39" s="4">
        <v>20</v>
      </c>
      <c r="C39" s="4">
        <f t="shared" si="4"/>
        <v>164.7</v>
      </c>
      <c r="D39" s="4">
        <v>153.2</v>
      </c>
      <c r="E39" s="4">
        <v>11.5</v>
      </c>
      <c r="F39" s="4">
        <v>17.1</v>
      </c>
      <c r="G39" s="4">
        <f t="shared" si="5"/>
        <v>95.3</v>
      </c>
      <c r="H39" s="4">
        <v>93.1</v>
      </c>
      <c r="I39" s="4">
        <v>2.2</v>
      </c>
      <c r="J39" s="66" t="s">
        <v>13</v>
      </c>
      <c r="K39" s="4">
        <v>19.4</v>
      </c>
      <c r="L39" s="4">
        <f t="shared" si="6"/>
        <v>157.5</v>
      </c>
      <c r="M39" s="4">
        <v>149.3</v>
      </c>
      <c r="N39" s="4">
        <v>8.2</v>
      </c>
      <c r="O39" s="4">
        <v>17.7</v>
      </c>
      <c r="P39" s="4">
        <f t="shared" si="7"/>
        <v>109.1</v>
      </c>
      <c r="Q39" s="4">
        <v>104.5</v>
      </c>
      <c r="R39" s="4">
        <v>4.6</v>
      </c>
    </row>
    <row r="40" spans="1:18" ht="16.5" customHeight="1">
      <c r="A40" s="66" t="s">
        <v>14</v>
      </c>
      <c r="B40" s="4">
        <v>20.1</v>
      </c>
      <c r="C40" s="4">
        <f t="shared" si="4"/>
        <v>165.2</v>
      </c>
      <c r="D40" s="4">
        <v>153.1</v>
      </c>
      <c r="E40" s="4">
        <v>12.1</v>
      </c>
      <c r="F40" s="4">
        <v>17.8</v>
      </c>
      <c r="G40" s="4">
        <f t="shared" si="5"/>
        <v>97.2</v>
      </c>
      <c r="H40" s="4">
        <v>94.9</v>
      </c>
      <c r="I40" s="4">
        <v>2.3</v>
      </c>
      <c r="J40" s="66" t="s">
        <v>14</v>
      </c>
      <c r="K40" s="4">
        <v>18.7</v>
      </c>
      <c r="L40" s="4">
        <f t="shared" si="6"/>
        <v>150.8</v>
      </c>
      <c r="M40" s="4">
        <v>142.4</v>
      </c>
      <c r="N40" s="4">
        <v>8.4</v>
      </c>
      <c r="O40" s="4">
        <v>18.4</v>
      </c>
      <c r="P40" s="4">
        <f t="shared" si="7"/>
        <v>111.9</v>
      </c>
      <c r="Q40" s="4">
        <v>107</v>
      </c>
      <c r="R40" s="4">
        <v>4.9</v>
      </c>
    </row>
    <row r="41" spans="1:18" ht="16.5" customHeight="1">
      <c r="A41" s="66" t="s">
        <v>15</v>
      </c>
      <c r="B41" s="4">
        <v>20.9</v>
      </c>
      <c r="C41" s="4">
        <f t="shared" si="4"/>
        <v>174.8</v>
      </c>
      <c r="D41" s="4">
        <v>161</v>
      </c>
      <c r="E41" s="4">
        <v>13.8</v>
      </c>
      <c r="F41" s="4">
        <v>17.9</v>
      </c>
      <c r="G41" s="4">
        <f t="shared" si="5"/>
        <v>96.7</v>
      </c>
      <c r="H41" s="4">
        <v>94</v>
      </c>
      <c r="I41" s="4">
        <v>2.7</v>
      </c>
      <c r="J41" s="66" t="s">
        <v>15</v>
      </c>
      <c r="K41" s="4">
        <v>20.3</v>
      </c>
      <c r="L41" s="4">
        <f t="shared" si="6"/>
        <v>166.2</v>
      </c>
      <c r="M41" s="4">
        <v>155.5</v>
      </c>
      <c r="N41" s="4">
        <v>10.7</v>
      </c>
      <c r="O41" s="4">
        <v>18.5</v>
      </c>
      <c r="P41" s="4">
        <f t="shared" si="7"/>
        <v>117.7</v>
      </c>
      <c r="Q41" s="4">
        <v>110.5</v>
      </c>
      <c r="R41" s="4">
        <v>7.2</v>
      </c>
    </row>
    <row r="42" spans="1:18" ht="16.5" customHeight="1">
      <c r="A42" s="66" t="s">
        <v>16</v>
      </c>
      <c r="B42" s="4">
        <v>19.9</v>
      </c>
      <c r="C42" s="4">
        <f t="shared" si="4"/>
        <v>163.9</v>
      </c>
      <c r="D42" s="4">
        <v>151.1</v>
      </c>
      <c r="E42" s="4">
        <v>12.8</v>
      </c>
      <c r="F42" s="4">
        <v>17.8</v>
      </c>
      <c r="G42" s="4">
        <f t="shared" si="5"/>
        <v>99</v>
      </c>
      <c r="H42" s="4">
        <v>96.3</v>
      </c>
      <c r="I42" s="4">
        <v>2.7</v>
      </c>
      <c r="J42" s="66" t="s">
        <v>16</v>
      </c>
      <c r="K42" s="4">
        <v>18.3</v>
      </c>
      <c r="L42" s="4">
        <f t="shared" si="6"/>
        <v>150</v>
      </c>
      <c r="M42" s="4">
        <v>141</v>
      </c>
      <c r="N42" s="4">
        <v>9</v>
      </c>
      <c r="O42" s="4">
        <v>17.8</v>
      </c>
      <c r="P42" s="4">
        <f t="shared" si="7"/>
        <v>111.10000000000001</v>
      </c>
      <c r="Q42" s="4">
        <v>104.9</v>
      </c>
      <c r="R42" s="4">
        <v>6.2</v>
      </c>
    </row>
    <row r="43" spans="1:18" ht="16.5" customHeight="1">
      <c r="A43" s="66" t="s">
        <v>17</v>
      </c>
      <c r="B43" s="4">
        <v>20.8</v>
      </c>
      <c r="C43" s="4">
        <f t="shared" si="4"/>
        <v>170.9</v>
      </c>
      <c r="D43" s="4">
        <v>159</v>
      </c>
      <c r="E43" s="4">
        <v>11.9</v>
      </c>
      <c r="F43" s="4">
        <v>17.9</v>
      </c>
      <c r="G43" s="4">
        <f t="shared" si="5"/>
        <v>98.4</v>
      </c>
      <c r="H43" s="4">
        <v>96.4</v>
      </c>
      <c r="I43" s="4">
        <v>2</v>
      </c>
      <c r="J43" s="66" t="s">
        <v>17</v>
      </c>
      <c r="K43" s="4">
        <v>19.8</v>
      </c>
      <c r="L43" s="4">
        <f t="shared" si="6"/>
        <v>162.5</v>
      </c>
      <c r="M43" s="4">
        <v>153</v>
      </c>
      <c r="N43" s="4">
        <v>9.5</v>
      </c>
      <c r="O43" s="4">
        <v>18.2</v>
      </c>
      <c r="P43" s="4">
        <f t="shared" si="7"/>
        <v>111.2</v>
      </c>
      <c r="Q43" s="4">
        <v>106.5</v>
      </c>
      <c r="R43" s="4">
        <v>4.7</v>
      </c>
    </row>
    <row r="44" spans="1:18" ht="16.5" customHeight="1">
      <c r="A44" s="66" t="s">
        <v>18</v>
      </c>
      <c r="B44" s="4">
        <v>20.9</v>
      </c>
      <c r="C44" s="4">
        <f t="shared" si="4"/>
        <v>174</v>
      </c>
      <c r="D44" s="4">
        <v>161.9</v>
      </c>
      <c r="E44" s="4">
        <v>12.1</v>
      </c>
      <c r="F44" s="4">
        <v>17.9</v>
      </c>
      <c r="G44" s="4">
        <f t="shared" si="5"/>
        <v>98.7</v>
      </c>
      <c r="H44" s="4">
        <v>96.7</v>
      </c>
      <c r="I44" s="4">
        <v>2</v>
      </c>
      <c r="J44" s="66" t="s">
        <v>18</v>
      </c>
      <c r="K44" s="4">
        <v>20</v>
      </c>
      <c r="L44" s="4">
        <f t="shared" si="6"/>
        <v>167.7</v>
      </c>
      <c r="M44" s="4">
        <v>156.7</v>
      </c>
      <c r="N44" s="4">
        <v>11</v>
      </c>
      <c r="O44" s="4">
        <v>17.8</v>
      </c>
      <c r="P44" s="4">
        <f t="shared" si="7"/>
        <v>103.9</v>
      </c>
      <c r="Q44" s="4">
        <v>99.9</v>
      </c>
      <c r="R44" s="4">
        <v>4</v>
      </c>
    </row>
    <row r="45" spans="1:18" ht="16.5" customHeight="1">
      <c r="A45" s="66" t="s">
        <v>19</v>
      </c>
      <c r="B45" s="4">
        <v>20.1</v>
      </c>
      <c r="C45" s="4">
        <f t="shared" si="4"/>
        <v>166.2</v>
      </c>
      <c r="D45" s="4">
        <v>153.7</v>
      </c>
      <c r="E45" s="4">
        <v>12.5</v>
      </c>
      <c r="F45" s="4">
        <v>17.9</v>
      </c>
      <c r="G45" s="4">
        <f t="shared" si="5"/>
        <v>99.5</v>
      </c>
      <c r="H45" s="4">
        <v>97</v>
      </c>
      <c r="I45" s="4">
        <v>2.5</v>
      </c>
      <c r="J45" s="66" t="s">
        <v>19</v>
      </c>
      <c r="K45" s="4">
        <v>19.1</v>
      </c>
      <c r="L45" s="4">
        <f t="shared" si="6"/>
        <v>160.89999999999998</v>
      </c>
      <c r="M45" s="4">
        <v>149.2</v>
      </c>
      <c r="N45" s="4">
        <v>11.7</v>
      </c>
      <c r="O45" s="4">
        <v>18.3</v>
      </c>
      <c r="P45" s="4">
        <f t="shared" si="7"/>
        <v>111.6</v>
      </c>
      <c r="Q45" s="4">
        <v>107.5</v>
      </c>
      <c r="R45" s="4">
        <v>4.1</v>
      </c>
    </row>
    <row r="46" spans="1:18" ht="16.5" customHeight="1">
      <c r="A46" s="66" t="s">
        <v>20</v>
      </c>
      <c r="B46" s="4">
        <v>20.2</v>
      </c>
      <c r="C46" s="4">
        <f t="shared" si="4"/>
        <v>168.9</v>
      </c>
      <c r="D46" s="4">
        <v>155.4</v>
      </c>
      <c r="E46" s="4">
        <v>13.5</v>
      </c>
      <c r="F46" s="4">
        <v>17.9</v>
      </c>
      <c r="G46" s="4">
        <f t="shared" si="5"/>
        <v>95.1</v>
      </c>
      <c r="H46" s="4">
        <v>93.1</v>
      </c>
      <c r="I46" s="4">
        <v>2</v>
      </c>
      <c r="J46" s="66" t="s">
        <v>20</v>
      </c>
      <c r="K46" s="4">
        <v>20.1</v>
      </c>
      <c r="L46" s="4">
        <f t="shared" si="6"/>
        <v>172.10000000000002</v>
      </c>
      <c r="M46" s="4">
        <v>159.3</v>
      </c>
      <c r="N46" s="4">
        <v>12.8</v>
      </c>
      <c r="O46" s="4">
        <v>18.5</v>
      </c>
      <c r="P46" s="4">
        <f t="shared" si="7"/>
        <v>112.5</v>
      </c>
      <c r="Q46" s="4">
        <v>107.8</v>
      </c>
      <c r="R46" s="4">
        <v>4.7</v>
      </c>
    </row>
    <row r="47" spans="1:18" ht="16.5" customHeight="1">
      <c r="A47" s="66" t="s">
        <v>21</v>
      </c>
      <c r="B47" s="4">
        <v>20.9</v>
      </c>
      <c r="C47" s="4">
        <f t="shared" si="4"/>
        <v>172.9</v>
      </c>
      <c r="D47" s="4">
        <v>159</v>
      </c>
      <c r="E47" s="4">
        <v>13.9</v>
      </c>
      <c r="F47" s="4">
        <v>18.2</v>
      </c>
      <c r="G47" s="4">
        <f t="shared" si="5"/>
        <v>100.2</v>
      </c>
      <c r="H47" s="4">
        <v>97.8</v>
      </c>
      <c r="I47" s="4">
        <v>2.4</v>
      </c>
      <c r="J47" s="66" t="s">
        <v>21</v>
      </c>
      <c r="K47" s="4">
        <v>19.7</v>
      </c>
      <c r="L47" s="4">
        <f t="shared" si="6"/>
        <v>164.9</v>
      </c>
      <c r="M47" s="4">
        <v>151</v>
      </c>
      <c r="N47" s="4">
        <v>13.9</v>
      </c>
      <c r="O47" s="4">
        <v>19.6</v>
      </c>
      <c r="P47" s="4">
        <f t="shared" si="7"/>
        <v>119.4</v>
      </c>
      <c r="Q47" s="4">
        <v>113.2</v>
      </c>
      <c r="R47" s="4">
        <v>6.2</v>
      </c>
    </row>
    <row r="48" spans="1:18" ht="16.5" customHeight="1">
      <c r="A48" s="66" t="s">
        <v>22</v>
      </c>
      <c r="B48" s="4">
        <v>20.6</v>
      </c>
      <c r="C48" s="4">
        <f t="shared" si="4"/>
        <v>172.8</v>
      </c>
      <c r="D48" s="4">
        <v>158.4</v>
      </c>
      <c r="E48" s="4">
        <v>14.4</v>
      </c>
      <c r="F48" s="4">
        <v>17.8</v>
      </c>
      <c r="G48" s="4">
        <f t="shared" si="5"/>
        <v>97.2</v>
      </c>
      <c r="H48" s="4">
        <v>94.7</v>
      </c>
      <c r="I48" s="4">
        <v>2.5</v>
      </c>
      <c r="J48" s="66" t="s">
        <v>22</v>
      </c>
      <c r="K48" s="4">
        <v>19.9</v>
      </c>
      <c r="L48" s="4">
        <f t="shared" si="6"/>
        <v>169</v>
      </c>
      <c r="M48" s="4">
        <v>154</v>
      </c>
      <c r="N48" s="4">
        <v>15</v>
      </c>
      <c r="O48" s="4">
        <v>18.6</v>
      </c>
      <c r="P48" s="4">
        <f t="shared" si="7"/>
        <v>110.80000000000001</v>
      </c>
      <c r="Q48" s="4">
        <v>104.4</v>
      </c>
      <c r="R48" s="4">
        <v>6.4</v>
      </c>
    </row>
    <row r="49" spans="1:18" ht="16.5" customHeight="1">
      <c r="A49" s="90" t="s">
        <v>23</v>
      </c>
      <c r="B49" s="11">
        <v>20.5</v>
      </c>
      <c r="C49" s="43">
        <f t="shared" si="4"/>
        <v>172.2</v>
      </c>
      <c r="D49" s="11">
        <v>157</v>
      </c>
      <c r="E49" s="11">
        <v>15.2</v>
      </c>
      <c r="F49" s="11">
        <v>18</v>
      </c>
      <c r="G49" s="43">
        <f t="shared" si="5"/>
        <v>101.8</v>
      </c>
      <c r="H49" s="11">
        <v>98.6</v>
      </c>
      <c r="I49" s="11">
        <v>3.2</v>
      </c>
      <c r="J49" s="90" t="s">
        <v>23</v>
      </c>
      <c r="K49" s="11">
        <v>20.6</v>
      </c>
      <c r="L49" s="43">
        <f t="shared" si="6"/>
        <v>176.2</v>
      </c>
      <c r="M49" s="11">
        <v>159.1</v>
      </c>
      <c r="N49" s="11">
        <v>17.1</v>
      </c>
      <c r="O49" s="11">
        <v>19.3</v>
      </c>
      <c r="P49" s="43">
        <f t="shared" si="7"/>
        <v>119.60000000000001</v>
      </c>
      <c r="Q49" s="11">
        <v>112.7</v>
      </c>
      <c r="R49" s="11">
        <v>6.9</v>
      </c>
    </row>
    <row r="50" spans="2:18" ht="13.5">
      <c r="B50" s="48"/>
      <c r="C50" s="48"/>
      <c r="D50" s="48"/>
      <c r="E50" s="48"/>
      <c r="F50" s="48"/>
      <c r="G50" s="48"/>
      <c r="H50" s="48"/>
      <c r="I50" s="48"/>
      <c r="K50" s="48"/>
      <c r="L50" s="48"/>
      <c r="M50" s="48"/>
      <c r="N50" s="48"/>
      <c r="O50" s="48"/>
      <c r="P50" s="48"/>
      <c r="Q50" s="48"/>
      <c r="R50" s="48"/>
    </row>
  </sheetData>
  <printOptions/>
  <pageMargins left="0.7874015748031497" right="0.7874015748031497" top="0.7874015748031497" bottom="0.5905511811023623" header="0" footer="0"/>
  <pageSetup horizontalDpi="300" verticalDpi="3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workbookViewId="0" topLeftCell="A43">
      <selection activeCell="B56" sqref="B56"/>
    </sheetView>
  </sheetViews>
  <sheetFormatPr defaultColWidth="8.796875" defaultRowHeight="14.25"/>
  <cols>
    <col min="1" max="1" width="9.09765625" style="44" customWidth="1"/>
    <col min="2" max="9" width="9.59765625" style="44" customWidth="1"/>
    <col min="10" max="10" width="9.09765625" style="44" customWidth="1"/>
    <col min="11" max="18" width="9.59765625" style="44" customWidth="1"/>
    <col min="19" max="16384" width="9" style="44" customWidth="1"/>
  </cols>
  <sheetData>
    <row r="1" spans="1:10" ht="16.5" customHeight="1">
      <c r="A1" s="1" t="s">
        <v>141</v>
      </c>
      <c r="J1" s="1" t="s">
        <v>142</v>
      </c>
    </row>
    <row r="2" ht="13.5" customHeight="1"/>
    <row r="3" spans="1:18" ht="16.5" customHeight="1">
      <c r="A3" s="48" t="s">
        <v>0</v>
      </c>
      <c r="I3" s="58" t="s">
        <v>129</v>
      </c>
      <c r="J3" s="48" t="s">
        <v>0</v>
      </c>
      <c r="R3" s="58" t="s">
        <v>129</v>
      </c>
    </row>
    <row r="4" spans="1:18" ht="16.5" customHeight="1">
      <c r="A4" s="59" t="s">
        <v>1</v>
      </c>
      <c r="B4" s="77" t="s">
        <v>143</v>
      </c>
      <c r="C4" s="78"/>
      <c r="D4" s="78"/>
      <c r="E4" s="78"/>
      <c r="F4" s="78"/>
      <c r="G4" s="78"/>
      <c r="H4" s="78"/>
      <c r="I4" s="79"/>
      <c r="J4" s="59" t="s">
        <v>1</v>
      </c>
      <c r="K4" s="77" t="s">
        <v>144</v>
      </c>
      <c r="L4" s="78"/>
      <c r="M4" s="78"/>
      <c r="N4" s="78"/>
      <c r="O4" s="78"/>
      <c r="P4" s="78"/>
      <c r="Q4" s="78"/>
      <c r="R4" s="79"/>
    </row>
    <row r="5" spans="1:18" ht="16.5" customHeight="1">
      <c r="A5" s="2"/>
      <c r="B5" s="80" t="s">
        <v>105</v>
      </c>
      <c r="C5" s="80"/>
      <c r="D5" s="80"/>
      <c r="E5" s="81"/>
      <c r="F5" s="80" t="s">
        <v>106</v>
      </c>
      <c r="G5" s="80"/>
      <c r="H5" s="80"/>
      <c r="I5" s="81"/>
      <c r="J5" s="2"/>
      <c r="K5" s="80" t="s">
        <v>105</v>
      </c>
      <c r="L5" s="80"/>
      <c r="M5" s="80"/>
      <c r="N5" s="81"/>
      <c r="O5" s="80" t="s">
        <v>106</v>
      </c>
      <c r="P5" s="80"/>
      <c r="Q5" s="80"/>
      <c r="R5" s="81"/>
    </row>
    <row r="6" spans="1:18" ht="16.5" customHeight="1">
      <c r="A6" s="2"/>
      <c r="B6" s="62"/>
      <c r="C6" s="62" t="s">
        <v>130</v>
      </c>
      <c r="D6" s="62" t="s">
        <v>109</v>
      </c>
      <c r="E6" s="62" t="s">
        <v>131</v>
      </c>
      <c r="F6" s="62"/>
      <c r="G6" s="62" t="s">
        <v>130</v>
      </c>
      <c r="H6" s="62" t="s">
        <v>109</v>
      </c>
      <c r="I6" s="62" t="s">
        <v>131</v>
      </c>
      <c r="J6" s="2"/>
      <c r="K6" s="62"/>
      <c r="L6" s="62" t="s">
        <v>130</v>
      </c>
      <c r="M6" s="62" t="s">
        <v>109</v>
      </c>
      <c r="N6" s="62" t="s">
        <v>131</v>
      </c>
      <c r="O6" s="62"/>
      <c r="P6" s="62" t="s">
        <v>130</v>
      </c>
      <c r="Q6" s="62" t="s">
        <v>109</v>
      </c>
      <c r="R6" s="62" t="s">
        <v>131</v>
      </c>
    </row>
    <row r="7" spans="1:18" ht="16.5" customHeight="1">
      <c r="A7" s="2"/>
      <c r="B7" s="62" t="s">
        <v>132</v>
      </c>
      <c r="C7" s="62"/>
      <c r="D7" s="62"/>
      <c r="E7" s="62"/>
      <c r="F7" s="62" t="s">
        <v>132</v>
      </c>
      <c r="G7" s="62"/>
      <c r="H7" s="62"/>
      <c r="I7" s="62"/>
      <c r="J7" s="2"/>
      <c r="K7" s="62" t="s">
        <v>132</v>
      </c>
      <c r="L7" s="62"/>
      <c r="M7" s="62"/>
      <c r="N7" s="62"/>
      <c r="O7" s="62" t="s">
        <v>132</v>
      </c>
      <c r="P7" s="62"/>
      <c r="Q7" s="62"/>
      <c r="R7" s="62"/>
    </row>
    <row r="8" spans="1:18" ht="16.5" customHeight="1">
      <c r="A8" s="63" t="s">
        <v>10</v>
      </c>
      <c r="B8" s="64"/>
      <c r="C8" s="64" t="s">
        <v>133</v>
      </c>
      <c r="D8" s="64" t="s">
        <v>133</v>
      </c>
      <c r="E8" s="64" t="s">
        <v>133</v>
      </c>
      <c r="F8" s="64"/>
      <c r="G8" s="64" t="s">
        <v>133</v>
      </c>
      <c r="H8" s="64" t="s">
        <v>133</v>
      </c>
      <c r="I8" s="64" t="s">
        <v>133</v>
      </c>
      <c r="J8" s="63" t="s">
        <v>10</v>
      </c>
      <c r="K8" s="64"/>
      <c r="L8" s="64" t="s">
        <v>133</v>
      </c>
      <c r="M8" s="64" t="s">
        <v>133</v>
      </c>
      <c r="N8" s="64" t="s">
        <v>133</v>
      </c>
      <c r="O8" s="64"/>
      <c r="P8" s="64" t="s">
        <v>133</v>
      </c>
      <c r="Q8" s="64" t="s">
        <v>133</v>
      </c>
      <c r="R8" s="64" t="s">
        <v>133</v>
      </c>
    </row>
    <row r="9" spans="1:18" ht="16.5" customHeight="1">
      <c r="A9" s="66" t="s">
        <v>26</v>
      </c>
      <c r="B9" s="4">
        <v>22.3</v>
      </c>
      <c r="C9" s="4">
        <v>182.4</v>
      </c>
      <c r="D9" s="4">
        <v>173.8</v>
      </c>
      <c r="E9" s="4">
        <v>8.6</v>
      </c>
      <c r="F9" s="4">
        <v>19.5</v>
      </c>
      <c r="G9" s="4">
        <v>93.6</v>
      </c>
      <c r="H9" s="4">
        <v>92.3</v>
      </c>
      <c r="I9" s="4">
        <v>1.3</v>
      </c>
      <c r="J9" s="66" t="s">
        <v>26</v>
      </c>
      <c r="K9" s="4">
        <v>21</v>
      </c>
      <c r="L9" s="4">
        <v>168.6</v>
      </c>
      <c r="M9" s="4">
        <v>159.5</v>
      </c>
      <c r="N9" s="4">
        <v>9.1</v>
      </c>
      <c r="O9" s="4">
        <v>19.7</v>
      </c>
      <c r="P9" s="4">
        <v>128.7</v>
      </c>
      <c r="Q9" s="4">
        <v>125.4</v>
      </c>
      <c r="R9" s="4">
        <v>3.3</v>
      </c>
    </row>
    <row r="10" spans="1:18" ht="16.5" customHeight="1">
      <c r="A10" s="66" t="s">
        <v>136</v>
      </c>
      <c r="B10" s="4">
        <v>21.6</v>
      </c>
      <c r="C10" s="4">
        <v>175.6</v>
      </c>
      <c r="D10" s="4">
        <v>167</v>
      </c>
      <c r="E10" s="4">
        <v>8.6</v>
      </c>
      <c r="F10" s="4">
        <v>19.6</v>
      </c>
      <c r="G10" s="4">
        <v>86</v>
      </c>
      <c r="H10" s="4">
        <v>84.7</v>
      </c>
      <c r="I10" s="4">
        <v>1.3</v>
      </c>
      <c r="J10" s="66" t="s">
        <v>136</v>
      </c>
      <c r="K10" s="4">
        <v>21.6</v>
      </c>
      <c r="L10" s="4">
        <v>172.6</v>
      </c>
      <c r="M10" s="4">
        <v>163</v>
      </c>
      <c r="N10" s="4">
        <v>9.6</v>
      </c>
      <c r="O10" s="4">
        <v>17.9</v>
      </c>
      <c r="P10" s="4">
        <v>109.3</v>
      </c>
      <c r="Q10" s="4">
        <v>107</v>
      </c>
      <c r="R10" s="4">
        <v>2.3</v>
      </c>
    </row>
    <row r="11" spans="1:18" ht="16.5" customHeight="1">
      <c r="A11" s="66" t="s">
        <v>137</v>
      </c>
      <c r="B11" s="4">
        <v>21.5</v>
      </c>
      <c r="C11" s="4">
        <v>172.4</v>
      </c>
      <c r="D11" s="4">
        <v>161.7</v>
      </c>
      <c r="E11" s="4">
        <v>10.7</v>
      </c>
      <c r="F11" s="4">
        <v>20</v>
      </c>
      <c r="G11" s="4">
        <v>111.1</v>
      </c>
      <c r="H11" s="4">
        <v>109.5</v>
      </c>
      <c r="I11" s="4">
        <v>1.6</v>
      </c>
      <c r="J11" s="66" t="s">
        <v>137</v>
      </c>
      <c r="K11" s="4">
        <v>21.6</v>
      </c>
      <c r="L11" s="4">
        <v>171</v>
      </c>
      <c r="M11" s="4">
        <v>162.1</v>
      </c>
      <c r="N11" s="4">
        <v>8.9</v>
      </c>
      <c r="O11" s="4">
        <v>13.8</v>
      </c>
      <c r="P11" s="4">
        <v>86.2</v>
      </c>
      <c r="Q11" s="4">
        <v>84.6</v>
      </c>
      <c r="R11" s="4">
        <v>1.6</v>
      </c>
    </row>
    <row r="12" spans="1:18" ht="16.5" customHeight="1">
      <c r="A12" s="66" t="s">
        <v>138</v>
      </c>
      <c r="B12" s="4">
        <v>21.9</v>
      </c>
      <c r="C12" s="4">
        <v>180.7</v>
      </c>
      <c r="D12" s="4">
        <v>166.6</v>
      </c>
      <c r="E12" s="4">
        <v>14.1</v>
      </c>
      <c r="F12" s="4">
        <v>20.4</v>
      </c>
      <c r="G12" s="4">
        <v>105.7</v>
      </c>
      <c r="H12" s="4">
        <v>104.4</v>
      </c>
      <c r="I12" s="4">
        <v>1.3</v>
      </c>
      <c r="J12" s="66" t="s">
        <v>138</v>
      </c>
      <c r="K12" s="4">
        <v>21.1</v>
      </c>
      <c r="L12" s="4">
        <v>170.9</v>
      </c>
      <c r="M12" s="4">
        <v>160.2</v>
      </c>
      <c r="N12" s="4">
        <v>10.7</v>
      </c>
      <c r="O12" s="4">
        <v>15.1</v>
      </c>
      <c r="P12" s="4">
        <v>99.2</v>
      </c>
      <c r="Q12" s="4">
        <v>97.1</v>
      </c>
      <c r="R12" s="4">
        <v>2.1</v>
      </c>
    </row>
    <row r="13" spans="1:18" s="57" customFormat="1" ht="16.5" customHeight="1">
      <c r="A13" s="66" t="s">
        <v>139</v>
      </c>
      <c r="B13" s="4">
        <f>ROUND(SUM(B14:B25)/12,1)</f>
        <v>21.8</v>
      </c>
      <c r="C13" s="4">
        <f aca="true" t="shared" si="0" ref="C13:C25">D13+E13</f>
        <v>173.1</v>
      </c>
      <c r="D13" s="4">
        <f>ROUND(SUM(D14:D25)/12,1)+0.1</f>
        <v>166.9</v>
      </c>
      <c r="E13" s="4">
        <f>ROUND(SUM(E14:E25)/12,1)</f>
        <v>6.2</v>
      </c>
      <c r="F13" s="4">
        <f>ROUND(SUM(F14:F25)/12,1)</f>
        <v>19.3</v>
      </c>
      <c r="G13" s="4">
        <f aca="true" t="shared" si="1" ref="G13:G25">H13+I13</f>
        <v>97.3</v>
      </c>
      <c r="H13" s="4">
        <v>95.8</v>
      </c>
      <c r="I13" s="4">
        <f>ROUND(SUM(I14:I25)/12,1)</f>
        <v>1.5</v>
      </c>
      <c r="J13" s="66" t="s">
        <v>139</v>
      </c>
      <c r="K13" s="4">
        <f>ROUND(SUM(K14:K25)/12,1)</f>
        <v>21</v>
      </c>
      <c r="L13" s="4">
        <f aca="true" t="shared" si="2" ref="L13:L25">M13+N13</f>
        <v>171.89999999999998</v>
      </c>
      <c r="M13" s="4">
        <f>ROUND(SUM(M14:M25)/12,1)</f>
        <v>160.7</v>
      </c>
      <c r="N13" s="4">
        <f>ROUND(SUM(N14:N25)/12,1)</f>
        <v>11.2</v>
      </c>
      <c r="O13" s="4">
        <f>ROUND(SUM(O14:O25)/12,1)-0.1</f>
        <v>17.799999999999997</v>
      </c>
      <c r="P13" s="4">
        <f>ROUND(SUM(P14:P25)/12,1)</f>
        <v>110.9</v>
      </c>
      <c r="Q13" s="4">
        <f>ROUND(SUM(Q14:Q25)/12,1)</f>
        <v>109.7</v>
      </c>
      <c r="R13" s="4">
        <f>ROUND(SUM(R14:R25)/12,1)</f>
        <v>1.2</v>
      </c>
    </row>
    <row r="14" spans="1:18" ht="16.5" customHeight="1">
      <c r="A14" s="88" t="s">
        <v>140</v>
      </c>
      <c r="B14" s="47">
        <v>20.7</v>
      </c>
      <c r="C14" s="47">
        <f t="shared" si="0"/>
        <v>160.20000000000002</v>
      </c>
      <c r="D14" s="47">
        <v>154.3</v>
      </c>
      <c r="E14" s="47">
        <v>5.9</v>
      </c>
      <c r="F14" s="47">
        <v>19</v>
      </c>
      <c r="G14" s="47">
        <f t="shared" si="1"/>
        <v>89.7</v>
      </c>
      <c r="H14" s="47">
        <v>88.2</v>
      </c>
      <c r="I14" s="47">
        <v>1.5</v>
      </c>
      <c r="J14" s="88" t="s">
        <v>140</v>
      </c>
      <c r="K14" s="47">
        <v>20</v>
      </c>
      <c r="L14" s="47">
        <f t="shared" si="2"/>
        <v>164.89999999999998</v>
      </c>
      <c r="M14" s="47">
        <v>153.2</v>
      </c>
      <c r="N14" s="47">
        <v>11.7</v>
      </c>
      <c r="O14" s="47">
        <v>16.7</v>
      </c>
      <c r="P14" s="47">
        <f aca="true" t="shared" si="3" ref="P14:P25">Q14+R14</f>
        <v>105.60000000000001</v>
      </c>
      <c r="Q14" s="47">
        <v>104.2</v>
      </c>
      <c r="R14" s="47">
        <v>1.4</v>
      </c>
    </row>
    <row r="15" spans="1:18" ht="16.5" customHeight="1">
      <c r="A15" s="66" t="s">
        <v>13</v>
      </c>
      <c r="B15" s="4">
        <v>21</v>
      </c>
      <c r="C15" s="4">
        <f t="shared" si="0"/>
        <v>163.8</v>
      </c>
      <c r="D15" s="4">
        <v>157.5</v>
      </c>
      <c r="E15" s="4">
        <v>6.3</v>
      </c>
      <c r="F15" s="4">
        <v>18.9</v>
      </c>
      <c r="G15" s="4">
        <f t="shared" si="1"/>
        <v>88.89999999999999</v>
      </c>
      <c r="H15" s="4">
        <v>87.8</v>
      </c>
      <c r="I15" s="4">
        <v>1.1</v>
      </c>
      <c r="J15" s="66" t="s">
        <v>13</v>
      </c>
      <c r="K15" s="4">
        <v>20.6</v>
      </c>
      <c r="L15" s="4">
        <f t="shared" si="2"/>
        <v>168.7</v>
      </c>
      <c r="M15" s="4">
        <v>157.2</v>
      </c>
      <c r="N15" s="4">
        <v>11.5</v>
      </c>
      <c r="O15" s="4">
        <v>16.7</v>
      </c>
      <c r="P15" s="4">
        <f t="shared" si="3"/>
        <v>106.5</v>
      </c>
      <c r="Q15" s="4">
        <v>105.4</v>
      </c>
      <c r="R15" s="4">
        <v>1.1</v>
      </c>
    </row>
    <row r="16" spans="1:18" ht="16.5" customHeight="1">
      <c r="A16" s="66" t="s">
        <v>14</v>
      </c>
      <c r="B16" s="4">
        <v>21.7</v>
      </c>
      <c r="C16" s="4">
        <f t="shared" si="0"/>
        <v>173.3</v>
      </c>
      <c r="D16" s="4">
        <v>166.4</v>
      </c>
      <c r="E16" s="4">
        <v>6.9</v>
      </c>
      <c r="F16" s="4">
        <v>18.8</v>
      </c>
      <c r="G16" s="4">
        <f t="shared" si="1"/>
        <v>92.39999999999999</v>
      </c>
      <c r="H16" s="4">
        <v>91.1</v>
      </c>
      <c r="I16" s="4">
        <v>1.3</v>
      </c>
      <c r="J16" s="66" t="s">
        <v>14</v>
      </c>
      <c r="K16" s="4">
        <v>21</v>
      </c>
      <c r="L16" s="4">
        <f t="shared" si="2"/>
        <v>173.5</v>
      </c>
      <c r="M16" s="4">
        <v>161.7</v>
      </c>
      <c r="N16" s="4">
        <v>11.8</v>
      </c>
      <c r="O16" s="4">
        <v>18.3</v>
      </c>
      <c r="P16" s="4">
        <f t="shared" si="3"/>
        <v>114.3</v>
      </c>
      <c r="Q16" s="4">
        <v>112.7</v>
      </c>
      <c r="R16" s="4">
        <v>1.6</v>
      </c>
    </row>
    <row r="17" spans="1:18" ht="16.5" customHeight="1">
      <c r="A17" s="66" t="s">
        <v>15</v>
      </c>
      <c r="B17" s="4">
        <v>22.1</v>
      </c>
      <c r="C17" s="4">
        <f t="shared" si="0"/>
        <v>179.5</v>
      </c>
      <c r="D17" s="4">
        <v>171.5</v>
      </c>
      <c r="E17" s="4">
        <v>8</v>
      </c>
      <c r="F17" s="4">
        <v>19.5</v>
      </c>
      <c r="G17" s="4">
        <f t="shared" si="1"/>
        <v>91.7</v>
      </c>
      <c r="H17" s="4">
        <v>90.3</v>
      </c>
      <c r="I17" s="4">
        <v>1.4</v>
      </c>
      <c r="J17" s="66" t="s">
        <v>15</v>
      </c>
      <c r="K17" s="4">
        <v>21.7</v>
      </c>
      <c r="L17" s="4">
        <f t="shared" si="2"/>
        <v>178.2</v>
      </c>
      <c r="M17" s="4">
        <v>167</v>
      </c>
      <c r="N17" s="4">
        <v>11.2</v>
      </c>
      <c r="O17" s="4">
        <v>17.6</v>
      </c>
      <c r="P17" s="4">
        <f t="shared" si="3"/>
        <v>107.9</v>
      </c>
      <c r="Q17" s="4">
        <v>106.4</v>
      </c>
      <c r="R17" s="4">
        <v>1.5</v>
      </c>
    </row>
    <row r="18" spans="1:18" ht="16.5" customHeight="1">
      <c r="A18" s="66" t="s">
        <v>16</v>
      </c>
      <c r="B18" s="4">
        <v>21</v>
      </c>
      <c r="C18" s="4">
        <f t="shared" si="0"/>
        <v>169</v>
      </c>
      <c r="D18" s="4">
        <v>162.3</v>
      </c>
      <c r="E18" s="4">
        <v>6.7</v>
      </c>
      <c r="F18" s="4">
        <v>19.3</v>
      </c>
      <c r="G18" s="4">
        <f t="shared" si="1"/>
        <v>94.1</v>
      </c>
      <c r="H18" s="4">
        <v>92.5</v>
      </c>
      <c r="I18" s="4">
        <v>1.6</v>
      </c>
      <c r="J18" s="66" t="s">
        <v>16</v>
      </c>
      <c r="K18" s="4">
        <v>20.1</v>
      </c>
      <c r="L18" s="4">
        <f t="shared" si="2"/>
        <v>165.6</v>
      </c>
      <c r="M18" s="4">
        <v>155</v>
      </c>
      <c r="N18" s="4">
        <v>10.6</v>
      </c>
      <c r="O18" s="4">
        <v>17.7</v>
      </c>
      <c r="P18" s="4">
        <f t="shared" si="3"/>
        <v>108.39999999999999</v>
      </c>
      <c r="Q18" s="4">
        <v>107.1</v>
      </c>
      <c r="R18" s="4">
        <v>1.3</v>
      </c>
    </row>
    <row r="19" spans="1:18" ht="16.5" customHeight="1">
      <c r="A19" s="66" t="s">
        <v>17</v>
      </c>
      <c r="B19" s="4">
        <v>22.4</v>
      </c>
      <c r="C19" s="4">
        <f t="shared" si="0"/>
        <v>178.2</v>
      </c>
      <c r="D19" s="4">
        <v>172.6</v>
      </c>
      <c r="E19" s="4">
        <v>5.6</v>
      </c>
      <c r="F19" s="4">
        <v>19.4</v>
      </c>
      <c r="G19" s="4">
        <f t="shared" si="1"/>
        <v>92.6</v>
      </c>
      <c r="H19" s="4">
        <v>91.5</v>
      </c>
      <c r="I19" s="4">
        <v>1.1</v>
      </c>
      <c r="J19" s="66" t="s">
        <v>17</v>
      </c>
      <c r="K19" s="4">
        <v>21.4</v>
      </c>
      <c r="L19" s="4">
        <f t="shared" si="2"/>
        <v>172.3</v>
      </c>
      <c r="M19" s="4">
        <v>162.9</v>
      </c>
      <c r="N19" s="4">
        <v>9.4</v>
      </c>
      <c r="O19" s="4">
        <v>17.3</v>
      </c>
      <c r="P19" s="4">
        <f t="shared" si="3"/>
        <v>108.2</v>
      </c>
      <c r="Q19" s="4">
        <v>107.3</v>
      </c>
      <c r="R19" s="4">
        <v>0.9</v>
      </c>
    </row>
    <row r="20" spans="1:18" ht="16.5" customHeight="1">
      <c r="A20" s="66" t="s">
        <v>18</v>
      </c>
      <c r="B20" s="4">
        <v>22.6</v>
      </c>
      <c r="C20" s="4">
        <f t="shared" si="0"/>
        <v>179.1</v>
      </c>
      <c r="D20" s="4">
        <v>174</v>
      </c>
      <c r="E20" s="4">
        <v>5.1</v>
      </c>
      <c r="F20" s="4">
        <v>19.2</v>
      </c>
      <c r="G20" s="4">
        <f t="shared" si="1"/>
        <v>102.3</v>
      </c>
      <c r="H20" s="4">
        <v>101</v>
      </c>
      <c r="I20" s="4">
        <v>1.3</v>
      </c>
      <c r="J20" s="66" t="s">
        <v>18</v>
      </c>
      <c r="K20" s="4">
        <v>21.6</v>
      </c>
      <c r="L20" s="4">
        <f t="shared" si="2"/>
        <v>176.20000000000002</v>
      </c>
      <c r="M20" s="4">
        <v>165.4</v>
      </c>
      <c r="N20" s="4">
        <v>10.8</v>
      </c>
      <c r="O20" s="4">
        <v>18.8</v>
      </c>
      <c r="P20" s="4">
        <f t="shared" si="3"/>
        <v>118.5</v>
      </c>
      <c r="Q20" s="4">
        <v>117.5</v>
      </c>
      <c r="R20" s="4">
        <v>1</v>
      </c>
    </row>
    <row r="21" spans="1:18" ht="16.5" customHeight="1">
      <c r="A21" s="66" t="s">
        <v>19</v>
      </c>
      <c r="B21" s="4">
        <v>21.9</v>
      </c>
      <c r="C21" s="4">
        <f t="shared" si="0"/>
        <v>173.4</v>
      </c>
      <c r="D21" s="4">
        <v>168.1</v>
      </c>
      <c r="E21" s="4">
        <v>5.3</v>
      </c>
      <c r="F21" s="4">
        <v>20</v>
      </c>
      <c r="G21" s="4">
        <f t="shared" si="1"/>
        <v>108.5</v>
      </c>
      <c r="H21" s="4">
        <v>106.3</v>
      </c>
      <c r="I21" s="4">
        <v>2.2</v>
      </c>
      <c r="J21" s="66" t="s">
        <v>19</v>
      </c>
      <c r="K21" s="4">
        <v>21.2</v>
      </c>
      <c r="L21" s="4">
        <f t="shared" si="2"/>
        <v>173.9</v>
      </c>
      <c r="M21" s="4">
        <v>162.9</v>
      </c>
      <c r="N21" s="4">
        <v>11</v>
      </c>
      <c r="O21" s="4">
        <v>18</v>
      </c>
      <c r="P21" s="4">
        <f t="shared" si="3"/>
        <v>110.89999999999999</v>
      </c>
      <c r="Q21" s="4">
        <v>109.6</v>
      </c>
      <c r="R21" s="4">
        <v>1.3</v>
      </c>
    </row>
    <row r="22" spans="1:18" ht="16.5" customHeight="1">
      <c r="A22" s="66" t="s">
        <v>20</v>
      </c>
      <c r="B22" s="4">
        <v>21.9</v>
      </c>
      <c r="C22" s="4">
        <f t="shared" si="0"/>
        <v>172.2</v>
      </c>
      <c r="D22" s="4">
        <v>166.7</v>
      </c>
      <c r="E22" s="4">
        <v>5.5</v>
      </c>
      <c r="F22" s="4">
        <v>19.3</v>
      </c>
      <c r="G22" s="4">
        <f t="shared" si="1"/>
        <v>102.5</v>
      </c>
      <c r="H22" s="4">
        <v>101.1</v>
      </c>
      <c r="I22" s="4">
        <v>1.4</v>
      </c>
      <c r="J22" s="66" t="s">
        <v>20</v>
      </c>
      <c r="K22" s="4">
        <v>20.7</v>
      </c>
      <c r="L22" s="4">
        <f t="shared" si="2"/>
        <v>169.9</v>
      </c>
      <c r="M22" s="4">
        <v>158.8</v>
      </c>
      <c r="N22" s="4">
        <v>11.1</v>
      </c>
      <c r="O22" s="4">
        <v>18.7</v>
      </c>
      <c r="P22" s="4">
        <f t="shared" si="3"/>
        <v>113.6</v>
      </c>
      <c r="Q22" s="4">
        <v>112.3</v>
      </c>
      <c r="R22" s="4">
        <v>1.3</v>
      </c>
    </row>
    <row r="23" spans="1:18" ht="16.5" customHeight="1">
      <c r="A23" s="66" t="s">
        <v>21</v>
      </c>
      <c r="B23" s="4">
        <v>21.9</v>
      </c>
      <c r="C23" s="4">
        <f t="shared" si="0"/>
        <v>172</v>
      </c>
      <c r="D23" s="4">
        <v>167.2</v>
      </c>
      <c r="E23" s="4">
        <v>4.8</v>
      </c>
      <c r="F23" s="4">
        <v>19.4</v>
      </c>
      <c r="G23" s="4">
        <f t="shared" si="1"/>
        <v>102.9</v>
      </c>
      <c r="H23" s="4">
        <v>101.7</v>
      </c>
      <c r="I23" s="4">
        <v>1.2</v>
      </c>
      <c r="J23" s="66" t="s">
        <v>21</v>
      </c>
      <c r="K23" s="4">
        <v>21.4</v>
      </c>
      <c r="L23" s="4">
        <f t="shared" si="2"/>
        <v>174.5</v>
      </c>
      <c r="M23" s="4">
        <v>163.2</v>
      </c>
      <c r="N23" s="4">
        <v>11.3</v>
      </c>
      <c r="O23" s="4">
        <v>19</v>
      </c>
      <c r="P23" s="4">
        <f t="shared" si="3"/>
        <v>118.2</v>
      </c>
      <c r="Q23" s="4">
        <v>116.8</v>
      </c>
      <c r="R23" s="4">
        <v>1.4</v>
      </c>
    </row>
    <row r="24" spans="1:18" ht="16.5" customHeight="1">
      <c r="A24" s="66" t="s">
        <v>22</v>
      </c>
      <c r="B24" s="4">
        <v>22.1</v>
      </c>
      <c r="C24" s="4">
        <f t="shared" si="0"/>
        <v>175.3</v>
      </c>
      <c r="D24" s="4">
        <v>169</v>
      </c>
      <c r="E24" s="4">
        <v>6.3</v>
      </c>
      <c r="F24" s="4">
        <v>19</v>
      </c>
      <c r="G24" s="4">
        <f t="shared" si="1"/>
        <v>101</v>
      </c>
      <c r="H24" s="4">
        <v>99.8</v>
      </c>
      <c r="I24" s="4">
        <v>1.2</v>
      </c>
      <c r="J24" s="66" t="s">
        <v>22</v>
      </c>
      <c r="K24" s="4">
        <v>21.2</v>
      </c>
      <c r="L24" s="4">
        <f t="shared" si="2"/>
        <v>174.10000000000002</v>
      </c>
      <c r="M24" s="4">
        <v>162.8</v>
      </c>
      <c r="N24" s="4">
        <v>11.3</v>
      </c>
      <c r="O24" s="4">
        <v>17.9</v>
      </c>
      <c r="P24" s="4">
        <f t="shared" si="3"/>
        <v>109.10000000000001</v>
      </c>
      <c r="Q24" s="4">
        <v>108.4</v>
      </c>
      <c r="R24" s="4">
        <v>0.7</v>
      </c>
    </row>
    <row r="25" spans="1:18" ht="16.5" customHeight="1">
      <c r="A25" s="90" t="s">
        <v>23</v>
      </c>
      <c r="B25" s="11">
        <v>22.5</v>
      </c>
      <c r="C25" s="43">
        <f t="shared" si="0"/>
        <v>180.20000000000002</v>
      </c>
      <c r="D25" s="11">
        <v>171.9</v>
      </c>
      <c r="E25" s="11">
        <v>8.3</v>
      </c>
      <c r="F25" s="11">
        <v>19.7</v>
      </c>
      <c r="G25" s="43">
        <f t="shared" si="1"/>
        <v>107.89999999999999</v>
      </c>
      <c r="H25" s="11">
        <v>105.6</v>
      </c>
      <c r="I25" s="11">
        <v>2.3</v>
      </c>
      <c r="J25" s="90" t="s">
        <v>23</v>
      </c>
      <c r="K25" s="11">
        <v>20.8</v>
      </c>
      <c r="L25" s="43">
        <f t="shared" si="2"/>
        <v>171.8</v>
      </c>
      <c r="M25" s="11">
        <v>158.8</v>
      </c>
      <c r="N25" s="11">
        <v>13</v>
      </c>
      <c r="O25" s="11">
        <v>17.5</v>
      </c>
      <c r="P25" s="43">
        <f t="shared" si="3"/>
        <v>109.6</v>
      </c>
      <c r="Q25" s="11">
        <v>108.8</v>
      </c>
      <c r="R25" s="11">
        <v>0.8</v>
      </c>
    </row>
    <row r="26" spans="1:10" ht="16.5" customHeight="1">
      <c r="A26" s="93"/>
      <c r="B26" s="48"/>
      <c r="C26" s="48"/>
      <c r="D26" s="48"/>
      <c r="E26" s="48"/>
      <c r="F26" s="48"/>
      <c r="G26" s="48"/>
      <c r="H26" s="48"/>
      <c r="I26" s="48"/>
      <c r="J26" s="93"/>
    </row>
    <row r="27" spans="1:18" ht="16.5" customHeight="1">
      <c r="A27" s="48" t="s">
        <v>78</v>
      </c>
      <c r="B27" s="48"/>
      <c r="C27" s="48"/>
      <c r="D27" s="48"/>
      <c r="E27" s="48"/>
      <c r="F27" s="48"/>
      <c r="G27" s="48"/>
      <c r="H27" s="48"/>
      <c r="I27" s="58" t="s">
        <v>129</v>
      </c>
      <c r="J27" s="48" t="s">
        <v>78</v>
      </c>
      <c r="K27" s="48"/>
      <c r="L27" s="48"/>
      <c r="M27" s="48"/>
      <c r="N27" s="48"/>
      <c r="O27" s="48"/>
      <c r="P27" s="48"/>
      <c r="Q27" s="48"/>
      <c r="R27" s="58" t="s">
        <v>129</v>
      </c>
    </row>
    <row r="28" spans="1:18" ht="16.5" customHeight="1">
      <c r="A28" s="59" t="s">
        <v>1</v>
      </c>
      <c r="B28" s="77" t="s">
        <v>143</v>
      </c>
      <c r="C28" s="78"/>
      <c r="D28" s="78"/>
      <c r="E28" s="78"/>
      <c r="F28" s="78"/>
      <c r="G28" s="78"/>
      <c r="H28" s="78"/>
      <c r="I28" s="79"/>
      <c r="J28" s="59" t="s">
        <v>1</v>
      </c>
      <c r="K28" s="77" t="s">
        <v>144</v>
      </c>
      <c r="L28" s="78"/>
      <c r="M28" s="78"/>
      <c r="N28" s="78"/>
      <c r="O28" s="78"/>
      <c r="P28" s="78"/>
      <c r="Q28" s="78"/>
      <c r="R28" s="79"/>
    </row>
    <row r="29" spans="1:18" ht="16.5" customHeight="1">
      <c r="A29" s="2"/>
      <c r="B29" s="80" t="s">
        <v>105</v>
      </c>
      <c r="C29" s="80"/>
      <c r="D29" s="80"/>
      <c r="E29" s="81"/>
      <c r="F29" s="80" t="s">
        <v>106</v>
      </c>
      <c r="G29" s="80"/>
      <c r="H29" s="80"/>
      <c r="I29" s="81"/>
      <c r="J29" s="2"/>
      <c r="K29" s="80" t="s">
        <v>105</v>
      </c>
      <c r="L29" s="80"/>
      <c r="M29" s="80"/>
      <c r="N29" s="81"/>
      <c r="O29" s="80" t="s">
        <v>106</v>
      </c>
      <c r="P29" s="80"/>
      <c r="Q29" s="80"/>
      <c r="R29" s="81"/>
    </row>
    <row r="30" spans="1:18" ht="16.5" customHeight="1">
      <c r="A30" s="2"/>
      <c r="B30" s="62"/>
      <c r="C30" s="62" t="s">
        <v>130</v>
      </c>
      <c r="D30" s="62" t="s">
        <v>109</v>
      </c>
      <c r="E30" s="62" t="s">
        <v>131</v>
      </c>
      <c r="F30" s="62"/>
      <c r="G30" s="62" t="s">
        <v>130</v>
      </c>
      <c r="H30" s="62" t="s">
        <v>109</v>
      </c>
      <c r="I30" s="62" t="s">
        <v>131</v>
      </c>
      <c r="J30" s="2"/>
      <c r="K30" s="62"/>
      <c r="L30" s="62" t="s">
        <v>130</v>
      </c>
      <c r="M30" s="62" t="s">
        <v>109</v>
      </c>
      <c r="N30" s="62" t="s">
        <v>131</v>
      </c>
      <c r="O30" s="62"/>
      <c r="P30" s="62" t="s">
        <v>130</v>
      </c>
      <c r="Q30" s="62" t="s">
        <v>109</v>
      </c>
      <c r="R30" s="62" t="s">
        <v>131</v>
      </c>
    </row>
    <row r="31" spans="1:18" ht="16.5" customHeight="1">
      <c r="A31" s="2"/>
      <c r="B31" s="62" t="s">
        <v>132</v>
      </c>
      <c r="C31" s="62"/>
      <c r="D31" s="62"/>
      <c r="E31" s="62"/>
      <c r="F31" s="62" t="s">
        <v>132</v>
      </c>
      <c r="G31" s="62"/>
      <c r="H31" s="62"/>
      <c r="I31" s="62"/>
      <c r="J31" s="2"/>
      <c r="K31" s="62" t="s">
        <v>132</v>
      </c>
      <c r="L31" s="62"/>
      <c r="M31" s="62"/>
      <c r="N31" s="62"/>
      <c r="O31" s="62" t="s">
        <v>132</v>
      </c>
      <c r="P31" s="62"/>
      <c r="Q31" s="62"/>
      <c r="R31" s="62"/>
    </row>
    <row r="32" spans="1:18" ht="16.5" customHeight="1">
      <c r="A32" s="63" t="s">
        <v>10</v>
      </c>
      <c r="B32" s="64"/>
      <c r="C32" s="64" t="s">
        <v>133</v>
      </c>
      <c r="D32" s="64" t="s">
        <v>133</v>
      </c>
      <c r="E32" s="64" t="s">
        <v>133</v>
      </c>
      <c r="F32" s="64"/>
      <c r="G32" s="64" t="s">
        <v>133</v>
      </c>
      <c r="H32" s="64" t="s">
        <v>133</v>
      </c>
      <c r="I32" s="64" t="s">
        <v>133</v>
      </c>
      <c r="J32" s="63" t="s">
        <v>10</v>
      </c>
      <c r="K32" s="64"/>
      <c r="L32" s="64" t="s">
        <v>133</v>
      </c>
      <c r="M32" s="64" t="s">
        <v>133</v>
      </c>
      <c r="N32" s="64" t="s">
        <v>133</v>
      </c>
      <c r="O32" s="64"/>
      <c r="P32" s="64" t="s">
        <v>133</v>
      </c>
      <c r="Q32" s="64" t="s">
        <v>133</v>
      </c>
      <c r="R32" s="64" t="s">
        <v>133</v>
      </c>
    </row>
    <row r="33" spans="1:18" ht="16.5" customHeight="1">
      <c r="A33" s="66" t="s">
        <v>26</v>
      </c>
      <c r="B33" s="4">
        <v>22.4</v>
      </c>
      <c r="C33" s="4">
        <v>184.3</v>
      </c>
      <c r="D33" s="4">
        <v>175.2</v>
      </c>
      <c r="E33" s="4">
        <v>9.1</v>
      </c>
      <c r="F33" s="4">
        <v>20</v>
      </c>
      <c r="G33" s="4">
        <v>83.7</v>
      </c>
      <c r="H33" s="4">
        <v>82.3</v>
      </c>
      <c r="I33" s="4">
        <v>1.4</v>
      </c>
      <c r="J33" s="66" t="s">
        <v>26</v>
      </c>
      <c r="K33" s="4">
        <v>20.9</v>
      </c>
      <c r="L33" s="4">
        <v>169.2</v>
      </c>
      <c r="M33" s="4">
        <v>159.4</v>
      </c>
      <c r="N33" s="4">
        <v>9.8</v>
      </c>
      <c r="O33" s="4">
        <v>15.6</v>
      </c>
      <c r="P33" s="4">
        <v>94.3</v>
      </c>
      <c r="Q33" s="4">
        <v>92.6</v>
      </c>
      <c r="R33" s="4">
        <v>1.7</v>
      </c>
    </row>
    <row r="34" spans="1:18" ht="16.5" customHeight="1">
      <c r="A34" s="66" t="s">
        <v>136</v>
      </c>
      <c r="B34" s="4">
        <v>22.6</v>
      </c>
      <c r="C34" s="4">
        <v>185.8</v>
      </c>
      <c r="D34" s="4">
        <v>175.8</v>
      </c>
      <c r="E34" s="4">
        <v>10</v>
      </c>
      <c r="F34" s="4">
        <v>19.9</v>
      </c>
      <c r="G34" s="4">
        <v>84.7</v>
      </c>
      <c r="H34" s="4">
        <v>83.2</v>
      </c>
      <c r="I34" s="4">
        <v>1.5</v>
      </c>
      <c r="J34" s="66" t="s">
        <v>136</v>
      </c>
      <c r="K34" s="4">
        <v>20.8</v>
      </c>
      <c r="L34" s="4">
        <v>171.1</v>
      </c>
      <c r="M34" s="4">
        <v>159.9</v>
      </c>
      <c r="N34" s="4">
        <v>11.2</v>
      </c>
      <c r="O34" s="4">
        <v>15.9</v>
      </c>
      <c r="P34" s="4">
        <v>95.7</v>
      </c>
      <c r="Q34" s="4">
        <v>94</v>
      </c>
      <c r="R34" s="4">
        <v>1.7</v>
      </c>
    </row>
    <row r="35" spans="1:18" ht="16.5" customHeight="1">
      <c r="A35" s="66" t="s">
        <v>137</v>
      </c>
      <c r="B35" s="4">
        <v>21.6</v>
      </c>
      <c r="C35" s="4">
        <v>178.5</v>
      </c>
      <c r="D35" s="4">
        <v>164.1</v>
      </c>
      <c r="E35" s="4">
        <v>14.4</v>
      </c>
      <c r="F35" s="4">
        <v>20.4</v>
      </c>
      <c r="G35" s="4">
        <v>108.5</v>
      </c>
      <c r="H35" s="4">
        <v>106.4</v>
      </c>
      <c r="I35" s="4">
        <v>2.1</v>
      </c>
      <c r="J35" s="66" t="s">
        <v>137</v>
      </c>
      <c r="K35" s="4">
        <v>20.5</v>
      </c>
      <c r="L35" s="4">
        <v>167</v>
      </c>
      <c r="M35" s="4">
        <v>156.7</v>
      </c>
      <c r="N35" s="4">
        <v>10.3</v>
      </c>
      <c r="O35" s="4">
        <v>14.4</v>
      </c>
      <c r="P35" s="4">
        <v>94.6</v>
      </c>
      <c r="Q35" s="4">
        <v>92.9</v>
      </c>
      <c r="R35" s="4">
        <v>1.7</v>
      </c>
    </row>
    <row r="36" spans="1:18" ht="16.5" customHeight="1">
      <c r="A36" s="66" t="s">
        <v>138</v>
      </c>
      <c r="B36" s="4">
        <v>21.4</v>
      </c>
      <c r="C36" s="4">
        <v>177.2</v>
      </c>
      <c r="D36" s="4">
        <v>164.7</v>
      </c>
      <c r="E36" s="4">
        <v>12.5</v>
      </c>
      <c r="F36" s="4">
        <v>21.1</v>
      </c>
      <c r="G36" s="4">
        <v>110.4</v>
      </c>
      <c r="H36" s="4">
        <v>108.2</v>
      </c>
      <c r="I36" s="4">
        <v>2.2</v>
      </c>
      <c r="J36" s="66" t="s">
        <v>138</v>
      </c>
      <c r="K36" s="4">
        <v>20.3</v>
      </c>
      <c r="L36" s="4">
        <v>166.4</v>
      </c>
      <c r="M36" s="4">
        <v>154.3</v>
      </c>
      <c r="N36" s="4">
        <v>12.1</v>
      </c>
      <c r="O36" s="4">
        <v>13.4</v>
      </c>
      <c r="P36" s="4">
        <v>89.7</v>
      </c>
      <c r="Q36" s="4">
        <v>87.7</v>
      </c>
      <c r="R36" s="4">
        <v>2</v>
      </c>
    </row>
    <row r="37" spans="1:18" s="57" customFormat="1" ht="16.5" customHeight="1">
      <c r="A37" s="66" t="s">
        <v>139</v>
      </c>
      <c r="B37" s="4">
        <f>ROUND(SUM(B38:B49)/12,1)-0.1</f>
        <v>21.2</v>
      </c>
      <c r="C37" s="4">
        <f aca="true" t="shared" si="4" ref="C37:C49">D37+E37</f>
        <v>169.9</v>
      </c>
      <c r="D37" s="4">
        <v>162.4</v>
      </c>
      <c r="E37" s="4">
        <f>ROUND(SUM(E38:E49)/12,1)-0.1</f>
        <v>7.5</v>
      </c>
      <c r="F37" s="4">
        <f>ROUND(SUM(F38:F49)/12,1)</f>
        <v>19.9</v>
      </c>
      <c r="G37" s="4">
        <f aca="true" t="shared" si="5" ref="G37:G49">H37+I37</f>
        <v>101.2</v>
      </c>
      <c r="H37" s="4">
        <f>ROUND(SUM(H38:H49)/12,1)</f>
        <v>99.8</v>
      </c>
      <c r="I37" s="4">
        <f>ROUND(SUM(I38:I49)/12,1)</f>
        <v>1.4</v>
      </c>
      <c r="J37" s="66" t="s">
        <v>139</v>
      </c>
      <c r="K37" s="4">
        <f>ROUND(SUM(K38:K49)/12,1)</f>
        <v>20</v>
      </c>
      <c r="L37" s="4">
        <f aca="true" t="shared" si="6" ref="L37:L49">M37+N37</f>
        <v>165.7</v>
      </c>
      <c r="M37" s="4">
        <f>ROUND(SUM(M38:M49)/12,1)</f>
        <v>154.5</v>
      </c>
      <c r="N37" s="4">
        <f>ROUND(SUM(N38:N49)/12,1)-0.1</f>
        <v>11.200000000000001</v>
      </c>
      <c r="O37" s="4">
        <f>ROUND(SUM(O38:O49)/12,1)-0.1</f>
        <v>17.2</v>
      </c>
      <c r="P37" s="4">
        <f aca="true" t="shared" si="7" ref="P37:P49">Q37+R37</f>
        <v>103.9</v>
      </c>
      <c r="Q37" s="4">
        <f>ROUND(SUM(Q38:Q49)/12,1)-0.1</f>
        <v>102.4</v>
      </c>
      <c r="R37" s="4">
        <f>ROUND(SUM(R38:R49)/12,1)</f>
        <v>1.5</v>
      </c>
    </row>
    <row r="38" spans="1:18" ht="16.5" customHeight="1">
      <c r="A38" s="88" t="s">
        <v>140</v>
      </c>
      <c r="B38" s="47">
        <v>20.8</v>
      </c>
      <c r="C38" s="47">
        <f t="shared" si="4"/>
        <v>156.7</v>
      </c>
      <c r="D38" s="47">
        <v>151.6</v>
      </c>
      <c r="E38" s="47">
        <v>5.1</v>
      </c>
      <c r="F38" s="47">
        <v>19.5</v>
      </c>
      <c r="G38" s="47">
        <f t="shared" si="5"/>
        <v>99.8</v>
      </c>
      <c r="H38" s="47">
        <v>97.5</v>
      </c>
      <c r="I38" s="47">
        <v>2.3</v>
      </c>
      <c r="J38" s="88" t="s">
        <v>140</v>
      </c>
      <c r="K38" s="47">
        <v>19.4</v>
      </c>
      <c r="L38" s="47">
        <f t="shared" si="6"/>
        <v>162.2</v>
      </c>
      <c r="M38" s="47">
        <v>148.7</v>
      </c>
      <c r="N38" s="47">
        <v>13.5</v>
      </c>
      <c r="O38" s="47">
        <v>16.2</v>
      </c>
      <c r="P38" s="47">
        <f t="shared" si="7"/>
        <v>98.1</v>
      </c>
      <c r="Q38" s="47">
        <v>96.6</v>
      </c>
      <c r="R38" s="47">
        <v>1.5</v>
      </c>
    </row>
    <row r="39" spans="1:18" ht="16.5" customHeight="1">
      <c r="A39" s="66" t="s">
        <v>13</v>
      </c>
      <c r="B39" s="4">
        <v>20</v>
      </c>
      <c r="C39" s="4">
        <f t="shared" si="4"/>
        <v>153.39999999999998</v>
      </c>
      <c r="D39" s="4">
        <v>146.7</v>
      </c>
      <c r="E39" s="4">
        <v>6.7</v>
      </c>
      <c r="F39" s="4">
        <v>18.7</v>
      </c>
      <c r="G39" s="4">
        <f t="shared" si="5"/>
        <v>95.1</v>
      </c>
      <c r="H39" s="4">
        <v>93.6</v>
      </c>
      <c r="I39" s="4">
        <v>1.5</v>
      </c>
      <c r="J39" s="66" t="s">
        <v>13</v>
      </c>
      <c r="K39" s="4">
        <v>20.2</v>
      </c>
      <c r="L39" s="4">
        <f t="shared" si="6"/>
        <v>166.6</v>
      </c>
      <c r="M39" s="4">
        <v>154</v>
      </c>
      <c r="N39" s="4">
        <v>12.6</v>
      </c>
      <c r="O39" s="4">
        <v>16.1</v>
      </c>
      <c r="P39" s="4">
        <f t="shared" si="7"/>
        <v>99.10000000000001</v>
      </c>
      <c r="Q39" s="4">
        <v>97.9</v>
      </c>
      <c r="R39" s="4">
        <v>1.2</v>
      </c>
    </row>
    <row r="40" spans="1:18" ht="16.5" customHeight="1">
      <c r="A40" s="66" t="s">
        <v>14</v>
      </c>
      <c r="B40" s="4">
        <v>21.6</v>
      </c>
      <c r="C40" s="4">
        <f t="shared" si="4"/>
        <v>174.1</v>
      </c>
      <c r="D40" s="4">
        <v>165.4</v>
      </c>
      <c r="E40" s="4">
        <v>8.7</v>
      </c>
      <c r="F40" s="4">
        <v>19.8</v>
      </c>
      <c r="G40" s="4">
        <f t="shared" si="5"/>
        <v>99.9</v>
      </c>
      <c r="H40" s="4">
        <v>98.7</v>
      </c>
      <c r="I40" s="4">
        <v>1.2</v>
      </c>
      <c r="J40" s="66" t="s">
        <v>14</v>
      </c>
      <c r="K40" s="4">
        <v>20.2</v>
      </c>
      <c r="L40" s="4">
        <f t="shared" si="6"/>
        <v>170.3</v>
      </c>
      <c r="M40" s="4">
        <v>158.3</v>
      </c>
      <c r="N40" s="4">
        <v>12</v>
      </c>
      <c r="O40" s="4">
        <v>17.5</v>
      </c>
      <c r="P40" s="4">
        <f t="shared" si="7"/>
        <v>103.7</v>
      </c>
      <c r="Q40" s="4">
        <v>102</v>
      </c>
      <c r="R40" s="4">
        <v>1.7</v>
      </c>
    </row>
    <row r="41" spans="1:18" ht="16.5" customHeight="1">
      <c r="A41" s="66" t="s">
        <v>15</v>
      </c>
      <c r="B41" s="4">
        <v>21.5</v>
      </c>
      <c r="C41" s="4">
        <f t="shared" si="4"/>
        <v>184.1</v>
      </c>
      <c r="D41" s="4">
        <v>171.7</v>
      </c>
      <c r="E41" s="4">
        <v>12.4</v>
      </c>
      <c r="F41" s="4">
        <v>19.5</v>
      </c>
      <c r="G41" s="4">
        <f t="shared" si="5"/>
        <v>93.7</v>
      </c>
      <c r="H41" s="4">
        <v>92.4</v>
      </c>
      <c r="I41" s="4">
        <v>1.3</v>
      </c>
      <c r="J41" s="66" t="s">
        <v>15</v>
      </c>
      <c r="K41" s="4">
        <v>20.5</v>
      </c>
      <c r="L41" s="4">
        <f t="shared" si="6"/>
        <v>171.79999999999998</v>
      </c>
      <c r="M41" s="4">
        <v>160.1</v>
      </c>
      <c r="N41" s="4">
        <v>11.7</v>
      </c>
      <c r="O41" s="4">
        <v>17.3</v>
      </c>
      <c r="P41" s="4">
        <f t="shared" si="7"/>
        <v>101.3</v>
      </c>
      <c r="Q41" s="4">
        <v>99.5</v>
      </c>
      <c r="R41" s="4">
        <v>1.8</v>
      </c>
    </row>
    <row r="42" spans="1:18" ht="16.5" customHeight="1">
      <c r="A42" s="66" t="s">
        <v>16</v>
      </c>
      <c r="B42" s="4">
        <v>21.2</v>
      </c>
      <c r="C42" s="4">
        <f t="shared" si="4"/>
        <v>170.89999999999998</v>
      </c>
      <c r="D42" s="4">
        <v>163.2</v>
      </c>
      <c r="E42" s="4">
        <v>7.7</v>
      </c>
      <c r="F42" s="4">
        <v>19.9</v>
      </c>
      <c r="G42" s="4">
        <f t="shared" si="5"/>
        <v>102.9</v>
      </c>
      <c r="H42" s="4">
        <v>101.4</v>
      </c>
      <c r="I42" s="4">
        <v>1.5</v>
      </c>
      <c r="J42" s="66" t="s">
        <v>16</v>
      </c>
      <c r="K42" s="4">
        <v>19.4</v>
      </c>
      <c r="L42" s="4">
        <f t="shared" si="6"/>
        <v>162.6</v>
      </c>
      <c r="M42" s="4">
        <v>150.6</v>
      </c>
      <c r="N42" s="4">
        <v>12</v>
      </c>
      <c r="O42" s="4">
        <v>17.6</v>
      </c>
      <c r="P42" s="4">
        <f t="shared" si="7"/>
        <v>104.3</v>
      </c>
      <c r="Q42" s="4">
        <v>102.7</v>
      </c>
      <c r="R42" s="4">
        <v>1.6</v>
      </c>
    </row>
    <row r="43" spans="1:18" ht="16.5" customHeight="1">
      <c r="A43" s="66" t="s">
        <v>17</v>
      </c>
      <c r="B43" s="4">
        <v>21.6</v>
      </c>
      <c r="C43" s="4">
        <f t="shared" si="4"/>
        <v>173.5</v>
      </c>
      <c r="D43" s="4">
        <v>167.1</v>
      </c>
      <c r="E43" s="4">
        <v>6.4</v>
      </c>
      <c r="F43" s="4">
        <v>20</v>
      </c>
      <c r="G43" s="4">
        <f t="shared" si="5"/>
        <v>101</v>
      </c>
      <c r="H43" s="4">
        <v>100.2</v>
      </c>
      <c r="I43" s="4">
        <v>0.8</v>
      </c>
      <c r="J43" s="66" t="s">
        <v>17</v>
      </c>
      <c r="K43" s="4">
        <v>20.6</v>
      </c>
      <c r="L43" s="4">
        <f t="shared" si="6"/>
        <v>166.79999999999998</v>
      </c>
      <c r="M43" s="4">
        <v>156.2</v>
      </c>
      <c r="N43" s="4">
        <v>10.6</v>
      </c>
      <c r="O43" s="4">
        <v>17</v>
      </c>
      <c r="P43" s="4">
        <f t="shared" si="7"/>
        <v>103.5</v>
      </c>
      <c r="Q43" s="4">
        <v>102.5</v>
      </c>
      <c r="R43" s="4">
        <v>1</v>
      </c>
    </row>
    <row r="44" spans="1:18" ht="16.5" customHeight="1">
      <c r="A44" s="66" t="s">
        <v>18</v>
      </c>
      <c r="B44" s="4">
        <v>22</v>
      </c>
      <c r="C44" s="4">
        <f t="shared" si="4"/>
        <v>175.3</v>
      </c>
      <c r="D44" s="4">
        <v>168.5</v>
      </c>
      <c r="E44" s="4">
        <v>6.8</v>
      </c>
      <c r="F44" s="4">
        <v>20.1</v>
      </c>
      <c r="G44" s="4">
        <f t="shared" si="5"/>
        <v>101.89999999999999</v>
      </c>
      <c r="H44" s="4">
        <v>100.8</v>
      </c>
      <c r="I44" s="4">
        <v>1.1</v>
      </c>
      <c r="J44" s="66" t="s">
        <v>18</v>
      </c>
      <c r="K44" s="4">
        <v>20.2</v>
      </c>
      <c r="L44" s="4">
        <f t="shared" si="6"/>
        <v>165.7</v>
      </c>
      <c r="M44" s="4">
        <v>156.2</v>
      </c>
      <c r="N44" s="4">
        <v>9.5</v>
      </c>
      <c r="O44" s="4">
        <v>18.1</v>
      </c>
      <c r="P44" s="4">
        <f t="shared" si="7"/>
        <v>113.9</v>
      </c>
      <c r="Q44" s="4">
        <v>112.5</v>
      </c>
      <c r="R44" s="4">
        <v>1.4</v>
      </c>
    </row>
    <row r="45" spans="1:18" ht="16.5" customHeight="1">
      <c r="A45" s="66" t="s">
        <v>19</v>
      </c>
      <c r="B45" s="4">
        <v>20.3</v>
      </c>
      <c r="C45" s="4">
        <f t="shared" si="4"/>
        <v>163.1</v>
      </c>
      <c r="D45" s="4">
        <v>156.6</v>
      </c>
      <c r="E45" s="4">
        <v>6.5</v>
      </c>
      <c r="F45" s="4">
        <v>21.2</v>
      </c>
      <c r="G45" s="4">
        <f t="shared" si="5"/>
        <v>109.2</v>
      </c>
      <c r="H45" s="4">
        <v>107.3</v>
      </c>
      <c r="I45" s="4">
        <v>1.9</v>
      </c>
      <c r="J45" s="66" t="s">
        <v>19</v>
      </c>
      <c r="K45" s="4">
        <v>19.7</v>
      </c>
      <c r="L45" s="4">
        <f t="shared" si="6"/>
        <v>163.1</v>
      </c>
      <c r="M45" s="4">
        <v>152.5</v>
      </c>
      <c r="N45" s="4">
        <v>10.6</v>
      </c>
      <c r="O45" s="4">
        <v>17.2</v>
      </c>
      <c r="P45" s="4">
        <f t="shared" si="7"/>
        <v>102.8</v>
      </c>
      <c r="Q45" s="4">
        <v>101.2</v>
      </c>
      <c r="R45" s="4">
        <v>1.6</v>
      </c>
    </row>
    <row r="46" spans="1:18" ht="16.5" customHeight="1">
      <c r="A46" s="66" t="s">
        <v>20</v>
      </c>
      <c r="B46" s="4">
        <v>21.4</v>
      </c>
      <c r="C46" s="4">
        <f t="shared" si="4"/>
        <v>171</v>
      </c>
      <c r="D46" s="4">
        <v>164.4</v>
      </c>
      <c r="E46" s="4">
        <v>6.6</v>
      </c>
      <c r="F46" s="4">
        <v>19.9</v>
      </c>
      <c r="G46" s="4">
        <f t="shared" si="5"/>
        <v>100.60000000000001</v>
      </c>
      <c r="H46" s="4">
        <v>99.7</v>
      </c>
      <c r="I46" s="4">
        <v>0.9</v>
      </c>
      <c r="J46" s="66" t="s">
        <v>20</v>
      </c>
      <c r="K46" s="4">
        <v>19.4</v>
      </c>
      <c r="L46" s="4">
        <f t="shared" si="6"/>
        <v>162.6</v>
      </c>
      <c r="M46" s="4">
        <v>152.6</v>
      </c>
      <c r="N46" s="4">
        <v>10</v>
      </c>
      <c r="O46" s="4">
        <v>18.1</v>
      </c>
      <c r="P46" s="4">
        <f t="shared" si="7"/>
        <v>106.1</v>
      </c>
      <c r="Q46" s="4">
        <v>104.3</v>
      </c>
      <c r="R46" s="4">
        <v>1.8</v>
      </c>
    </row>
    <row r="47" spans="1:18" ht="16.5" customHeight="1">
      <c r="A47" s="66" t="s">
        <v>21</v>
      </c>
      <c r="B47" s="4">
        <v>21.7</v>
      </c>
      <c r="C47" s="4">
        <f t="shared" si="4"/>
        <v>172.8</v>
      </c>
      <c r="D47" s="4">
        <v>165.8</v>
      </c>
      <c r="E47" s="4">
        <v>7</v>
      </c>
      <c r="F47" s="4">
        <v>20.2</v>
      </c>
      <c r="G47" s="4">
        <f t="shared" si="5"/>
        <v>103.4</v>
      </c>
      <c r="H47" s="4">
        <v>102.4</v>
      </c>
      <c r="I47" s="4">
        <v>1</v>
      </c>
      <c r="J47" s="66" t="s">
        <v>21</v>
      </c>
      <c r="K47" s="4">
        <v>20.1</v>
      </c>
      <c r="L47" s="4">
        <f t="shared" si="6"/>
        <v>166.1</v>
      </c>
      <c r="M47" s="4">
        <v>154.5</v>
      </c>
      <c r="N47" s="4">
        <v>11.6</v>
      </c>
      <c r="O47" s="4">
        <v>18.4</v>
      </c>
      <c r="P47" s="4">
        <f t="shared" si="7"/>
        <v>113.1</v>
      </c>
      <c r="Q47" s="4">
        <v>111.1</v>
      </c>
      <c r="R47" s="4">
        <v>2</v>
      </c>
    </row>
    <row r="48" spans="1:18" ht="16.5" customHeight="1">
      <c r="A48" s="66" t="s">
        <v>22</v>
      </c>
      <c r="B48" s="4">
        <v>21.4</v>
      </c>
      <c r="C48" s="4">
        <f t="shared" si="4"/>
        <v>172.7</v>
      </c>
      <c r="D48" s="4">
        <v>166.2</v>
      </c>
      <c r="E48" s="4">
        <v>6.5</v>
      </c>
      <c r="F48" s="4">
        <v>19.5</v>
      </c>
      <c r="G48" s="4">
        <f t="shared" si="5"/>
        <v>99.4</v>
      </c>
      <c r="H48" s="4">
        <v>98.5</v>
      </c>
      <c r="I48" s="4">
        <v>0.9</v>
      </c>
      <c r="J48" s="66" t="s">
        <v>22</v>
      </c>
      <c r="K48" s="4">
        <v>20.1</v>
      </c>
      <c r="L48" s="4">
        <f t="shared" si="6"/>
        <v>165.6</v>
      </c>
      <c r="M48" s="4">
        <v>155.9</v>
      </c>
      <c r="N48" s="4">
        <v>9.7</v>
      </c>
      <c r="O48" s="4">
        <v>17.2</v>
      </c>
      <c r="P48" s="4">
        <f t="shared" si="7"/>
        <v>101.9</v>
      </c>
      <c r="Q48" s="4">
        <v>100.9</v>
      </c>
      <c r="R48" s="4">
        <v>1</v>
      </c>
    </row>
    <row r="49" spans="1:18" ht="16.5" customHeight="1">
      <c r="A49" s="90" t="s">
        <v>23</v>
      </c>
      <c r="B49" s="11">
        <v>21.5</v>
      </c>
      <c r="C49" s="43">
        <f t="shared" si="4"/>
        <v>177.4</v>
      </c>
      <c r="D49" s="11">
        <v>167.1</v>
      </c>
      <c r="E49" s="11">
        <v>10.3</v>
      </c>
      <c r="F49" s="11">
        <v>20.4</v>
      </c>
      <c r="G49" s="43">
        <f t="shared" si="5"/>
        <v>107.60000000000001</v>
      </c>
      <c r="H49" s="11">
        <v>105.2</v>
      </c>
      <c r="I49" s="11">
        <v>2.4</v>
      </c>
      <c r="J49" s="90" t="s">
        <v>23</v>
      </c>
      <c r="K49" s="11">
        <v>20</v>
      </c>
      <c r="L49" s="43">
        <f t="shared" si="6"/>
        <v>165.6</v>
      </c>
      <c r="M49" s="11">
        <v>154.2</v>
      </c>
      <c r="N49" s="11">
        <v>11.4</v>
      </c>
      <c r="O49" s="11">
        <v>16.4</v>
      </c>
      <c r="P49" s="43">
        <f t="shared" si="7"/>
        <v>99.7</v>
      </c>
      <c r="Q49" s="11">
        <v>98.5</v>
      </c>
      <c r="R49" s="11">
        <v>1.2</v>
      </c>
    </row>
  </sheetData>
  <printOptions/>
  <pageMargins left="0.7874015748031497" right="0.7874015748031497" top="0.7874015748031497" bottom="0.5905511811023623" header="0" footer="0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view="pageBreakPreview" zoomScaleSheetLayoutView="100" workbookViewId="0" topLeftCell="A49">
      <selection activeCell="A74" sqref="A74:IV78"/>
    </sheetView>
  </sheetViews>
  <sheetFormatPr defaultColWidth="8.796875" defaultRowHeight="14.25"/>
  <cols>
    <col min="1" max="1" width="8.09765625" style="9" customWidth="1"/>
    <col min="2" max="10" width="8.59765625" style="9" customWidth="1"/>
    <col min="11" max="11" width="8.09765625" style="9" customWidth="1"/>
    <col min="12" max="20" width="8.59765625" style="9" customWidth="1"/>
    <col min="21" max="16384" width="9" style="9" customWidth="1"/>
  </cols>
  <sheetData>
    <row r="1" spans="1:11" ht="16.5" customHeight="1">
      <c r="A1" s="1" t="s">
        <v>41</v>
      </c>
      <c r="K1" s="1" t="s">
        <v>42</v>
      </c>
    </row>
    <row r="3" spans="1:20" ht="16.5" customHeight="1">
      <c r="A3" s="10" t="s">
        <v>0</v>
      </c>
      <c r="J3" s="42" t="s">
        <v>44</v>
      </c>
      <c r="K3" s="10" t="s">
        <v>0</v>
      </c>
      <c r="T3" s="42" t="s">
        <v>44</v>
      </c>
    </row>
    <row r="4" spans="1:20" s="16" customFormat="1" ht="11.25" customHeight="1">
      <c r="A4" s="13" t="s">
        <v>1</v>
      </c>
      <c r="B4" s="14" t="s">
        <v>38</v>
      </c>
      <c r="C4" s="14"/>
      <c r="D4" s="14"/>
      <c r="E4" s="14"/>
      <c r="F4" s="14"/>
      <c r="G4" s="14"/>
      <c r="H4" s="14"/>
      <c r="I4" s="14"/>
      <c r="J4" s="15"/>
      <c r="K4" s="13" t="s">
        <v>1</v>
      </c>
      <c r="L4" s="14" t="s">
        <v>34</v>
      </c>
      <c r="M4" s="14"/>
      <c r="N4" s="14"/>
      <c r="O4" s="14"/>
      <c r="P4" s="14"/>
      <c r="Q4" s="14"/>
      <c r="R4" s="14"/>
      <c r="S4" s="14"/>
      <c r="T4" s="15"/>
    </row>
    <row r="5" spans="1:20" s="16" customFormat="1" ht="11.25" customHeight="1">
      <c r="A5" s="17"/>
      <c r="B5" s="18" t="s">
        <v>4</v>
      </c>
      <c r="C5" s="18"/>
      <c r="D5" s="19"/>
      <c r="E5" s="18" t="s">
        <v>5</v>
      </c>
      <c r="F5" s="18"/>
      <c r="G5" s="19"/>
      <c r="H5" s="18" t="s">
        <v>6</v>
      </c>
      <c r="I5" s="18"/>
      <c r="J5" s="19"/>
      <c r="K5" s="17"/>
      <c r="L5" s="18" t="s">
        <v>4</v>
      </c>
      <c r="M5" s="18"/>
      <c r="N5" s="19"/>
      <c r="O5" s="18" t="s">
        <v>5</v>
      </c>
      <c r="P5" s="18"/>
      <c r="Q5" s="19"/>
      <c r="R5" s="18" t="s">
        <v>6</v>
      </c>
      <c r="S5" s="18"/>
      <c r="T5" s="19"/>
    </row>
    <row r="6" spans="1:20" s="16" customFormat="1" ht="11.25" customHeight="1">
      <c r="A6" s="17"/>
      <c r="B6" s="20" t="s">
        <v>7</v>
      </c>
      <c r="C6" s="20" t="s">
        <v>8</v>
      </c>
      <c r="D6" s="20" t="s">
        <v>8</v>
      </c>
      <c r="E6" s="20" t="s">
        <v>7</v>
      </c>
      <c r="F6" s="20" t="s">
        <v>8</v>
      </c>
      <c r="G6" s="20" t="s">
        <v>8</v>
      </c>
      <c r="H6" s="20" t="s">
        <v>7</v>
      </c>
      <c r="I6" s="20" t="s">
        <v>8</v>
      </c>
      <c r="J6" s="20" t="s">
        <v>8</v>
      </c>
      <c r="K6" s="17"/>
      <c r="L6" s="20" t="s">
        <v>7</v>
      </c>
      <c r="M6" s="20" t="s">
        <v>8</v>
      </c>
      <c r="N6" s="20" t="s">
        <v>8</v>
      </c>
      <c r="O6" s="20" t="s">
        <v>7</v>
      </c>
      <c r="P6" s="20" t="s">
        <v>8</v>
      </c>
      <c r="Q6" s="20" t="s">
        <v>8</v>
      </c>
      <c r="R6" s="20" t="s">
        <v>7</v>
      </c>
      <c r="S6" s="20" t="s">
        <v>8</v>
      </c>
      <c r="T6" s="20" t="s">
        <v>8</v>
      </c>
    </row>
    <row r="7" spans="1:20" s="16" customFormat="1" ht="11.25" customHeight="1">
      <c r="A7" s="17"/>
      <c r="B7" s="20"/>
      <c r="C7" s="20"/>
      <c r="D7" s="20" t="s">
        <v>9</v>
      </c>
      <c r="E7" s="20"/>
      <c r="F7" s="20"/>
      <c r="G7" s="20" t="s">
        <v>9</v>
      </c>
      <c r="H7" s="20"/>
      <c r="I7" s="20"/>
      <c r="J7" s="20" t="s">
        <v>9</v>
      </c>
      <c r="K7" s="17"/>
      <c r="L7" s="20"/>
      <c r="M7" s="20"/>
      <c r="N7" s="20" t="s">
        <v>9</v>
      </c>
      <c r="O7" s="20"/>
      <c r="P7" s="20"/>
      <c r="Q7" s="20" t="s">
        <v>9</v>
      </c>
      <c r="R7" s="20"/>
      <c r="S7" s="20"/>
      <c r="T7" s="20" t="s">
        <v>9</v>
      </c>
    </row>
    <row r="8" spans="1:20" s="16" customFormat="1" ht="11.25" customHeight="1">
      <c r="A8" s="21" t="s">
        <v>10</v>
      </c>
      <c r="B8" s="22" t="s">
        <v>11</v>
      </c>
      <c r="C8" s="22" t="s">
        <v>11</v>
      </c>
      <c r="D8" s="22" t="s">
        <v>12</v>
      </c>
      <c r="E8" s="22" t="s">
        <v>11</v>
      </c>
      <c r="F8" s="22" t="s">
        <v>11</v>
      </c>
      <c r="G8" s="22" t="s">
        <v>12</v>
      </c>
      <c r="H8" s="22" t="s">
        <v>11</v>
      </c>
      <c r="I8" s="22" t="s">
        <v>11</v>
      </c>
      <c r="J8" s="22" t="s">
        <v>12</v>
      </c>
      <c r="K8" s="21" t="s">
        <v>10</v>
      </c>
      <c r="L8" s="22" t="s">
        <v>11</v>
      </c>
      <c r="M8" s="22" t="s">
        <v>11</v>
      </c>
      <c r="N8" s="22" t="s">
        <v>12</v>
      </c>
      <c r="O8" s="22" t="s">
        <v>11</v>
      </c>
      <c r="P8" s="22" t="s">
        <v>11</v>
      </c>
      <c r="Q8" s="22" t="s">
        <v>12</v>
      </c>
      <c r="R8" s="22" t="s">
        <v>11</v>
      </c>
      <c r="S8" s="22" t="s">
        <v>11</v>
      </c>
      <c r="T8" s="22" t="s">
        <v>12</v>
      </c>
    </row>
    <row r="9" spans="1:20" ht="11.25" customHeight="1">
      <c r="A9" s="23" t="s">
        <v>26</v>
      </c>
      <c r="B9" s="3">
        <v>104637</v>
      </c>
      <c r="C9" s="3">
        <v>46067</v>
      </c>
      <c r="D9" s="6">
        <v>44</v>
      </c>
      <c r="E9" s="3">
        <v>53730</v>
      </c>
      <c r="F9" s="3">
        <v>10682</v>
      </c>
      <c r="G9" s="6">
        <v>20</v>
      </c>
      <c r="H9" s="3">
        <v>50906</v>
      </c>
      <c r="I9" s="3">
        <v>35385</v>
      </c>
      <c r="J9" s="6">
        <v>69.4</v>
      </c>
      <c r="K9" s="23" t="s">
        <v>26</v>
      </c>
      <c r="L9" s="3">
        <v>33280</v>
      </c>
      <c r="M9" s="3">
        <v>22553</v>
      </c>
      <c r="N9" s="6">
        <v>67.7</v>
      </c>
      <c r="O9" s="3">
        <v>9957</v>
      </c>
      <c r="P9" s="3">
        <v>5094</v>
      </c>
      <c r="Q9" s="6">
        <v>49.7</v>
      </c>
      <c r="R9" s="3">
        <v>23323</v>
      </c>
      <c r="S9" s="3">
        <v>17459</v>
      </c>
      <c r="T9" s="6">
        <v>74.9</v>
      </c>
    </row>
    <row r="10" spans="1:20" ht="11.25" customHeight="1">
      <c r="A10" s="23" t="s">
        <v>36</v>
      </c>
      <c r="B10" s="3">
        <v>105355</v>
      </c>
      <c r="C10" s="3">
        <v>39379</v>
      </c>
      <c r="D10" s="6">
        <v>37.4</v>
      </c>
      <c r="E10" s="3">
        <v>60526</v>
      </c>
      <c r="F10" s="3">
        <v>12292</v>
      </c>
      <c r="G10" s="6">
        <v>20.3</v>
      </c>
      <c r="H10" s="3">
        <v>44830</v>
      </c>
      <c r="I10" s="3">
        <v>27087</v>
      </c>
      <c r="J10" s="6">
        <v>60.4</v>
      </c>
      <c r="K10" s="23" t="s">
        <v>36</v>
      </c>
      <c r="L10" s="3">
        <v>31884</v>
      </c>
      <c r="M10" s="3">
        <v>22089</v>
      </c>
      <c r="N10" s="6">
        <v>69.3</v>
      </c>
      <c r="O10" s="3">
        <v>10127</v>
      </c>
      <c r="P10" s="3">
        <v>5079</v>
      </c>
      <c r="Q10" s="6">
        <v>49.6</v>
      </c>
      <c r="R10" s="3">
        <v>21759</v>
      </c>
      <c r="S10" s="3">
        <v>17010</v>
      </c>
      <c r="T10" s="6">
        <v>78.2</v>
      </c>
    </row>
    <row r="11" spans="1:20" ht="11.25" customHeight="1">
      <c r="A11" s="23" t="s">
        <v>37</v>
      </c>
      <c r="B11" s="3">
        <v>107587</v>
      </c>
      <c r="C11" s="3">
        <v>41077</v>
      </c>
      <c r="D11" s="6">
        <v>38.2</v>
      </c>
      <c r="E11" s="3">
        <v>54000</v>
      </c>
      <c r="F11" s="3">
        <v>9536</v>
      </c>
      <c r="G11" s="6">
        <v>17.7</v>
      </c>
      <c r="H11" s="3">
        <v>53586</v>
      </c>
      <c r="I11" s="3">
        <v>31541</v>
      </c>
      <c r="J11" s="6">
        <v>58.7</v>
      </c>
      <c r="K11" s="23" t="s">
        <v>37</v>
      </c>
      <c r="L11" s="7">
        <v>32438</v>
      </c>
      <c r="M11" s="7">
        <v>21943</v>
      </c>
      <c r="N11" s="2">
        <v>67.6</v>
      </c>
      <c r="O11" s="7">
        <v>12363</v>
      </c>
      <c r="P11" s="7">
        <v>5862</v>
      </c>
      <c r="Q11" s="2">
        <v>47.3</v>
      </c>
      <c r="R11" s="7">
        <v>20075</v>
      </c>
      <c r="S11" s="7">
        <v>16081</v>
      </c>
      <c r="T11" s="2">
        <v>80.1</v>
      </c>
    </row>
    <row r="12" spans="1:20" ht="11.25" customHeight="1">
      <c r="A12" s="23" t="s">
        <v>45</v>
      </c>
      <c r="B12" s="29">
        <v>110055</v>
      </c>
      <c r="C12" s="29">
        <v>55454</v>
      </c>
      <c r="D12" s="30">
        <v>50.4</v>
      </c>
      <c r="E12" s="29">
        <v>50280</v>
      </c>
      <c r="F12" s="29">
        <v>12734</v>
      </c>
      <c r="G12" s="30">
        <v>25.3</v>
      </c>
      <c r="H12" s="29">
        <v>59775</v>
      </c>
      <c r="I12" s="29">
        <v>42720</v>
      </c>
      <c r="J12" s="30">
        <v>71.5</v>
      </c>
      <c r="K12" s="23" t="s">
        <v>45</v>
      </c>
      <c r="L12" s="3">
        <v>32080</v>
      </c>
      <c r="M12" s="3">
        <v>23193</v>
      </c>
      <c r="N12" s="6">
        <v>72.3</v>
      </c>
      <c r="O12" s="3">
        <v>12003</v>
      </c>
      <c r="P12" s="3">
        <v>6704</v>
      </c>
      <c r="Q12" s="6">
        <v>55.3</v>
      </c>
      <c r="R12" s="3">
        <v>20077</v>
      </c>
      <c r="S12" s="3">
        <v>16489</v>
      </c>
      <c r="T12" s="6">
        <v>82.1</v>
      </c>
    </row>
    <row r="13" spans="1:20" ht="11.25" customHeight="1">
      <c r="A13" s="23" t="s">
        <v>46</v>
      </c>
      <c r="B13" s="3">
        <f>E13+H13</f>
        <v>104052.1</v>
      </c>
      <c r="C13" s="3">
        <f>F13+I13+1</f>
        <v>48364.3</v>
      </c>
      <c r="D13" s="4">
        <f>C13/B13*100</f>
        <v>46.48084949751134</v>
      </c>
      <c r="E13" s="3">
        <f>ROUND(SUM(E14:E25)/12,1)</f>
        <v>44568.9</v>
      </c>
      <c r="F13" s="3">
        <f>ROUND(SUM(F14:F25)/12,1)</f>
        <v>10675.8</v>
      </c>
      <c r="G13" s="4">
        <f>F13/E13*100+0.1</f>
        <v>24.053474283637243</v>
      </c>
      <c r="H13" s="3">
        <f>ROUND(SUM(H14:H25)/12,1)</f>
        <v>59483.2</v>
      </c>
      <c r="I13" s="3">
        <f>ROUND(SUM(I14:I25)/12,1)</f>
        <v>37687.5</v>
      </c>
      <c r="J13" s="4">
        <f>I13/H13*100-0.2</f>
        <v>63.15822551577589</v>
      </c>
      <c r="K13" s="23" t="s">
        <v>46</v>
      </c>
      <c r="L13" s="3">
        <f>O13+R13</f>
        <v>34771.3</v>
      </c>
      <c r="M13" s="3">
        <f>P13+S13</f>
        <v>25963</v>
      </c>
      <c r="N13" s="4">
        <f>M13/L13*100</f>
        <v>74.66790140144313</v>
      </c>
      <c r="O13" s="3">
        <f>ROUND(SUM(O14:O25)/12,1)</f>
        <v>13955.3</v>
      </c>
      <c r="P13" s="3">
        <f>ROUND(SUM(P14:P25)/12,1)</f>
        <v>9226.3</v>
      </c>
      <c r="Q13" s="4">
        <f>P13/O13*100</f>
        <v>66.11323296525335</v>
      </c>
      <c r="R13" s="3">
        <f>ROUND(SUM(R14:R25)/12,1)</f>
        <v>20816</v>
      </c>
      <c r="S13" s="3">
        <f>ROUND(SUM(S14:S25)/12,1)</f>
        <v>16736.7</v>
      </c>
      <c r="T13" s="4">
        <f>S13/R13*100-0.1</f>
        <v>80.30305534204459</v>
      </c>
    </row>
    <row r="14" spans="1:20" ht="11.25" customHeight="1">
      <c r="A14" s="45" t="s">
        <v>47</v>
      </c>
      <c r="B14" s="46">
        <f aca="true" t="shared" si="0" ref="B14:B25">E14+H14</f>
        <v>105644</v>
      </c>
      <c r="C14" s="46">
        <f aca="true" t="shared" si="1" ref="C14:C25">F14+I14</f>
        <v>52917</v>
      </c>
      <c r="D14" s="47">
        <f aca="true" t="shared" si="2" ref="D14:D25">C14/B14*100</f>
        <v>50.08992465260687</v>
      </c>
      <c r="E14" s="46">
        <v>44624</v>
      </c>
      <c r="F14" s="46">
        <v>12160</v>
      </c>
      <c r="G14" s="47">
        <f aca="true" t="shared" si="3" ref="G14:G25">F14/E14*100</f>
        <v>27.249910362136966</v>
      </c>
      <c r="H14" s="46">
        <v>61020</v>
      </c>
      <c r="I14" s="46">
        <v>40757</v>
      </c>
      <c r="J14" s="47">
        <f aca="true" t="shared" si="4" ref="J14:J25">I14/H14*100</f>
        <v>66.79285480170437</v>
      </c>
      <c r="K14" s="45" t="s">
        <v>47</v>
      </c>
      <c r="L14" s="46">
        <f aca="true" t="shared" si="5" ref="L14:L25">O14+R14</f>
        <v>34030</v>
      </c>
      <c r="M14" s="46">
        <f aca="true" t="shared" si="6" ref="M14:M25">P14+S14</f>
        <v>24831</v>
      </c>
      <c r="N14" s="47">
        <f aca="true" t="shared" si="7" ref="N14:N25">M14/L14*100</f>
        <v>72.96796943873053</v>
      </c>
      <c r="O14" s="46">
        <v>13168</v>
      </c>
      <c r="P14" s="46">
        <v>8842</v>
      </c>
      <c r="Q14" s="47">
        <f aca="true" t="shared" si="8" ref="Q14:Q25">P14/O14*100</f>
        <v>67.14763061968408</v>
      </c>
      <c r="R14" s="46">
        <v>20862</v>
      </c>
      <c r="S14" s="46">
        <v>15989</v>
      </c>
      <c r="T14" s="47">
        <f aca="true" t="shared" si="9" ref="T14:T25">S14/R14*100</f>
        <v>76.64174096443294</v>
      </c>
    </row>
    <row r="15" spans="1:20" ht="11.25" customHeight="1">
      <c r="A15" s="23" t="s">
        <v>13</v>
      </c>
      <c r="B15" s="3">
        <f t="shared" si="0"/>
        <v>104650</v>
      </c>
      <c r="C15" s="3">
        <f t="shared" si="1"/>
        <v>51647</v>
      </c>
      <c r="D15" s="4">
        <f t="shared" si="2"/>
        <v>49.35212613473483</v>
      </c>
      <c r="E15" s="3">
        <v>44093</v>
      </c>
      <c r="F15" s="3">
        <v>11897</v>
      </c>
      <c r="G15" s="4">
        <f t="shared" si="3"/>
        <v>26.981607057809633</v>
      </c>
      <c r="H15" s="3">
        <v>60557</v>
      </c>
      <c r="I15" s="3">
        <v>39750</v>
      </c>
      <c r="J15" s="4">
        <f t="shared" si="4"/>
        <v>65.64063609491883</v>
      </c>
      <c r="K15" s="23" t="s">
        <v>13</v>
      </c>
      <c r="L15" s="3">
        <f t="shared" si="5"/>
        <v>33899</v>
      </c>
      <c r="M15" s="3">
        <f t="shared" si="6"/>
        <v>26026</v>
      </c>
      <c r="N15" s="4">
        <f t="shared" si="7"/>
        <v>76.77512610991475</v>
      </c>
      <c r="O15" s="3">
        <v>13224</v>
      </c>
      <c r="P15" s="3">
        <v>8875</v>
      </c>
      <c r="Q15" s="4">
        <f t="shared" si="8"/>
        <v>67.11282516636419</v>
      </c>
      <c r="R15" s="3">
        <v>20675</v>
      </c>
      <c r="S15" s="3">
        <v>17151</v>
      </c>
      <c r="T15" s="4">
        <f t="shared" si="9"/>
        <v>82.9552599758162</v>
      </c>
    </row>
    <row r="16" spans="1:20" ht="11.25" customHeight="1">
      <c r="A16" s="23" t="s">
        <v>14</v>
      </c>
      <c r="B16" s="3">
        <f t="shared" si="0"/>
        <v>104137</v>
      </c>
      <c r="C16" s="3">
        <f t="shared" si="1"/>
        <v>53884</v>
      </c>
      <c r="D16" s="4">
        <f t="shared" si="2"/>
        <v>51.74337651363108</v>
      </c>
      <c r="E16" s="3">
        <v>43015</v>
      </c>
      <c r="F16" s="3">
        <v>11516</v>
      </c>
      <c r="G16" s="4">
        <f t="shared" si="3"/>
        <v>26.772056259444383</v>
      </c>
      <c r="H16" s="3">
        <v>61122</v>
      </c>
      <c r="I16" s="3">
        <v>42368</v>
      </c>
      <c r="J16" s="4">
        <f t="shared" si="4"/>
        <v>69.31710349792219</v>
      </c>
      <c r="K16" s="23" t="s">
        <v>14</v>
      </c>
      <c r="L16" s="3">
        <f t="shared" si="5"/>
        <v>34678</v>
      </c>
      <c r="M16" s="3">
        <f t="shared" si="6"/>
        <v>27115</v>
      </c>
      <c r="N16" s="4">
        <f t="shared" si="7"/>
        <v>78.19078378222504</v>
      </c>
      <c r="O16" s="3">
        <v>13862</v>
      </c>
      <c r="P16" s="3">
        <v>9836</v>
      </c>
      <c r="Q16" s="4">
        <f t="shared" si="8"/>
        <v>70.95657192324339</v>
      </c>
      <c r="R16" s="3">
        <v>20816</v>
      </c>
      <c r="S16" s="3">
        <v>17279</v>
      </c>
      <c r="T16" s="4">
        <f t="shared" si="9"/>
        <v>83.00826287471176</v>
      </c>
    </row>
    <row r="17" spans="1:20" ht="11.25" customHeight="1">
      <c r="A17" s="23" t="s">
        <v>15</v>
      </c>
      <c r="B17" s="3">
        <f t="shared" si="0"/>
        <v>103530</v>
      </c>
      <c r="C17" s="3">
        <f t="shared" si="1"/>
        <v>54535</v>
      </c>
      <c r="D17" s="4">
        <f t="shared" si="2"/>
        <v>52.675552979812615</v>
      </c>
      <c r="E17" s="3">
        <v>42736</v>
      </c>
      <c r="F17" s="3">
        <v>12246</v>
      </c>
      <c r="G17" s="4">
        <f t="shared" si="3"/>
        <v>28.65499812804193</v>
      </c>
      <c r="H17" s="3">
        <v>60794</v>
      </c>
      <c r="I17" s="3">
        <v>42289</v>
      </c>
      <c r="J17" s="4">
        <f t="shared" si="4"/>
        <v>69.5611409020627</v>
      </c>
      <c r="K17" s="23" t="s">
        <v>15</v>
      </c>
      <c r="L17" s="3">
        <f t="shared" si="5"/>
        <v>34306</v>
      </c>
      <c r="M17" s="3">
        <f t="shared" si="6"/>
        <v>26197</v>
      </c>
      <c r="N17" s="4">
        <f t="shared" si="7"/>
        <v>76.3627353815659</v>
      </c>
      <c r="O17" s="3">
        <v>13945</v>
      </c>
      <c r="P17" s="3">
        <v>9434</v>
      </c>
      <c r="Q17" s="4">
        <f t="shared" si="8"/>
        <v>67.65148798852636</v>
      </c>
      <c r="R17" s="3">
        <v>20361</v>
      </c>
      <c r="S17" s="3">
        <v>16763</v>
      </c>
      <c r="T17" s="4">
        <f t="shared" si="9"/>
        <v>82.3289622317175</v>
      </c>
    </row>
    <row r="18" spans="1:20" ht="11.25" customHeight="1">
      <c r="A18" s="23" t="s">
        <v>16</v>
      </c>
      <c r="B18" s="3">
        <f t="shared" si="0"/>
        <v>103991</v>
      </c>
      <c r="C18" s="3">
        <f t="shared" si="1"/>
        <v>55299</v>
      </c>
      <c r="D18" s="4">
        <f t="shared" si="2"/>
        <v>53.176717215912916</v>
      </c>
      <c r="E18" s="3">
        <v>42529</v>
      </c>
      <c r="F18" s="3">
        <v>12393</v>
      </c>
      <c r="G18" s="4">
        <f t="shared" si="3"/>
        <v>29.140116156034708</v>
      </c>
      <c r="H18" s="3">
        <v>61462</v>
      </c>
      <c r="I18" s="3">
        <v>42906</v>
      </c>
      <c r="J18" s="4">
        <f t="shared" si="4"/>
        <v>69.80898766717647</v>
      </c>
      <c r="K18" s="23" t="s">
        <v>16</v>
      </c>
      <c r="L18" s="3">
        <f t="shared" si="5"/>
        <v>35254</v>
      </c>
      <c r="M18" s="3">
        <f t="shared" si="6"/>
        <v>25580</v>
      </c>
      <c r="N18" s="4">
        <f t="shared" si="7"/>
        <v>72.55914222499574</v>
      </c>
      <c r="O18" s="3">
        <v>14198</v>
      </c>
      <c r="P18" s="3">
        <v>9203</v>
      </c>
      <c r="Q18" s="4">
        <f t="shared" si="8"/>
        <v>64.81898858994225</v>
      </c>
      <c r="R18" s="3">
        <v>21056</v>
      </c>
      <c r="S18" s="3">
        <v>16377</v>
      </c>
      <c r="T18" s="4">
        <f t="shared" si="9"/>
        <v>77.77830547112463</v>
      </c>
    </row>
    <row r="19" spans="1:20" ht="11.25" customHeight="1">
      <c r="A19" s="23" t="s">
        <v>17</v>
      </c>
      <c r="B19" s="3">
        <f t="shared" si="0"/>
        <v>104669</v>
      </c>
      <c r="C19" s="3">
        <f t="shared" si="1"/>
        <v>54155</v>
      </c>
      <c r="D19" s="4">
        <f t="shared" si="2"/>
        <v>51.73929243615588</v>
      </c>
      <c r="E19" s="3">
        <v>43270</v>
      </c>
      <c r="F19" s="3">
        <v>12003</v>
      </c>
      <c r="G19" s="4">
        <f t="shared" si="3"/>
        <v>27.73977351513751</v>
      </c>
      <c r="H19" s="3">
        <v>61399</v>
      </c>
      <c r="I19" s="3">
        <v>42152</v>
      </c>
      <c r="J19" s="4">
        <f t="shared" si="4"/>
        <v>68.65258391830486</v>
      </c>
      <c r="K19" s="23" t="s">
        <v>17</v>
      </c>
      <c r="L19" s="3">
        <f t="shared" si="5"/>
        <v>36364</v>
      </c>
      <c r="M19" s="3">
        <f t="shared" si="6"/>
        <v>26694</v>
      </c>
      <c r="N19" s="4">
        <f t="shared" si="7"/>
        <v>73.40776592234077</v>
      </c>
      <c r="O19" s="3">
        <v>16166</v>
      </c>
      <c r="P19" s="3">
        <v>11148</v>
      </c>
      <c r="Q19" s="4">
        <f t="shared" si="8"/>
        <v>68.95954472349375</v>
      </c>
      <c r="R19" s="3">
        <v>20198</v>
      </c>
      <c r="S19" s="3">
        <v>15546</v>
      </c>
      <c r="T19" s="4">
        <f t="shared" si="9"/>
        <v>76.96801663531043</v>
      </c>
    </row>
    <row r="20" spans="1:20" ht="11.25" customHeight="1">
      <c r="A20" s="23" t="s">
        <v>18</v>
      </c>
      <c r="B20" s="3">
        <f t="shared" si="0"/>
        <v>105180</v>
      </c>
      <c r="C20" s="3">
        <f t="shared" si="1"/>
        <v>45043</v>
      </c>
      <c r="D20" s="4">
        <f t="shared" si="2"/>
        <v>42.82468149838372</v>
      </c>
      <c r="E20" s="3">
        <v>46979</v>
      </c>
      <c r="F20" s="3">
        <v>9890</v>
      </c>
      <c r="G20" s="4">
        <f t="shared" si="3"/>
        <v>21.051959386108688</v>
      </c>
      <c r="H20" s="3">
        <v>58201</v>
      </c>
      <c r="I20" s="3">
        <v>35153</v>
      </c>
      <c r="J20" s="4">
        <f t="shared" si="4"/>
        <v>60.3993058538513</v>
      </c>
      <c r="K20" s="23" t="s">
        <v>18</v>
      </c>
      <c r="L20" s="3">
        <f t="shared" si="5"/>
        <v>35268</v>
      </c>
      <c r="M20" s="3">
        <f t="shared" si="6"/>
        <v>25918</v>
      </c>
      <c r="N20" s="4">
        <f t="shared" si="7"/>
        <v>73.48871498242032</v>
      </c>
      <c r="O20" s="3">
        <v>14274</v>
      </c>
      <c r="P20" s="3">
        <v>9124</v>
      </c>
      <c r="Q20" s="4">
        <f t="shared" si="8"/>
        <v>63.92041474008687</v>
      </c>
      <c r="R20" s="3">
        <v>20994</v>
      </c>
      <c r="S20" s="3">
        <v>16794</v>
      </c>
      <c r="T20" s="4">
        <f t="shared" si="9"/>
        <v>79.99428408116604</v>
      </c>
    </row>
    <row r="21" spans="1:20" ht="11.25" customHeight="1">
      <c r="A21" s="23" t="s">
        <v>19</v>
      </c>
      <c r="B21" s="3">
        <f t="shared" si="0"/>
        <v>104031</v>
      </c>
      <c r="C21" s="3">
        <f t="shared" si="1"/>
        <v>41597</v>
      </c>
      <c r="D21" s="4">
        <f t="shared" si="2"/>
        <v>39.9851967202084</v>
      </c>
      <c r="E21" s="3">
        <v>45841</v>
      </c>
      <c r="F21" s="3">
        <v>9668</v>
      </c>
      <c r="G21" s="4">
        <f t="shared" si="3"/>
        <v>21.090290351432124</v>
      </c>
      <c r="H21" s="3">
        <v>58190</v>
      </c>
      <c r="I21" s="3">
        <v>31929</v>
      </c>
      <c r="J21" s="4">
        <f t="shared" si="4"/>
        <v>54.87025262072521</v>
      </c>
      <c r="K21" s="23" t="s">
        <v>19</v>
      </c>
      <c r="L21" s="3">
        <f t="shared" si="5"/>
        <v>33696</v>
      </c>
      <c r="M21" s="3">
        <f t="shared" si="6"/>
        <v>24982</v>
      </c>
      <c r="N21" s="4">
        <f t="shared" si="7"/>
        <v>74.13936372269706</v>
      </c>
      <c r="O21" s="3">
        <v>14560</v>
      </c>
      <c r="P21" s="3">
        <v>9666</v>
      </c>
      <c r="Q21" s="4">
        <f t="shared" si="8"/>
        <v>66.38736263736263</v>
      </c>
      <c r="R21" s="3">
        <v>19136</v>
      </c>
      <c r="S21" s="3">
        <v>15316</v>
      </c>
      <c r="T21" s="4">
        <f t="shared" si="9"/>
        <v>80.0376254180602</v>
      </c>
    </row>
    <row r="22" spans="1:20" ht="11.25" customHeight="1">
      <c r="A22" s="23" t="s">
        <v>20</v>
      </c>
      <c r="B22" s="3">
        <f t="shared" si="0"/>
        <v>103560</v>
      </c>
      <c r="C22" s="3">
        <f t="shared" si="1"/>
        <v>42616</v>
      </c>
      <c r="D22" s="4">
        <f t="shared" si="2"/>
        <v>41.15102356122055</v>
      </c>
      <c r="E22" s="3">
        <v>45636</v>
      </c>
      <c r="F22" s="3">
        <v>8888</v>
      </c>
      <c r="G22" s="4">
        <f t="shared" si="3"/>
        <v>19.475852397230256</v>
      </c>
      <c r="H22" s="3">
        <v>57924</v>
      </c>
      <c r="I22" s="3">
        <v>33728</v>
      </c>
      <c r="J22" s="4">
        <f t="shared" si="4"/>
        <v>58.22802292659347</v>
      </c>
      <c r="K22" s="23" t="s">
        <v>20</v>
      </c>
      <c r="L22" s="3">
        <f t="shared" si="5"/>
        <v>34357</v>
      </c>
      <c r="M22" s="3">
        <f t="shared" si="6"/>
        <v>24569</v>
      </c>
      <c r="N22" s="4">
        <f t="shared" si="7"/>
        <v>71.51090025322351</v>
      </c>
      <c r="O22" s="3">
        <v>13503</v>
      </c>
      <c r="P22" s="3">
        <v>8503</v>
      </c>
      <c r="Q22" s="4">
        <f t="shared" si="8"/>
        <v>62.97119158705473</v>
      </c>
      <c r="R22" s="3">
        <v>20854</v>
      </c>
      <c r="S22" s="3">
        <v>16066</v>
      </c>
      <c r="T22" s="4">
        <f t="shared" si="9"/>
        <v>77.04037594706051</v>
      </c>
    </row>
    <row r="23" spans="1:20" ht="11.25" customHeight="1">
      <c r="A23" s="23" t="s">
        <v>21</v>
      </c>
      <c r="B23" s="3">
        <f t="shared" si="0"/>
        <v>103911</v>
      </c>
      <c r="C23" s="3">
        <f t="shared" si="1"/>
        <v>43468</v>
      </c>
      <c r="D23" s="4">
        <f t="shared" si="2"/>
        <v>41.831952343832704</v>
      </c>
      <c r="E23" s="3">
        <v>45349</v>
      </c>
      <c r="F23" s="3">
        <v>9078</v>
      </c>
      <c r="G23" s="4">
        <f t="shared" si="3"/>
        <v>20.01808198637236</v>
      </c>
      <c r="H23" s="3">
        <v>58562</v>
      </c>
      <c r="I23" s="3">
        <v>34390</v>
      </c>
      <c r="J23" s="4">
        <f t="shared" si="4"/>
        <v>58.72408729210068</v>
      </c>
      <c r="K23" s="23" t="s">
        <v>21</v>
      </c>
      <c r="L23" s="3">
        <f t="shared" si="5"/>
        <v>33347</v>
      </c>
      <c r="M23" s="3">
        <f t="shared" si="6"/>
        <v>24411</v>
      </c>
      <c r="N23" s="4">
        <f t="shared" si="7"/>
        <v>73.20298677542208</v>
      </c>
      <c r="O23" s="3">
        <v>13082</v>
      </c>
      <c r="P23" s="3">
        <v>8084</v>
      </c>
      <c r="Q23" s="4">
        <f t="shared" si="8"/>
        <v>61.794832594404525</v>
      </c>
      <c r="R23" s="3">
        <v>20265</v>
      </c>
      <c r="S23" s="3">
        <v>16327</v>
      </c>
      <c r="T23" s="4">
        <f t="shared" si="9"/>
        <v>80.5674808783617</v>
      </c>
    </row>
    <row r="24" spans="1:20" ht="11.25" customHeight="1">
      <c r="A24" s="23" t="s">
        <v>22</v>
      </c>
      <c r="B24" s="3">
        <f t="shared" si="0"/>
        <v>102658</v>
      </c>
      <c r="C24" s="3">
        <f t="shared" si="1"/>
        <v>42218</v>
      </c>
      <c r="D24" s="4">
        <f t="shared" si="2"/>
        <v>41.124900153909095</v>
      </c>
      <c r="E24" s="3">
        <v>45875</v>
      </c>
      <c r="F24" s="3">
        <v>9221</v>
      </c>
      <c r="G24" s="4">
        <f t="shared" si="3"/>
        <v>20.100272479564033</v>
      </c>
      <c r="H24" s="3">
        <v>56783</v>
      </c>
      <c r="I24" s="3">
        <v>32997</v>
      </c>
      <c r="J24" s="4">
        <f t="shared" si="4"/>
        <v>58.11070214676928</v>
      </c>
      <c r="K24" s="23" t="s">
        <v>22</v>
      </c>
      <c r="L24" s="3">
        <f t="shared" si="5"/>
        <v>34408</v>
      </c>
      <c r="M24" s="3">
        <f t="shared" si="6"/>
        <v>25576</v>
      </c>
      <c r="N24" s="4">
        <f t="shared" si="7"/>
        <v>74.33155080213903</v>
      </c>
      <c r="O24" s="3">
        <v>13317</v>
      </c>
      <c r="P24" s="3">
        <v>8426</v>
      </c>
      <c r="Q24" s="4">
        <f t="shared" si="8"/>
        <v>63.27250882330855</v>
      </c>
      <c r="R24" s="3">
        <v>21091</v>
      </c>
      <c r="S24" s="3">
        <v>17150</v>
      </c>
      <c r="T24" s="4">
        <f t="shared" si="9"/>
        <v>81.3143046797212</v>
      </c>
    </row>
    <row r="25" spans="1:20" ht="11.25" customHeight="1">
      <c r="A25" s="24" t="s">
        <v>23</v>
      </c>
      <c r="B25" s="12">
        <f t="shared" si="0"/>
        <v>102664</v>
      </c>
      <c r="C25" s="5">
        <f t="shared" si="1"/>
        <v>42981</v>
      </c>
      <c r="D25" s="43">
        <f t="shared" si="2"/>
        <v>41.86569781033273</v>
      </c>
      <c r="E25" s="5">
        <v>44880</v>
      </c>
      <c r="F25" s="5">
        <v>9150</v>
      </c>
      <c r="G25" s="11">
        <f t="shared" si="3"/>
        <v>20.38770053475936</v>
      </c>
      <c r="H25" s="5">
        <v>57784</v>
      </c>
      <c r="I25" s="5">
        <v>33831</v>
      </c>
      <c r="J25" s="11">
        <f t="shared" si="4"/>
        <v>58.54734874705802</v>
      </c>
      <c r="K25" s="24" t="s">
        <v>23</v>
      </c>
      <c r="L25" s="12">
        <f t="shared" si="5"/>
        <v>37649</v>
      </c>
      <c r="M25" s="5">
        <f t="shared" si="6"/>
        <v>29657</v>
      </c>
      <c r="N25" s="43">
        <f t="shared" si="7"/>
        <v>78.77234455098409</v>
      </c>
      <c r="O25" s="5">
        <v>14165</v>
      </c>
      <c r="P25" s="5">
        <v>9575</v>
      </c>
      <c r="Q25" s="11">
        <f t="shared" si="8"/>
        <v>67.59618778679844</v>
      </c>
      <c r="R25" s="5">
        <v>23484</v>
      </c>
      <c r="S25" s="5">
        <v>20082</v>
      </c>
      <c r="T25" s="11">
        <f t="shared" si="9"/>
        <v>85.51354113438937</v>
      </c>
    </row>
    <row r="26" spans="1:10" ht="11.25" customHeight="1">
      <c r="A26" s="25"/>
      <c r="B26" s="10"/>
      <c r="C26" s="10"/>
      <c r="D26" s="10"/>
      <c r="E26" s="10"/>
      <c r="F26" s="10"/>
      <c r="G26" s="10"/>
      <c r="H26" s="10"/>
      <c r="I26" s="10"/>
      <c r="J26" s="10"/>
    </row>
    <row r="27" spans="1:20" ht="11.25" customHeight="1">
      <c r="A27" s="26"/>
      <c r="B27" s="10"/>
      <c r="C27" s="10"/>
      <c r="D27" s="10"/>
      <c r="E27" s="10"/>
      <c r="F27" s="10"/>
      <c r="G27" s="10"/>
      <c r="H27" s="10"/>
      <c r="I27" s="10"/>
      <c r="J27" s="42" t="s">
        <v>44</v>
      </c>
      <c r="T27" s="42" t="s">
        <v>44</v>
      </c>
    </row>
    <row r="28" spans="1:20" s="16" customFormat="1" ht="11.25" customHeight="1">
      <c r="A28" s="13" t="s">
        <v>1</v>
      </c>
      <c r="B28" s="14" t="s">
        <v>29</v>
      </c>
      <c r="C28" s="14"/>
      <c r="D28" s="14"/>
      <c r="E28" s="14"/>
      <c r="F28" s="14"/>
      <c r="G28" s="14"/>
      <c r="H28" s="14"/>
      <c r="I28" s="14"/>
      <c r="J28" s="15"/>
      <c r="K28" s="13" t="s">
        <v>1</v>
      </c>
      <c r="L28" s="14" t="s">
        <v>35</v>
      </c>
      <c r="M28" s="14"/>
      <c r="N28" s="14"/>
      <c r="O28" s="14"/>
      <c r="P28" s="14"/>
      <c r="Q28" s="14"/>
      <c r="R28" s="14"/>
      <c r="S28" s="14"/>
      <c r="T28" s="15"/>
    </row>
    <row r="29" spans="1:20" s="16" customFormat="1" ht="11.25" customHeight="1">
      <c r="A29" s="17"/>
      <c r="B29" s="18" t="s">
        <v>4</v>
      </c>
      <c r="C29" s="18"/>
      <c r="D29" s="19"/>
      <c r="E29" s="18" t="s">
        <v>5</v>
      </c>
      <c r="F29" s="18"/>
      <c r="G29" s="19"/>
      <c r="H29" s="18" t="s">
        <v>6</v>
      </c>
      <c r="I29" s="18"/>
      <c r="J29" s="19"/>
      <c r="K29" s="17"/>
      <c r="L29" s="18" t="s">
        <v>4</v>
      </c>
      <c r="M29" s="18"/>
      <c r="N29" s="19"/>
      <c r="O29" s="18" t="s">
        <v>5</v>
      </c>
      <c r="P29" s="18"/>
      <c r="Q29" s="19"/>
      <c r="R29" s="18" t="s">
        <v>6</v>
      </c>
      <c r="S29" s="18"/>
      <c r="T29" s="19"/>
    </row>
    <row r="30" spans="1:20" s="16" customFormat="1" ht="11.25" customHeight="1">
      <c r="A30" s="17"/>
      <c r="B30" s="20" t="s">
        <v>7</v>
      </c>
      <c r="C30" s="20" t="s">
        <v>8</v>
      </c>
      <c r="D30" s="20" t="s">
        <v>8</v>
      </c>
      <c r="E30" s="20" t="s">
        <v>7</v>
      </c>
      <c r="F30" s="20" t="s">
        <v>8</v>
      </c>
      <c r="G30" s="20" t="s">
        <v>8</v>
      </c>
      <c r="H30" s="20" t="s">
        <v>7</v>
      </c>
      <c r="I30" s="20" t="s">
        <v>8</v>
      </c>
      <c r="J30" s="20" t="s">
        <v>8</v>
      </c>
      <c r="K30" s="17"/>
      <c r="L30" s="20" t="s">
        <v>7</v>
      </c>
      <c r="M30" s="20" t="s">
        <v>8</v>
      </c>
      <c r="N30" s="20" t="s">
        <v>8</v>
      </c>
      <c r="O30" s="20" t="s">
        <v>7</v>
      </c>
      <c r="P30" s="20" t="s">
        <v>8</v>
      </c>
      <c r="Q30" s="20" t="s">
        <v>8</v>
      </c>
      <c r="R30" s="20" t="s">
        <v>7</v>
      </c>
      <c r="S30" s="20" t="s">
        <v>8</v>
      </c>
      <c r="T30" s="20" t="s">
        <v>8</v>
      </c>
    </row>
    <row r="31" spans="1:20" s="16" customFormat="1" ht="11.25" customHeight="1">
      <c r="A31" s="17"/>
      <c r="B31" s="20"/>
      <c r="C31" s="20"/>
      <c r="D31" s="20" t="s">
        <v>9</v>
      </c>
      <c r="E31" s="20"/>
      <c r="F31" s="20"/>
      <c r="G31" s="20" t="s">
        <v>9</v>
      </c>
      <c r="H31" s="20"/>
      <c r="I31" s="20"/>
      <c r="J31" s="20" t="s">
        <v>9</v>
      </c>
      <c r="K31" s="17"/>
      <c r="L31" s="20"/>
      <c r="M31" s="20"/>
      <c r="N31" s="20" t="s">
        <v>9</v>
      </c>
      <c r="O31" s="20"/>
      <c r="P31" s="20"/>
      <c r="Q31" s="20" t="s">
        <v>9</v>
      </c>
      <c r="R31" s="20"/>
      <c r="S31" s="20"/>
      <c r="T31" s="20" t="s">
        <v>9</v>
      </c>
    </row>
    <row r="32" spans="1:20" s="16" customFormat="1" ht="11.25" customHeight="1">
      <c r="A32" s="21" t="s">
        <v>10</v>
      </c>
      <c r="B32" s="22" t="s">
        <v>11</v>
      </c>
      <c r="C32" s="22" t="s">
        <v>11</v>
      </c>
      <c r="D32" s="22" t="s">
        <v>12</v>
      </c>
      <c r="E32" s="22" t="s">
        <v>11</v>
      </c>
      <c r="F32" s="22" t="s">
        <v>11</v>
      </c>
      <c r="G32" s="22" t="s">
        <v>12</v>
      </c>
      <c r="H32" s="22" t="s">
        <v>11</v>
      </c>
      <c r="I32" s="22" t="s">
        <v>11</v>
      </c>
      <c r="J32" s="22" t="s">
        <v>12</v>
      </c>
      <c r="K32" s="21" t="s">
        <v>10</v>
      </c>
      <c r="L32" s="22" t="s">
        <v>11</v>
      </c>
      <c r="M32" s="22" t="s">
        <v>11</v>
      </c>
      <c r="N32" s="22" t="s">
        <v>12</v>
      </c>
      <c r="O32" s="22" t="s">
        <v>11</v>
      </c>
      <c r="P32" s="22" t="s">
        <v>11</v>
      </c>
      <c r="Q32" s="22" t="s">
        <v>12</v>
      </c>
      <c r="R32" s="22" t="s">
        <v>11</v>
      </c>
      <c r="S32" s="22" t="s">
        <v>11</v>
      </c>
      <c r="T32" s="22" t="s">
        <v>12</v>
      </c>
    </row>
    <row r="33" spans="1:20" ht="11.25" customHeight="1">
      <c r="A33" s="23" t="s">
        <v>26</v>
      </c>
      <c r="B33" s="3">
        <v>14364</v>
      </c>
      <c r="C33" s="3">
        <v>710</v>
      </c>
      <c r="D33" s="6">
        <v>5</v>
      </c>
      <c r="E33" s="3">
        <v>8765</v>
      </c>
      <c r="F33" s="3">
        <v>0</v>
      </c>
      <c r="G33" s="6">
        <v>0</v>
      </c>
      <c r="H33" s="3">
        <v>5598</v>
      </c>
      <c r="I33" s="3">
        <v>710</v>
      </c>
      <c r="J33" s="6">
        <v>11.8</v>
      </c>
      <c r="K33" s="23" t="s">
        <v>26</v>
      </c>
      <c r="L33" s="3">
        <v>84832</v>
      </c>
      <c r="M33" s="3">
        <v>14209</v>
      </c>
      <c r="N33" s="6">
        <v>16.8</v>
      </c>
      <c r="O33" s="3">
        <v>16889</v>
      </c>
      <c r="P33" s="3">
        <v>2019</v>
      </c>
      <c r="Q33" s="6">
        <v>11.9</v>
      </c>
      <c r="R33" s="3">
        <v>67943</v>
      </c>
      <c r="S33" s="3">
        <v>12190</v>
      </c>
      <c r="T33" s="6">
        <v>17.9</v>
      </c>
    </row>
    <row r="34" spans="1:20" ht="11.25" customHeight="1">
      <c r="A34" s="23" t="s">
        <v>36</v>
      </c>
      <c r="B34" s="3">
        <v>15157</v>
      </c>
      <c r="C34" s="3">
        <v>572</v>
      </c>
      <c r="D34" s="6">
        <v>3.8</v>
      </c>
      <c r="E34" s="3">
        <v>9030</v>
      </c>
      <c r="F34" s="3">
        <v>30</v>
      </c>
      <c r="G34" s="6">
        <v>0.3</v>
      </c>
      <c r="H34" s="3">
        <v>6127</v>
      </c>
      <c r="I34" s="3">
        <v>542</v>
      </c>
      <c r="J34" s="6">
        <v>8.6</v>
      </c>
      <c r="K34" s="23" t="s">
        <v>36</v>
      </c>
      <c r="L34" s="3">
        <v>85739</v>
      </c>
      <c r="M34" s="3">
        <v>15790</v>
      </c>
      <c r="N34" s="6">
        <v>18.4</v>
      </c>
      <c r="O34" s="3">
        <v>17949</v>
      </c>
      <c r="P34" s="3">
        <v>2179</v>
      </c>
      <c r="Q34" s="6">
        <v>12.2</v>
      </c>
      <c r="R34" s="3">
        <v>67789</v>
      </c>
      <c r="S34" s="3">
        <v>13611</v>
      </c>
      <c r="T34" s="6">
        <v>20.1</v>
      </c>
    </row>
    <row r="35" spans="1:20" ht="11.25" customHeight="1">
      <c r="A35" s="23" t="s">
        <v>37</v>
      </c>
      <c r="B35" s="3">
        <v>15570</v>
      </c>
      <c r="C35" s="3">
        <v>1967</v>
      </c>
      <c r="D35" s="6">
        <v>12.6</v>
      </c>
      <c r="E35" s="3">
        <v>7570</v>
      </c>
      <c r="F35" s="3">
        <v>78</v>
      </c>
      <c r="G35" s="6">
        <v>1</v>
      </c>
      <c r="H35" s="3">
        <v>8001</v>
      </c>
      <c r="I35" s="3">
        <v>1889</v>
      </c>
      <c r="J35" s="6">
        <v>23.6</v>
      </c>
      <c r="K35" s="23" t="s">
        <v>37</v>
      </c>
      <c r="L35" s="3">
        <v>86494</v>
      </c>
      <c r="M35" s="3">
        <v>22314</v>
      </c>
      <c r="N35" s="6">
        <v>25.8</v>
      </c>
      <c r="O35" s="3">
        <v>19983</v>
      </c>
      <c r="P35" s="3">
        <v>2200</v>
      </c>
      <c r="Q35" s="6">
        <v>11</v>
      </c>
      <c r="R35" s="3">
        <v>66511</v>
      </c>
      <c r="S35" s="3">
        <v>20114</v>
      </c>
      <c r="T35" s="6">
        <v>30.2</v>
      </c>
    </row>
    <row r="36" spans="1:20" ht="11.25" customHeight="1">
      <c r="A36" s="23" t="s">
        <v>45</v>
      </c>
      <c r="B36" s="29">
        <v>16161</v>
      </c>
      <c r="C36" s="29">
        <v>1947</v>
      </c>
      <c r="D36" s="30">
        <v>12.1</v>
      </c>
      <c r="E36" s="29">
        <v>8631</v>
      </c>
      <c r="F36" s="29">
        <v>52</v>
      </c>
      <c r="G36" s="30">
        <v>0.6</v>
      </c>
      <c r="H36" s="29">
        <v>7529</v>
      </c>
      <c r="I36" s="29">
        <v>1895</v>
      </c>
      <c r="J36" s="30">
        <v>25.2</v>
      </c>
      <c r="K36" s="23" t="s">
        <v>45</v>
      </c>
      <c r="L36" s="3">
        <v>85060</v>
      </c>
      <c r="M36" s="3">
        <v>21997</v>
      </c>
      <c r="N36" s="6">
        <v>25.9</v>
      </c>
      <c r="O36" s="3">
        <v>18824</v>
      </c>
      <c r="P36" s="3">
        <v>2277</v>
      </c>
      <c r="Q36" s="6">
        <v>12.1</v>
      </c>
      <c r="R36" s="3">
        <v>66236</v>
      </c>
      <c r="S36" s="3">
        <v>19720</v>
      </c>
      <c r="T36" s="6">
        <v>29.8</v>
      </c>
    </row>
    <row r="37" spans="1:20" ht="11.25" customHeight="1">
      <c r="A37" s="23" t="s">
        <v>46</v>
      </c>
      <c r="B37" s="3">
        <f>E37+H37-1</f>
        <v>12765.5</v>
      </c>
      <c r="C37" s="3">
        <f>F37+I37</f>
        <v>1325.8999999999999</v>
      </c>
      <c r="D37" s="4">
        <f>C37/B37*100</f>
        <v>10.386588852767224</v>
      </c>
      <c r="E37" s="3">
        <f>ROUND(SUM(E38:E49)/12,1)</f>
        <v>6633.4</v>
      </c>
      <c r="F37" s="3">
        <f>ROUND(SUM(F38:F49)/12,1)</f>
        <v>91.1</v>
      </c>
      <c r="G37" s="4">
        <f>F37/E37*100</f>
        <v>1.3733530316278229</v>
      </c>
      <c r="H37" s="3">
        <f>ROUND(SUM(H38:H49)/12,1)</f>
        <v>6133.1</v>
      </c>
      <c r="I37" s="3">
        <f>ROUND(SUM(I38:I49)/12,1)</f>
        <v>1234.8</v>
      </c>
      <c r="J37" s="4">
        <f>I37/H37*100-0.1</f>
        <v>20.033374639252575</v>
      </c>
      <c r="K37" s="23" t="s">
        <v>46</v>
      </c>
      <c r="L37" s="3">
        <f>O37+R37-1</f>
        <v>86436.5</v>
      </c>
      <c r="M37" s="3">
        <f>P37+S37</f>
        <v>14948.8</v>
      </c>
      <c r="N37" s="4">
        <f>M37/L37*100</f>
        <v>17.294545706964072</v>
      </c>
      <c r="O37" s="3">
        <f>ROUND(SUM(O38:O49)/12,1)</f>
        <v>19270.2</v>
      </c>
      <c r="P37" s="3">
        <f>ROUND(SUM(P38:P49)/12,1)</f>
        <v>1763.3</v>
      </c>
      <c r="Q37" s="4">
        <f>P37/O37*100</f>
        <v>9.150398023891812</v>
      </c>
      <c r="R37" s="3">
        <f>ROUND(SUM(R38:R49)/12,1)</f>
        <v>67167.3</v>
      </c>
      <c r="S37" s="3">
        <f>ROUND(SUM(S38:S49)/12,1)</f>
        <v>13185.5</v>
      </c>
      <c r="T37" s="4">
        <f>S37/R37*100</f>
        <v>19.63083226510519</v>
      </c>
    </row>
    <row r="38" spans="1:20" ht="11.25" customHeight="1">
      <c r="A38" s="45" t="s">
        <v>47</v>
      </c>
      <c r="B38" s="46">
        <f aca="true" t="shared" si="10" ref="B38:B49">E38+H38</f>
        <v>12695</v>
      </c>
      <c r="C38" s="46">
        <f aca="true" t="shared" si="11" ref="C38:C49">F38+I38</f>
        <v>1574</v>
      </c>
      <c r="D38" s="47">
        <f aca="true" t="shared" si="12" ref="D38:D49">C38/B38*100</f>
        <v>12.398582118944466</v>
      </c>
      <c r="E38" s="46">
        <v>6452</v>
      </c>
      <c r="F38" s="46">
        <v>55</v>
      </c>
      <c r="G38" s="47">
        <f aca="true" t="shared" si="13" ref="G38:G49">F38/E38*100</f>
        <v>0.8524488530688159</v>
      </c>
      <c r="H38" s="46">
        <v>6243</v>
      </c>
      <c r="I38" s="46">
        <v>1519</v>
      </c>
      <c r="J38" s="47">
        <f aca="true" t="shared" si="14" ref="J38:J49">I38/H38*100</f>
        <v>24.331251001121256</v>
      </c>
      <c r="K38" s="45" t="s">
        <v>47</v>
      </c>
      <c r="L38" s="46">
        <f aca="true" t="shared" si="15" ref="L38:L49">O38+R38</f>
        <v>85504</v>
      </c>
      <c r="M38" s="46">
        <f aca="true" t="shared" si="16" ref="M38:M49">P38+S38</f>
        <v>14592</v>
      </c>
      <c r="N38" s="47">
        <f aca="true" t="shared" si="17" ref="N38:N49">M38/L38*100</f>
        <v>17.065868263473057</v>
      </c>
      <c r="O38" s="46">
        <v>19420</v>
      </c>
      <c r="P38" s="46">
        <v>1789</v>
      </c>
      <c r="Q38" s="47">
        <f aca="true" t="shared" si="18" ref="Q38:Q49">P38/O38*100</f>
        <v>9.212152420185376</v>
      </c>
      <c r="R38" s="46">
        <v>66084</v>
      </c>
      <c r="S38" s="46">
        <v>12803</v>
      </c>
      <c r="T38" s="47">
        <f aca="true" t="shared" si="19" ref="T38:T49">S38/R38*100</f>
        <v>19.373827250166457</v>
      </c>
    </row>
    <row r="39" spans="1:20" ht="11.25" customHeight="1">
      <c r="A39" s="23" t="s">
        <v>13</v>
      </c>
      <c r="B39" s="3">
        <f t="shared" si="10"/>
        <v>12740</v>
      </c>
      <c r="C39" s="3">
        <f t="shared" si="11"/>
        <v>1692</v>
      </c>
      <c r="D39" s="4">
        <f t="shared" si="12"/>
        <v>13.281004709576138</v>
      </c>
      <c r="E39" s="3">
        <v>6372</v>
      </c>
      <c r="F39" s="3">
        <v>55</v>
      </c>
      <c r="G39" s="4">
        <f t="shared" si="13"/>
        <v>0.8631512868801005</v>
      </c>
      <c r="H39" s="3">
        <v>6368</v>
      </c>
      <c r="I39" s="3">
        <v>1637</v>
      </c>
      <c r="J39" s="4">
        <f t="shared" si="14"/>
        <v>25.706658291457284</v>
      </c>
      <c r="K39" s="23" t="s">
        <v>13</v>
      </c>
      <c r="L39" s="3">
        <f t="shared" si="15"/>
        <v>85105</v>
      </c>
      <c r="M39" s="3">
        <f t="shared" si="16"/>
        <v>15809</v>
      </c>
      <c r="N39" s="4">
        <f t="shared" si="17"/>
        <v>18.575876857998942</v>
      </c>
      <c r="O39" s="3">
        <v>18394</v>
      </c>
      <c r="P39" s="3">
        <v>1804</v>
      </c>
      <c r="Q39" s="4">
        <f t="shared" si="18"/>
        <v>9.807545938893117</v>
      </c>
      <c r="R39" s="3">
        <v>66711</v>
      </c>
      <c r="S39" s="3">
        <v>14005</v>
      </c>
      <c r="T39" s="4">
        <f t="shared" si="19"/>
        <v>20.993539296367917</v>
      </c>
    </row>
    <row r="40" spans="1:20" ht="11.25" customHeight="1">
      <c r="A40" s="23" t="s">
        <v>14</v>
      </c>
      <c r="B40" s="3">
        <f t="shared" si="10"/>
        <v>12818</v>
      </c>
      <c r="C40" s="3">
        <f t="shared" si="11"/>
        <v>1681</v>
      </c>
      <c r="D40" s="4">
        <f t="shared" si="12"/>
        <v>13.114370416601654</v>
      </c>
      <c r="E40" s="3">
        <v>6453</v>
      </c>
      <c r="F40" s="3">
        <v>55</v>
      </c>
      <c r="G40" s="4">
        <f t="shared" si="13"/>
        <v>0.8523167518983419</v>
      </c>
      <c r="H40" s="3">
        <v>6365</v>
      </c>
      <c r="I40" s="3">
        <v>1626</v>
      </c>
      <c r="J40" s="4">
        <f t="shared" si="14"/>
        <v>25.545954438334643</v>
      </c>
      <c r="K40" s="23" t="s">
        <v>14</v>
      </c>
      <c r="L40" s="3">
        <f t="shared" si="15"/>
        <v>85057</v>
      </c>
      <c r="M40" s="3">
        <f t="shared" si="16"/>
        <v>14415</v>
      </c>
      <c r="N40" s="4">
        <f t="shared" si="17"/>
        <v>16.9474587629472</v>
      </c>
      <c r="O40" s="3">
        <v>19054</v>
      </c>
      <c r="P40" s="3">
        <v>1788</v>
      </c>
      <c r="Q40" s="4">
        <f t="shared" si="18"/>
        <v>9.383856408103286</v>
      </c>
      <c r="R40" s="3">
        <v>66003</v>
      </c>
      <c r="S40" s="3">
        <v>12627</v>
      </c>
      <c r="T40" s="4">
        <f t="shared" si="19"/>
        <v>19.130948593245762</v>
      </c>
    </row>
    <row r="41" spans="1:20" ht="11.25" customHeight="1">
      <c r="A41" s="23" t="s">
        <v>15</v>
      </c>
      <c r="B41" s="3">
        <f t="shared" si="10"/>
        <v>12930</v>
      </c>
      <c r="C41" s="3">
        <f t="shared" si="11"/>
        <v>1537</v>
      </c>
      <c r="D41" s="4">
        <f t="shared" si="12"/>
        <v>11.88708430007734</v>
      </c>
      <c r="E41" s="3">
        <v>6503</v>
      </c>
      <c r="F41" s="3">
        <v>54</v>
      </c>
      <c r="G41" s="4">
        <f t="shared" si="13"/>
        <v>0.8303859757035215</v>
      </c>
      <c r="H41" s="3">
        <v>6427</v>
      </c>
      <c r="I41" s="3">
        <v>1483</v>
      </c>
      <c r="J41" s="4">
        <f t="shared" si="14"/>
        <v>23.07452932939163</v>
      </c>
      <c r="K41" s="23" t="s">
        <v>15</v>
      </c>
      <c r="L41" s="3">
        <f t="shared" si="15"/>
        <v>86114</v>
      </c>
      <c r="M41" s="3">
        <f t="shared" si="16"/>
        <v>15286</v>
      </c>
      <c r="N41" s="4">
        <f t="shared" si="17"/>
        <v>17.75088835729382</v>
      </c>
      <c r="O41" s="3">
        <v>19404</v>
      </c>
      <c r="P41" s="3">
        <v>1736</v>
      </c>
      <c r="Q41" s="4">
        <f t="shared" si="18"/>
        <v>8.946608946608947</v>
      </c>
      <c r="R41" s="3">
        <v>66710</v>
      </c>
      <c r="S41" s="3">
        <v>13550</v>
      </c>
      <c r="T41" s="4">
        <f t="shared" si="19"/>
        <v>20.311797331734372</v>
      </c>
    </row>
    <row r="42" spans="1:20" ht="11.25" customHeight="1">
      <c r="A42" s="23" t="s">
        <v>16</v>
      </c>
      <c r="B42" s="3">
        <f t="shared" si="10"/>
        <v>12979</v>
      </c>
      <c r="C42" s="3">
        <f t="shared" si="11"/>
        <v>1477</v>
      </c>
      <c r="D42" s="4">
        <f t="shared" si="12"/>
        <v>11.379921411510903</v>
      </c>
      <c r="E42" s="3">
        <v>6516</v>
      </c>
      <c r="F42" s="3">
        <v>53</v>
      </c>
      <c r="G42" s="4">
        <f t="shared" si="13"/>
        <v>0.8133824432166974</v>
      </c>
      <c r="H42" s="3">
        <v>6463</v>
      </c>
      <c r="I42" s="3">
        <v>1424</v>
      </c>
      <c r="J42" s="4">
        <f t="shared" si="14"/>
        <v>22.033111558099954</v>
      </c>
      <c r="K42" s="23" t="s">
        <v>16</v>
      </c>
      <c r="L42" s="3">
        <f t="shared" si="15"/>
        <v>87085</v>
      </c>
      <c r="M42" s="3">
        <f t="shared" si="16"/>
        <v>15239</v>
      </c>
      <c r="N42" s="4">
        <f t="shared" si="17"/>
        <v>17.498995234540963</v>
      </c>
      <c r="O42" s="3">
        <v>20245</v>
      </c>
      <c r="P42" s="3">
        <v>1725</v>
      </c>
      <c r="Q42" s="4">
        <f t="shared" si="18"/>
        <v>8.520622375895282</v>
      </c>
      <c r="R42" s="3">
        <v>66840</v>
      </c>
      <c r="S42" s="3">
        <v>13514</v>
      </c>
      <c r="T42" s="4">
        <f t="shared" si="19"/>
        <v>20.218432076600838</v>
      </c>
    </row>
    <row r="43" spans="1:20" ht="11.25" customHeight="1">
      <c r="A43" s="23" t="s">
        <v>17</v>
      </c>
      <c r="B43" s="3">
        <f t="shared" si="10"/>
        <v>12899</v>
      </c>
      <c r="C43" s="3">
        <f t="shared" si="11"/>
        <v>1439</v>
      </c>
      <c r="D43" s="4">
        <f t="shared" si="12"/>
        <v>11.155903558415382</v>
      </c>
      <c r="E43" s="3">
        <v>6534</v>
      </c>
      <c r="F43" s="3">
        <v>53</v>
      </c>
      <c r="G43" s="4">
        <f t="shared" si="13"/>
        <v>0.8111417202326294</v>
      </c>
      <c r="H43" s="3">
        <v>6365</v>
      </c>
      <c r="I43" s="3">
        <v>1386</v>
      </c>
      <c r="J43" s="4">
        <f t="shared" si="14"/>
        <v>21.77533385703064</v>
      </c>
      <c r="K43" s="23" t="s">
        <v>17</v>
      </c>
      <c r="L43" s="3">
        <f t="shared" si="15"/>
        <v>86835</v>
      </c>
      <c r="M43" s="3">
        <f t="shared" si="16"/>
        <v>17016</v>
      </c>
      <c r="N43" s="4">
        <f t="shared" si="17"/>
        <v>19.595785109690794</v>
      </c>
      <c r="O43" s="3">
        <v>18170</v>
      </c>
      <c r="P43" s="3">
        <v>1583</v>
      </c>
      <c r="Q43" s="4">
        <f t="shared" si="18"/>
        <v>8.712162905888828</v>
      </c>
      <c r="R43" s="3">
        <v>68665</v>
      </c>
      <c r="S43" s="3">
        <v>15433</v>
      </c>
      <c r="T43" s="4">
        <f t="shared" si="19"/>
        <v>22.475788247287557</v>
      </c>
    </row>
    <row r="44" spans="1:20" ht="11.25" customHeight="1">
      <c r="A44" s="23" t="s">
        <v>18</v>
      </c>
      <c r="B44" s="3">
        <f t="shared" si="10"/>
        <v>12818</v>
      </c>
      <c r="C44" s="3">
        <f t="shared" si="11"/>
        <v>1181</v>
      </c>
      <c r="D44" s="4">
        <f t="shared" si="12"/>
        <v>9.213605866749882</v>
      </c>
      <c r="E44" s="3">
        <v>6838</v>
      </c>
      <c r="F44" s="3">
        <v>123</v>
      </c>
      <c r="G44" s="4">
        <f t="shared" si="13"/>
        <v>1.7987715706346885</v>
      </c>
      <c r="H44" s="3">
        <v>5980</v>
      </c>
      <c r="I44" s="3">
        <v>1058</v>
      </c>
      <c r="J44" s="4">
        <f t="shared" si="14"/>
        <v>17.692307692307693</v>
      </c>
      <c r="K44" s="23" t="s">
        <v>18</v>
      </c>
      <c r="L44" s="3">
        <f t="shared" si="15"/>
        <v>85988</v>
      </c>
      <c r="M44" s="3">
        <f t="shared" si="16"/>
        <v>15725</v>
      </c>
      <c r="N44" s="4">
        <f t="shared" si="17"/>
        <v>18.287435456110153</v>
      </c>
      <c r="O44" s="3">
        <v>19531</v>
      </c>
      <c r="P44" s="3">
        <v>1643</v>
      </c>
      <c r="Q44" s="4">
        <f t="shared" si="18"/>
        <v>8.412267677026266</v>
      </c>
      <c r="R44" s="3">
        <v>66457</v>
      </c>
      <c r="S44" s="3">
        <v>14082</v>
      </c>
      <c r="T44" s="4">
        <f t="shared" si="19"/>
        <v>21.18964142227305</v>
      </c>
    </row>
    <row r="45" spans="1:20" ht="11.25" customHeight="1">
      <c r="A45" s="23" t="s">
        <v>19</v>
      </c>
      <c r="B45" s="3">
        <f t="shared" si="10"/>
        <v>12709</v>
      </c>
      <c r="C45" s="3">
        <f t="shared" si="11"/>
        <v>1097</v>
      </c>
      <c r="D45" s="4">
        <f t="shared" si="12"/>
        <v>8.631678338185537</v>
      </c>
      <c r="E45" s="3">
        <v>6837</v>
      </c>
      <c r="F45" s="3">
        <v>123</v>
      </c>
      <c r="G45" s="4">
        <f t="shared" si="13"/>
        <v>1.7990346643264588</v>
      </c>
      <c r="H45" s="3">
        <v>5872</v>
      </c>
      <c r="I45" s="3">
        <v>974</v>
      </c>
      <c r="J45" s="4">
        <f t="shared" si="14"/>
        <v>16.58719346049046</v>
      </c>
      <c r="K45" s="23" t="s">
        <v>19</v>
      </c>
      <c r="L45" s="3">
        <f t="shared" si="15"/>
        <v>86381</v>
      </c>
      <c r="M45" s="3">
        <f t="shared" si="16"/>
        <v>13386</v>
      </c>
      <c r="N45" s="4">
        <f t="shared" si="17"/>
        <v>15.496463342633218</v>
      </c>
      <c r="O45" s="3">
        <v>19528</v>
      </c>
      <c r="P45" s="3">
        <v>1745</v>
      </c>
      <c r="Q45" s="4">
        <f t="shared" si="18"/>
        <v>8.935886931585415</v>
      </c>
      <c r="R45" s="3">
        <v>66853</v>
      </c>
      <c r="S45" s="3">
        <v>11641</v>
      </c>
      <c r="T45" s="4">
        <f t="shared" si="19"/>
        <v>17.412831136972162</v>
      </c>
    </row>
    <row r="46" spans="1:20" ht="11.25" customHeight="1">
      <c r="A46" s="23" t="s">
        <v>20</v>
      </c>
      <c r="B46" s="3">
        <f t="shared" si="10"/>
        <v>12692</v>
      </c>
      <c r="C46" s="3">
        <f t="shared" si="11"/>
        <v>1063</v>
      </c>
      <c r="D46" s="4">
        <f t="shared" si="12"/>
        <v>8.375354554049794</v>
      </c>
      <c r="E46" s="3">
        <v>6823</v>
      </c>
      <c r="F46" s="3">
        <v>123</v>
      </c>
      <c r="G46" s="4">
        <f t="shared" si="13"/>
        <v>1.8027260735746737</v>
      </c>
      <c r="H46" s="3">
        <v>5869</v>
      </c>
      <c r="I46" s="3">
        <v>940</v>
      </c>
      <c r="J46" s="4">
        <f t="shared" si="14"/>
        <v>16.01635713068666</v>
      </c>
      <c r="K46" s="23" t="s">
        <v>20</v>
      </c>
      <c r="L46" s="3">
        <f t="shared" si="15"/>
        <v>87010</v>
      </c>
      <c r="M46" s="3">
        <f t="shared" si="16"/>
        <v>13724</v>
      </c>
      <c r="N46" s="4">
        <f t="shared" si="17"/>
        <v>15.772899666704976</v>
      </c>
      <c r="O46" s="3">
        <v>19614</v>
      </c>
      <c r="P46" s="3">
        <v>1667</v>
      </c>
      <c r="Q46" s="4">
        <f t="shared" si="18"/>
        <v>8.49903130417049</v>
      </c>
      <c r="R46" s="3">
        <v>67396</v>
      </c>
      <c r="S46" s="3">
        <v>12057</v>
      </c>
      <c r="T46" s="4">
        <f t="shared" si="19"/>
        <v>17.889785743961063</v>
      </c>
    </row>
    <row r="47" spans="1:20" ht="11.25" customHeight="1">
      <c r="A47" s="23" t="s">
        <v>21</v>
      </c>
      <c r="B47" s="3">
        <f t="shared" si="10"/>
        <v>12670</v>
      </c>
      <c r="C47" s="3">
        <f t="shared" si="11"/>
        <v>1042</v>
      </c>
      <c r="D47" s="4">
        <f t="shared" si="12"/>
        <v>8.224151539068666</v>
      </c>
      <c r="E47" s="3">
        <v>6824</v>
      </c>
      <c r="F47" s="3">
        <v>123</v>
      </c>
      <c r="G47" s="4">
        <f t="shared" si="13"/>
        <v>1.802461899179367</v>
      </c>
      <c r="H47" s="3">
        <v>5846</v>
      </c>
      <c r="I47" s="3">
        <v>919</v>
      </c>
      <c r="J47" s="4">
        <f t="shared" si="14"/>
        <v>15.720150530277113</v>
      </c>
      <c r="K47" s="23" t="s">
        <v>21</v>
      </c>
      <c r="L47" s="3">
        <f t="shared" si="15"/>
        <v>87034</v>
      </c>
      <c r="M47" s="3">
        <f t="shared" si="16"/>
        <v>13945</v>
      </c>
      <c r="N47" s="4">
        <f t="shared" si="17"/>
        <v>16.022473975687664</v>
      </c>
      <c r="O47" s="3">
        <v>19721</v>
      </c>
      <c r="P47" s="3">
        <v>1657</v>
      </c>
      <c r="Q47" s="4">
        <f t="shared" si="18"/>
        <v>8.402210841235231</v>
      </c>
      <c r="R47" s="3">
        <v>67313</v>
      </c>
      <c r="S47" s="3">
        <v>12288</v>
      </c>
      <c r="T47" s="4">
        <f t="shared" si="19"/>
        <v>18.25501760432606</v>
      </c>
    </row>
    <row r="48" spans="1:20" ht="11.25" customHeight="1">
      <c r="A48" s="23" t="s">
        <v>22</v>
      </c>
      <c r="B48" s="3">
        <f t="shared" si="10"/>
        <v>12737</v>
      </c>
      <c r="C48" s="3">
        <f t="shared" si="11"/>
        <v>1208</v>
      </c>
      <c r="D48" s="4">
        <f t="shared" si="12"/>
        <v>9.484179948182462</v>
      </c>
      <c r="E48" s="3">
        <v>6622</v>
      </c>
      <c r="F48" s="3">
        <v>152</v>
      </c>
      <c r="G48" s="4">
        <f t="shared" si="13"/>
        <v>2.295379039565086</v>
      </c>
      <c r="H48" s="3">
        <v>6115</v>
      </c>
      <c r="I48" s="3">
        <v>1056</v>
      </c>
      <c r="J48" s="4">
        <f t="shared" si="14"/>
        <v>17.269010629599347</v>
      </c>
      <c r="K48" s="23" t="s">
        <v>22</v>
      </c>
      <c r="L48" s="3">
        <f t="shared" si="15"/>
        <v>87585</v>
      </c>
      <c r="M48" s="3">
        <f t="shared" si="16"/>
        <v>14810</v>
      </c>
      <c r="N48" s="4">
        <f t="shared" si="17"/>
        <v>16.90928812011189</v>
      </c>
      <c r="O48" s="3">
        <v>18823</v>
      </c>
      <c r="P48" s="3">
        <v>1968</v>
      </c>
      <c r="Q48" s="4">
        <f t="shared" si="18"/>
        <v>10.4552940551453</v>
      </c>
      <c r="R48" s="3">
        <v>68762</v>
      </c>
      <c r="S48" s="3">
        <v>12842</v>
      </c>
      <c r="T48" s="4">
        <f t="shared" si="19"/>
        <v>18.67601291410954</v>
      </c>
    </row>
    <row r="49" spans="1:20" ht="11.25" customHeight="1">
      <c r="A49" s="24" t="s">
        <v>23</v>
      </c>
      <c r="B49" s="12">
        <f t="shared" si="10"/>
        <v>12511</v>
      </c>
      <c r="C49" s="5">
        <f t="shared" si="11"/>
        <v>920</v>
      </c>
      <c r="D49" s="43">
        <f t="shared" si="12"/>
        <v>7.353528894572777</v>
      </c>
      <c r="E49" s="5">
        <v>6827</v>
      </c>
      <c r="F49" s="5">
        <v>124</v>
      </c>
      <c r="G49" s="11">
        <f t="shared" si="13"/>
        <v>1.8163175626190127</v>
      </c>
      <c r="H49" s="5">
        <v>5684</v>
      </c>
      <c r="I49" s="5">
        <v>796</v>
      </c>
      <c r="J49" s="11">
        <f t="shared" si="14"/>
        <v>14.004222378606615</v>
      </c>
      <c r="K49" s="24" t="s">
        <v>23</v>
      </c>
      <c r="L49" s="12">
        <f t="shared" si="15"/>
        <v>87551</v>
      </c>
      <c r="M49" s="5">
        <f t="shared" si="16"/>
        <v>15438</v>
      </c>
      <c r="N49" s="43">
        <f t="shared" si="17"/>
        <v>17.633150963438453</v>
      </c>
      <c r="O49" s="5">
        <v>19338</v>
      </c>
      <c r="P49" s="5">
        <v>2054</v>
      </c>
      <c r="Q49" s="11">
        <f t="shared" si="18"/>
        <v>10.621574102802771</v>
      </c>
      <c r="R49" s="5">
        <v>68213</v>
      </c>
      <c r="S49" s="5">
        <v>13384</v>
      </c>
      <c r="T49" s="11">
        <f t="shared" si="19"/>
        <v>19.620893378095083</v>
      </c>
    </row>
    <row r="50" spans="11:20" ht="11.25" customHeight="1">
      <c r="K50" s="25"/>
      <c r="L50" s="10"/>
      <c r="M50" s="10"/>
      <c r="N50" s="10"/>
      <c r="O50" s="10"/>
      <c r="P50" s="10"/>
      <c r="Q50" s="10"/>
      <c r="R50" s="10"/>
      <c r="S50" s="10"/>
      <c r="T50" s="10"/>
    </row>
    <row r="51" spans="10:20" ht="11.25" customHeight="1">
      <c r="J51" s="42" t="s">
        <v>44</v>
      </c>
      <c r="K51" s="26"/>
      <c r="L51" s="10"/>
      <c r="M51" s="10"/>
      <c r="N51" s="10"/>
      <c r="O51" s="10"/>
      <c r="P51" s="10"/>
      <c r="Q51" s="10"/>
      <c r="R51" s="10"/>
      <c r="S51" s="10"/>
      <c r="T51" s="42" t="s">
        <v>44</v>
      </c>
    </row>
    <row r="52" spans="1:20" ht="11.25" customHeight="1">
      <c r="A52" s="13" t="s">
        <v>1</v>
      </c>
      <c r="B52" s="14" t="s">
        <v>30</v>
      </c>
      <c r="C52" s="14"/>
      <c r="D52" s="14"/>
      <c r="E52" s="14"/>
      <c r="F52" s="14"/>
      <c r="G52" s="14"/>
      <c r="H52" s="14"/>
      <c r="I52" s="14"/>
      <c r="J52" s="15"/>
      <c r="K52" s="13" t="s">
        <v>1</v>
      </c>
      <c r="L52" s="14" t="s">
        <v>31</v>
      </c>
      <c r="M52" s="14"/>
      <c r="N52" s="14"/>
      <c r="O52" s="14"/>
      <c r="P52" s="14"/>
      <c r="Q52" s="14"/>
      <c r="R52" s="14"/>
      <c r="S52" s="14"/>
      <c r="T52" s="15"/>
    </row>
    <row r="53" spans="1:20" ht="11.25" customHeight="1">
      <c r="A53" s="17"/>
      <c r="B53" s="18" t="s">
        <v>4</v>
      </c>
      <c r="C53" s="18"/>
      <c r="D53" s="19"/>
      <c r="E53" s="18" t="s">
        <v>5</v>
      </c>
      <c r="F53" s="18"/>
      <c r="G53" s="19"/>
      <c r="H53" s="18" t="s">
        <v>6</v>
      </c>
      <c r="I53" s="18"/>
      <c r="J53" s="19"/>
      <c r="K53" s="17"/>
      <c r="L53" s="18" t="s">
        <v>4</v>
      </c>
      <c r="M53" s="18"/>
      <c r="N53" s="19"/>
      <c r="O53" s="18" t="s">
        <v>5</v>
      </c>
      <c r="P53" s="18"/>
      <c r="Q53" s="19"/>
      <c r="R53" s="18" t="s">
        <v>6</v>
      </c>
      <c r="S53" s="18"/>
      <c r="T53" s="19"/>
    </row>
    <row r="54" spans="1:20" ht="11.25" customHeight="1">
      <c r="A54" s="17"/>
      <c r="B54" s="20" t="s">
        <v>7</v>
      </c>
      <c r="C54" s="20" t="s">
        <v>8</v>
      </c>
      <c r="D54" s="20" t="s">
        <v>8</v>
      </c>
      <c r="E54" s="20" t="s">
        <v>7</v>
      </c>
      <c r="F54" s="20" t="s">
        <v>8</v>
      </c>
      <c r="G54" s="20" t="s">
        <v>8</v>
      </c>
      <c r="H54" s="20" t="s">
        <v>7</v>
      </c>
      <c r="I54" s="20" t="s">
        <v>8</v>
      </c>
      <c r="J54" s="20" t="s">
        <v>8</v>
      </c>
      <c r="K54" s="17"/>
      <c r="L54" s="20" t="s">
        <v>7</v>
      </c>
      <c r="M54" s="20" t="s">
        <v>8</v>
      </c>
      <c r="N54" s="20" t="s">
        <v>8</v>
      </c>
      <c r="O54" s="20" t="s">
        <v>7</v>
      </c>
      <c r="P54" s="20" t="s">
        <v>8</v>
      </c>
      <c r="Q54" s="20" t="s">
        <v>8</v>
      </c>
      <c r="R54" s="20" t="s">
        <v>7</v>
      </c>
      <c r="S54" s="20" t="s">
        <v>8</v>
      </c>
      <c r="T54" s="20" t="s">
        <v>8</v>
      </c>
    </row>
    <row r="55" spans="1:20" ht="11.25" customHeight="1">
      <c r="A55" s="17"/>
      <c r="B55" s="20"/>
      <c r="C55" s="20"/>
      <c r="D55" s="20" t="s">
        <v>9</v>
      </c>
      <c r="E55" s="20"/>
      <c r="F55" s="20"/>
      <c r="G55" s="20" t="s">
        <v>9</v>
      </c>
      <c r="H55" s="20"/>
      <c r="I55" s="20"/>
      <c r="J55" s="20" t="s">
        <v>9</v>
      </c>
      <c r="K55" s="17"/>
      <c r="L55" s="20"/>
      <c r="M55" s="20"/>
      <c r="N55" s="20" t="s">
        <v>9</v>
      </c>
      <c r="O55" s="20"/>
      <c r="P55" s="20"/>
      <c r="Q55" s="20" t="s">
        <v>9</v>
      </c>
      <c r="R55" s="20"/>
      <c r="S55" s="20"/>
      <c r="T55" s="20" t="s">
        <v>9</v>
      </c>
    </row>
    <row r="56" spans="1:20" ht="11.25" customHeight="1">
      <c r="A56" s="21" t="s">
        <v>10</v>
      </c>
      <c r="B56" s="22" t="s">
        <v>11</v>
      </c>
      <c r="C56" s="22" t="s">
        <v>11</v>
      </c>
      <c r="D56" s="22" t="s">
        <v>12</v>
      </c>
      <c r="E56" s="22" t="s">
        <v>11</v>
      </c>
      <c r="F56" s="22" t="s">
        <v>11</v>
      </c>
      <c r="G56" s="22" t="s">
        <v>12</v>
      </c>
      <c r="H56" s="22" t="s">
        <v>11</v>
      </c>
      <c r="I56" s="22" t="s">
        <v>11</v>
      </c>
      <c r="J56" s="22" t="s">
        <v>12</v>
      </c>
      <c r="K56" s="21" t="s">
        <v>10</v>
      </c>
      <c r="L56" s="22" t="s">
        <v>11</v>
      </c>
      <c r="M56" s="22" t="s">
        <v>11</v>
      </c>
      <c r="N56" s="22" t="s">
        <v>12</v>
      </c>
      <c r="O56" s="22" t="s">
        <v>11</v>
      </c>
      <c r="P56" s="22" t="s">
        <v>11</v>
      </c>
      <c r="Q56" s="22" t="s">
        <v>12</v>
      </c>
      <c r="R56" s="22" t="s">
        <v>11</v>
      </c>
      <c r="S56" s="22" t="s">
        <v>11</v>
      </c>
      <c r="T56" s="22" t="s">
        <v>12</v>
      </c>
    </row>
    <row r="57" spans="1:20" ht="11.25" customHeight="1">
      <c r="A57" s="23" t="s">
        <v>26</v>
      </c>
      <c r="B57" s="3">
        <v>1506</v>
      </c>
      <c r="C57" s="3">
        <v>313</v>
      </c>
      <c r="D57" s="6">
        <v>21</v>
      </c>
      <c r="E57" s="3">
        <v>1074</v>
      </c>
      <c r="F57" s="3">
        <v>224</v>
      </c>
      <c r="G57" s="6">
        <v>20.7</v>
      </c>
      <c r="H57" s="3">
        <v>432</v>
      </c>
      <c r="I57" s="3">
        <v>89</v>
      </c>
      <c r="J57" s="6">
        <v>21.3</v>
      </c>
      <c r="K57" s="23" t="s">
        <v>26</v>
      </c>
      <c r="L57" s="3">
        <v>32476</v>
      </c>
      <c r="M57" s="3">
        <v>8533</v>
      </c>
      <c r="N57" s="6">
        <v>26.3</v>
      </c>
      <c r="O57" s="3">
        <v>19450</v>
      </c>
      <c r="P57" s="3">
        <v>4637</v>
      </c>
      <c r="Q57" s="6">
        <v>24</v>
      </c>
      <c r="R57" s="3">
        <v>13026</v>
      </c>
      <c r="S57" s="3">
        <v>3896</v>
      </c>
      <c r="T57" s="6">
        <v>29.8</v>
      </c>
    </row>
    <row r="58" spans="1:20" ht="11.25" customHeight="1">
      <c r="A58" s="23" t="s">
        <v>36</v>
      </c>
      <c r="B58" s="3">
        <v>1558</v>
      </c>
      <c r="C58" s="3">
        <v>682</v>
      </c>
      <c r="D58" s="6">
        <v>43.9</v>
      </c>
      <c r="E58" s="3">
        <v>1034</v>
      </c>
      <c r="F58" s="3">
        <v>504</v>
      </c>
      <c r="G58" s="6">
        <v>48.3</v>
      </c>
      <c r="H58" s="3">
        <v>525</v>
      </c>
      <c r="I58" s="3">
        <v>178</v>
      </c>
      <c r="J58" s="6">
        <v>34.7</v>
      </c>
      <c r="K58" s="23" t="s">
        <v>36</v>
      </c>
      <c r="L58" s="3">
        <v>32377</v>
      </c>
      <c r="M58" s="3">
        <v>4468</v>
      </c>
      <c r="N58" s="6">
        <v>13.8</v>
      </c>
      <c r="O58" s="3">
        <v>18680</v>
      </c>
      <c r="P58" s="3">
        <v>2244</v>
      </c>
      <c r="Q58" s="6">
        <v>12</v>
      </c>
      <c r="R58" s="3">
        <v>13698</v>
      </c>
      <c r="S58" s="3">
        <v>2224</v>
      </c>
      <c r="T58" s="6">
        <v>16.2</v>
      </c>
    </row>
    <row r="59" spans="1:20" ht="11.25" customHeight="1">
      <c r="A59" s="23" t="s">
        <v>37</v>
      </c>
      <c r="B59" s="7">
        <v>1447</v>
      </c>
      <c r="C59" s="7">
        <v>77</v>
      </c>
      <c r="D59" s="2">
        <v>5.2</v>
      </c>
      <c r="E59" s="7">
        <v>772</v>
      </c>
      <c r="F59" s="7">
        <v>0</v>
      </c>
      <c r="G59" s="6">
        <v>0</v>
      </c>
      <c r="H59" s="7">
        <v>677</v>
      </c>
      <c r="I59" s="7">
        <v>77</v>
      </c>
      <c r="J59" s="2">
        <v>9.1</v>
      </c>
      <c r="K59" s="23" t="s">
        <v>37</v>
      </c>
      <c r="L59" s="3">
        <v>32081</v>
      </c>
      <c r="M59" s="3">
        <v>4109</v>
      </c>
      <c r="N59" s="6">
        <v>12.8</v>
      </c>
      <c r="O59" s="3">
        <v>16826</v>
      </c>
      <c r="P59" s="3">
        <v>1610</v>
      </c>
      <c r="Q59" s="6">
        <v>9.6</v>
      </c>
      <c r="R59" s="3">
        <v>15255</v>
      </c>
      <c r="S59" s="3">
        <v>2499</v>
      </c>
      <c r="T59" s="6">
        <v>16.4</v>
      </c>
    </row>
    <row r="60" spans="1:20" ht="11.25" customHeight="1">
      <c r="A60" s="23" t="s">
        <v>45</v>
      </c>
      <c r="B60" s="29">
        <v>938</v>
      </c>
      <c r="C60" s="29">
        <v>254</v>
      </c>
      <c r="D60" s="30">
        <v>17.5</v>
      </c>
      <c r="E60" s="29">
        <v>623</v>
      </c>
      <c r="F60" s="29">
        <v>245</v>
      </c>
      <c r="G60" s="30">
        <v>20.6</v>
      </c>
      <c r="H60" s="29">
        <v>315</v>
      </c>
      <c r="I60" s="29">
        <v>9</v>
      </c>
      <c r="J60" s="30">
        <v>2.9</v>
      </c>
      <c r="K60" s="23" t="s">
        <v>45</v>
      </c>
      <c r="L60" s="3">
        <v>31924</v>
      </c>
      <c r="M60" s="3">
        <v>6675</v>
      </c>
      <c r="N60" s="6">
        <v>20.9</v>
      </c>
      <c r="O60" s="3">
        <v>16070</v>
      </c>
      <c r="P60" s="3">
        <v>2937</v>
      </c>
      <c r="Q60" s="6">
        <v>18.3</v>
      </c>
      <c r="R60" s="3">
        <v>15853</v>
      </c>
      <c r="S60" s="3">
        <v>3738</v>
      </c>
      <c r="T60" s="6">
        <v>23.6</v>
      </c>
    </row>
    <row r="61" spans="1:20" ht="11.25" customHeight="1">
      <c r="A61" s="23" t="s">
        <v>46</v>
      </c>
      <c r="B61" s="3">
        <f>E61+H61+1</f>
        <v>1436.5</v>
      </c>
      <c r="C61" s="3">
        <f>F61+I61</f>
        <v>984.7</v>
      </c>
      <c r="D61" s="4">
        <v>55.6</v>
      </c>
      <c r="E61" s="3">
        <f>ROUND(SUM(E62:E73)/12,1)</f>
        <v>1317</v>
      </c>
      <c r="F61" s="3">
        <f>ROUND(SUM(F62:F73)/12,1)</f>
        <v>981.6</v>
      </c>
      <c r="G61" s="4">
        <v>59.4</v>
      </c>
      <c r="H61" s="3">
        <f>ROUND(SUM(H62:H73)/12,1)-1</f>
        <v>118.5</v>
      </c>
      <c r="I61" s="3">
        <f>ROUND(SUM(I62:I73)/12,1)</f>
        <v>3.1</v>
      </c>
      <c r="J61" s="4">
        <f>I61/H61*100</f>
        <v>2.6160337552742616</v>
      </c>
      <c r="K61" s="23" t="s">
        <v>46</v>
      </c>
      <c r="L61" s="3">
        <f>O61+R61</f>
        <v>33970.5</v>
      </c>
      <c r="M61" s="3">
        <f>P61+S61</f>
        <v>7196.9</v>
      </c>
      <c r="N61" s="4">
        <f>M61/L61*100</f>
        <v>21.185734681561943</v>
      </c>
      <c r="O61" s="3">
        <f>ROUND(SUM(O62:O73)/12,1)</f>
        <v>19434.9</v>
      </c>
      <c r="P61" s="3">
        <f>ROUND(SUM(P62:P73)/12,1)</f>
        <v>2810.5</v>
      </c>
      <c r="Q61" s="4">
        <f>P61/O61*100</f>
        <v>14.461098333410513</v>
      </c>
      <c r="R61" s="3">
        <f>ROUND(SUM(R62:R73)/12,1)-1</f>
        <v>14535.6</v>
      </c>
      <c r="S61" s="3">
        <f>ROUND(SUM(S62:S73)/12,1)</f>
        <v>4386.4</v>
      </c>
      <c r="T61" s="4">
        <f>S61/R61*100-0.1</f>
        <v>30.0769448801563</v>
      </c>
    </row>
    <row r="62" spans="1:20" ht="11.25" customHeight="1">
      <c r="A62" s="45" t="s">
        <v>47</v>
      </c>
      <c r="B62" s="46">
        <f aca="true" t="shared" si="20" ref="B62:C73">E62+H62</f>
        <v>1641</v>
      </c>
      <c r="C62" s="46">
        <f t="shared" si="20"/>
        <v>1101</v>
      </c>
      <c r="D62" s="47">
        <f aca="true" t="shared" si="21" ref="D62:D73">C62/B62*100</f>
        <v>67.09323583180988</v>
      </c>
      <c r="E62" s="46">
        <v>1527</v>
      </c>
      <c r="F62" s="46">
        <v>1099</v>
      </c>
      <c r="G62" s="47">
        <f aca="true" t="shared" si="22" ref="G62:G73">F62/E62*100</f>
        <v>71.97118533071382</v>
      </c>
      <c r="H62" s="46">
        <v>114</v>
      </c>
      <c r="I62" s="46">
        <v>2</v>
      </c>
      <c r="J62" s="47">
        <f aca="true" t="shared" si="23" ref="J62:J73">I62/H62*100</f>
        <v>1.7543859649122806</v>
      </c>
      <c r="K62" s="45" t="s">
        <v>47</v>
      </c>
      <c r="L62" s="46">
        <f aca="true" t="shared" si="24" ref="L62:M73">O62+R62</f>
        <v>33677</v>
      </c>
      <c r="M62" s="46">
        <f t="shared" si="24"/>
        <v>7527</v>
      </c>
      <c r="N62" s="47">
        <f aca="true" t="shared" si="25" ref="N62:N73">M62/L62*100</f>
        <v>22.3505656679633</v>
      </c>
      <c r="O62" s="46">
        <v>19304</v>
      </c>
      <c r="P62" s="46">
        <v>3096</v>
      </c>
      <c r="Q62" s="47">
        <f aca="true" t="shared" si="26" ref="Q62:Q73">P62/O62*100</f>
        <v>16.038126813095733</v>
      </c>
      <c r="R62" s="46">
        <v>14373</v>
      </c>
      <c r="S62" s="46">
        <v>4431</v>
      </c>
      <c r="T62" s="47">
        <f aca="true" t="shared" si="27" ref="T62:T73">S62/R62*100</f>
        <v>30.828637027760387</v>
      </c>
    </row>
    <row r="63" spans="1:20" ht="11.25" customHeight="1">
      <c r="A63" s="23" t="s">
        <v>13</v>
      </c>
      <c r="B63" s="3">
        <f t="shared" si="20"/>
        <v>1804</v>
      </c>
      <c r="C63" s="3">
        <f t="shared" si="20"/>
        <v>1257</v>
      </c>
      <c r="D63" s="4">
        <f t="shared" si="21"/>
        <v>69.67849223946784</v>
      </c>
      <c r="E63" s="3">
        <v>1690</v>
      </c>
      <c r="F63" s="3">
        <v>1255</v>
      </c>
      <c r="G63" s="4">
        <f t="shared" si="22"/>
        <v>74.2603550295858</v>
      </c>
      <c r="H63" s="3">
        <v>114</v>
      </c>
      <c r="I63" s="3">
        <v>2</v>
      </c>
      <c r="J63" s="4">
        <f t="shared" si="23"/>
        <v>1.7543859649122806</v>
      </c>
      <c r="K63" s="23" t="s">
        <v>13</v>
      </c>
      <c r="L63" s="3">
        <f t="shared" si="24"/>
        <v>34275</v>
      </c>
      <c r="M63" s="3">
        <f t="shared" si="24"/>
        <v>8030</v>
      </c>
      <c r="N63" s="4">
        <f t="shared" si="25"/>
        <v>23.428154631655726</v>
      </c>
      <c r="O63" s="3">
        <v>19362</v>
      </c>
      <c r="P63" s="3">
        <v>3134</v>
      </c>
      <c r="Q63" s="4">
        <f t="shared" si="26"/>
        <v>16.186344385910548</v>
      </c>
      <c r="R63" s="3">
        <v>14913</v>
      </c>
      <c r="S63" s="3">
        <v>4896</v>
      </c>
      <c r="T63" s="4">
        <f t="shared" si="27"/>
        <v>32.830416415208205</v>
      </c>
    </row>
    <row r="64" spans="1:20" ht="11.25" customHeight="1">
      <c r="A64" s="23" t="s">
        <v>14</v>
      </c>
      <c r="B64" s="3">
        <f t="shared" si="20"/>
        <v>1800</v>
      </c>
      <c r="C64" s="3">
        <f t="shared" si="20"/>
        <v>1258</v>
      </c>
      <c r="D64" s="4">
        <f t="shared" si="21"/>
        <v>69.88888888888889</v>
      </c>
      <c r="E64" s="3">
        <v>1677</v>
      </c>
      <c r="F64" s="3">
        <v>1254</v>
      </c>
      <c r="G64" s="4">
        <f t="shared" si="22"/>
        <v>74.77638640429338</v>
      </c>
      <c r="H64" s="3">
        <v>123</v>
      </c>
      <c r="I64" s="3">
        <v>4</v>
      </c>
      <c r="J64" s="4">
        <f t="shared" si="23"/>
        <v>3.2520325203252036</v>
      </c>
      <c r="K64" s="23" t="s">
        <v>14</v>
      </c>
      <c r="L64" s="3">
        <f t="shared" si="24"/>
        <v>33236</v>
      </c>
      <c r="M64" s="3">
        <f t="shared" si="24"/>
        <v>7420</v>
      </c>
      <c r="N64" s="4">
        <f t="shared" si="25"/>
        <v>22.32518955349621</v>
      </c>
      <c r="O64" s="3">
        <v>18849</v>
      </c>
      <c r="P64" s="3">
        <v>2861</v>
      </c>
      <c r="Q64" s="4">
        <f t="shared" si="26"/>
        <v>15.17852405963181</v>
      </c>
      <c r="R64" s="3">
        <v>14387</v>
      </c>
      <c r="S64" s="3">
        <v>4559</v>
      </c>
      <c r="T64" s="4">
        <f t="shared" si="27"/>
        <v>31.688329742128314</v>
      </c>
    </row>
    <row r="65" spans="1:20" ht="11.25" customHeight="1">
      <c r="A65" s="23" t="s">
        <v>15</v>
      </c>
      <c r="B65" s="3">
        <f t="shared" si="20"/>
        <v>1811</v>
      </c>
      <c r="C65" s="3">
        <f t="shared" si="20"/>
        <v>1258</v>
      </c>
      <c r="D65" s="4">
        <f t="shared" si="21"/>
        <v>69.46438431805633</v>
      </c>
      <c r="E65" s="3">
        <v>1682</v>
      </c>
      <c r="F65" s="3">
        <v>1254</v>
      </c>
      <c r="G65" s="4">
        <f t="shared" si="22"/>
        <v>74.55410225921521</v>
      </c>
      <c r="H65" s="3">
        <v>129</v>
      </c>
      <c r="I65" s="3">
        <v>4</v>
      </c>
      <c r="J65" s="4">
        <f t="shared" si="23"/>
        <v>3.10077519379845</v>
      </c>
      <c r="K65" s="23" t="s">
        <v>15</v>
      </c>
      <c r="L65" s="3">
        <f t="shared" si="24"/>
        <v>34250</v>
      </c>
      <c r="M65" s="3">
        <f t="shared" si="24"/>
        <v>7965</v>
      </c>
      <c r="N65" s="4">
        <f t="shared" si="25"/>
        <v>23.255474452554743</v>
      </c>
      <c r="O65" s="3">
        <v>19049</v>
      </c>
      <c r="P65" s="3">
        <v>3082</v>
      </c>
      <c r="Q65" s="4">
        <f t="shared" si="26"/>
        <v>16.179326998792586</v>
      </c>
      <c r="R65" s="3">
        <v>15201</v>
      </c>
      <c r="S65" s="3">
        <v>4883</v>
      </c>
      <c r="T65" s="4">
        <f t="shared" si="27"/>
        <v>32.122886652193934</v>
      </c>
    </row>
    <row r="66" spans="1:20" ht="11.25" customHeight="1">
      <c r="A66" s="23" t="s">
        <v>16</v>
      </c>
      <c r="B66" s="3">
        <f t="shared" si="20"/>
        <v>1809</v>
      </c>
      <c r="C66" s="3">
        <f t="shared" si="20"/>
        <v>1258</v>
      </c>
      <c r="D66" s="4">
        <f t="shared" si="21"/>
        <v>69.5411829740188</v>
      </c>
      <c r="E66" s="3">
        <v>1680</v>
      </c>
      <c r="F66" s="3">
        <v>1254</v>
      </c>
      <c r="G66" s="4">
        <f t="shared" si="22"/>
        <v>74.64285714285714</v>
      </c>
      <c r="H66" s="3">
        <v>129</v>
      </c>
      <c r="I66" s="3">
        <v>4</v>
      </c>
      <c r="J66" s="4">
        <f t="shared" si="23"/>
        <v>3.10077519379845</v>
      </c>
      <c r="K66" s="23" t="s">
        <v>16</v>
      </c>
      <c r="L66" s="3">
        <f t="shared" si="24"/>
        <v>34376</v>
      </c>
      <c r="M66" s="3">
        <f t="shared" si="24"/>
        <v>7981</v>
      </c>
      <c r="N66" s="4">
        <f t="shared" si="25"/>
        <v>23.21677914824296</v>
      </c>
      <c r="O66" s="3">
        <v>18998</v>
      </c>
      <c r="P66" s="3">
        <v>3023</v>
      </c>
      <c r="Q66" s="4">
        <f t="shared" si="26"/>
        <v>15.91220128434572</v>
      </c>
      <c r="R66" s="3">
        <v>15378</v>
      </c>
      <c r="S66" s="3">
        <v>4958</v>
      </c>
      <c r="T66" s="4">
        <f t="shared" si="27"/>
        <v>32.24086357133567</v>
      </c>
    </row>
    <row r="67" spans="1:20" ht="11.25" customHeight="1">
      <c r="A67" s="23" t="s">
        <v>17</v>
      </c>
      <c r="B67" s="3">
        <f t="shared" si="20"/>
        <v>401</v>
      </c>
      <c r="C67" s="3">
        <f t="shared" si="20"/>
        <v>8</v>
      </c>
      <c r="D67" s="4">
        <f t="shared" si="21"/>
        <v>1.99501246882793</v>
      </c>
      <c r="E67" s="3">
        <v>274</v>
      </c>
      <c r="F67" s="3">
        <v>6</v>
      </c>
      <c r="G67" s="4">
        <f t="shared" si="22"/>
        <v>2.18978102189781</v>
      </c>
      <c r="H67" s="3">
        <v>127</v>
      </c>
      <c r="I67" s="3">
        <v>2</v>
      </c>
      <c r="J67" s="4">
        <f t="shared" si="23"/>
        <v>1.574803149606299</v>
      </c>
      <c r="K67" s="23" t="s">
        <v>17</v>
      </c>
      <c r="L67" s="3">
        <f t="shared" si="24"/>
        <v>34514</v>
      </c>
      <c r="M67" s="3">
        <f t="shared" si="24"/>
        <v>8322</v>
      </c>
      <c r="N67" s="4">
        <f t="shared" si="25"/>
        <v>24.11195456916034</v>
      </c>
      <c r="O67" s="3">
        <v>19107</v>
      </c>
      <c r="P67" s="3">
        <v>3224</v>
      </c>
      <c r="Q67" s="4">
        <f t="shared" si="26"/>
        <v>16.873397184278012</v>
      </c>
      <c r="R67" s="3">
        <v>15407</v>
      </c>
      <c r="S67" s="3">
        <v>5098</v>
      </c>
      <c r="T67" s="4">
        <f t="shared" si="27"/>
        <v>33.088855714934766</v>
      </c>
    </row>
    <row r="68" spans="1:20" ht="11.25" customHeight="1">
      <c r="A68" s="23" t="s">
        <v>18</v>
      </c>
      <c r="B68" s="3">
        <f t="shared" si="20"/>
        <v>1799</v>
      </c>
      <c r="C68" s="3">
        <f t="shared" si="20"/>
        <v>1414</v>
      </c>
      <c r="D68" s="4">
        <f t="shared" si="21"/>
        <v>78.59922178988327</v>
      </c>
      <c r="E68" s="3">
        <v>1676</v>
      </c>
      <c r="F68" s="3">
        <v>1410</v>
      </c>
      <c r="G68" s="4">
        <f t="shared" si="22"/>
        <v>84.1288782816229</v>
      </c>
      <c r="H68" s="3">
        <v>123</v>
      </c>
      <c r="I68" s="3">
        <v>4</v>
      </c>
      <c r="J68" s="4">
        <f t="shared" si="23"/>
        <v>3.2520325203252036</v>
      </c>
      <c r="K68" s="23" t="s">
        <v>18</v>
      </c>
      <c r="L68" s="3">
        <f t="shared" si="24"/>
        <v>34280</v>
      </c>
      <c r="M68" s="3">
        <f t="shared" si="24"/>
        <v>6627</v>
      </c>
      <c r="N68" s="4">
        <f t="shared" si="25"/>
        <v>19.331971995332555</v>
      </c>
      <c r="O68" s="3">
        <v>20063</v>
      </c>
      <c r="P68" s="3">
        <v>2651</v>
      </c>
      <c r="Q68" s="4">
        <f t="shared" si="26"/>
        <v>13.213377859741811</v>
      </c>
      <c r="R68" s="3">
        <v>14217</v>
      </c>
      <c r="S68" s="3">
        <v>3976</v>
      </c>
      <c r="T68" s="4">
        <f t="shared" si="27"/>
        <v>27.966518956179222</v>
      </c>
    </row>
    <row r="69" spans="1:20" ht="11.25" customHeight="1">
      <c r="A69" s="23" t="s">
        <v>19</v>
      </c>
      <c r="B69" s="3">
        <f t="shared" si="20"/>
        <v>392</v>
      </c>
      <c r="C69" s="3">
        <f t="shared" si="20"/>
        <v>11</v>
      </c>
      <c r="D69" s="4">
        <f t="shared" si="21"/>
        <v>2.806122448979592</v>
      </c>
      <c r="E69" s="3">
        <v>280</v>
      </c>
      <c r="F69" s="3">
        <v>8</v>
      </c>
      <c r="G69" s="4">
        <f t="shared" si="22"/>
        <v>2.857142857142857</v>
      </c>
      <c r="H69" s="3">
        <v>112</v>
      </c>
      <c r="I69" s="3">
        <v>3</v>
      </c>
      <c r="J69" s="4">
        <f t="shared" si="23"/>
        <v>2.6785714285714284</v>
      </c>
      <c r="K69" s="23" t="s">
        <v>19</v>
      </c>
      <c r="L69" s="3">
        <f t="shared" si="24"/>
        <v>33459</v>
      </c>
      <c r="M69" s="3">
        <f t="shared" si="24"/>
        <v>5748</v>
      </c>
      <c r="N69" s="4">
        <f t="shared" si="25"/>
        <v>17.179234286738996</v>
      </c>
      <c r="O69" s="3">
        <v>19977</v>
      </c>
      <c r="P69" s="3">
        <v>2509</v>
      </c>
      <c r="Q69" s="4">
        <f t="shared" si="26"/>
        <v>12.559443359863842</v>
      </c>
      <c r="R69" s="3">
        <v>13482</v>
      </c>
      <c r="S69" s="3">
        <v>3239</v>
      </c>
      <c r="T69" s="4">
        <f t="shared" si="27"/>
        <v>24.024625426494588</v>
      </c>
    </row>
    <row r="70" spans="1:20" ht="11.25" customHeight="1">
      <c r="A70" s="23" t="s">
        <v>20</v>
      </c>
      <c r="B70" s="3">
        <f t="shared" si="20"/>
        <v>1794</v>
      </c>
      <c r="C70" s="3">
        <f t="shared" si="20"/>
        <v>1412</v>
      </c>
      <c r="D70" s="4">
        <f t="shared" si="21"/>
        <v>78.70680044593088</v>
      </c>
      <c r="E70" s="3">
        <v>1672</v>
      </c>
      <c r="F70" s="3">
        <v>1410</v>
      </c>
      <c r="G70" s="4">
        <f t="shared" si="22"/>
        <v>84.33014354066985</v>
      </c>
      <c r="H70" s="3">
        <v>122</v>
      </c>
      <c r="I70" s="3">
        <v>2</v>
      </c>
      <c r="J70" s="4">
        <f t="shared" si="23"/>
        <v>1.639344262295082</v>
      </c>
      <c r="K70" s="23" t="s">
        <v>20</v>
      </c>
      <c r="L70" s="3">
        <f t="shared" si="24"/>
        <v>34123</v>
      </c>
      <c r="M70" s="3">
        <f t="shared" si="24"/>
        <v>6247</v>
      </c>
      <c r="N70" s="4">
        <f t="shared" si="25"/>
        <v>18.30730006154207</v>
      </c>
      <c r="O70" s="3">
        <v>19978</v>
      </c>
      <c r="P70" s="3">
        <v>2436</v>
      </c>
      <c r="Q70" s="4">
        <f t="shared" si="26"/>
        <v>12.193412754029433</v>
      </c>
      <c r="R70" s="3">
        <v>14145</v>
      </c>
      <c r="S70" s="3">
        <v>3811</v>
      </c>
      <c r="T70" s="4">
        <f t="shared" si="27"/>
        <v>26.942382467302934</v>
      </c>
    </row>
    <row r="71" spans="1:20" ht="11.25" customHeight="1">
      <c r="A71" s="23" t="s">
        <v>21</v>
      </c>
      <c r="B71" s="3">
        <f t="shared" si="20"/>
        <v>1797</v>
      </c>
      <c r="C71" s="3">
        <f t="shared" si="20"/>
        <v>1415</v>
      </c>
      <c r="D71" s="4">
        <f t="shared" si="21"/>
        <v>78.74234835837507</v>
      </c>
      <c r="E71" s="3">
        <v>1687</v>
      </c>
      <c r="F71" s="3">
        <v>1412</v>
      </c>
      <c r="G71" s="4">
        <f t="shared" si="22"/>
        <v>83.69887374036752</v>
      </c>
      <c r="H71" s="3">
        <v>110</v>
      </c>
      <c r="I71" s="3">
        <v>3</v>
      </c>
      <c r="J71" s="4">
        <f t="shared" si="23"/>
        <v>2.727272727272727</v>
      </c>
      <c r="K71" s="23" t="s">
        <v>21</v>
      </c>
      <c r="L71" s="3">
        <f t="shared" si="24"/>
        <v>33621</v>
      </c>
      <c r="M71" s="3">
        <f t="shared" si="24"/>
        <v>6250</v>
      </c>
      <c r="N71" s="4">
        <f t="shared" si="25"/>
        <v>18.589571993694417</v>
      </c>
      <c r="O71" s="3">
        <v>19706</v>
      </c>
      <c r="P71" s="3">
        <v>2467</v>
      </c>
      <c r="Q71" s="4">
        <f t="shared" si="26"/>
        <v>12.519029737135897</v>
      </c>
      <c r="R71" s="3">
        <v>13915</v>
      </c>
      <c r="S71" s="3">
        <v>3783</v>
      </c>
      <c r="T71" s="4">
        <f t="shared" si="27"/>
        <v>27.18648939992814</v>
      </c>
    </row>
    <row r="72" spans="1:20" ht="11.25" customHeight="1">
      <c r="A72" s="23" t="s">
        <v>22</v>
      </c>
      <c r="B72" s="3">
        <f t="shared" si="20"/>
        <v>1797</v>
      </c>
      <c r="C72" s="3">
        <f t="shared" si="20"/>
        <v>1415</v>
      </c>
      <c r="D72" s="4">
        <f t="shared" si="21"/>
        <v>78.74234835837507</v>
      </c>
      <c r="E72" s="3">
        <v>1687</v>
      </c>
      <c r="F72" s="3">
        <v>1412</v>
      </c>
      <c r="G72" s="4">
        <f t="shared" si="22"/>
        <v>83.69887374036752</v>
      </c>
      <c r="H72" s="3">
        <v>110</v>
      </c>
      <c r="I72" s="3">
        <v>3</v>
      </c>
      <c r="J72" s="4">
        <f t="shared" si="23"/>
        <v>2.727272727272727</v>
      </c>
      <c r="K72" s="23" t="s">
        <v>22</v>
      </c>
      <c r="L72" s="3">
        <f t="shared" si="24"/>
        <v>33857</v>
      </c>
      <c r="M72" s="3">
        <f t="shared" si="24"/>
        <v>6102</v>
      </c>
      <c r="N72" s="4">
        <f t="shared" si="25"/>
        <v>18.02286085595298</v>
      </c>
      <c r="O72" s="3">
        <v>19612</v>
      </c>
      <c r="P72" s="3">
        <v>2368</v>
      </c>
      <c r="Q72" s="4">
        <f t="shared" si="26"/>
        <v>12.074240261064654</v>
      </c>
      <c r="R72" s="3">
        <v>14245</v>
      </c>
      <c r="S72" s="3">
        <v>3734</v>
      </c>
      <c r="T72" s="4">
        <f t="shared" si="27"/>
        <v>26.21270621270621</v>
      </c>
    </row>
    <row r="73" spans="1:20" ht="11.25" customHeight="1">
      <c r="A73" s="24" t="s">
        <v>23</v>
      </c>
      <c r="B73" s="12">
        <f t="shared" si="20"/>
        <v>393</v>
      </c>
      <c r="C73" s="5">
        <f t="shared" si="20"/>
        <v>9</v>
      </c>
      <c r="D73" s="43">
        <f t="shared" si="21"/>
        <v>2.2900763358778624</v>
      </c>
      <c r="E73" s="5">
        <v>272</v>
      </c>
      <c r="F73" s="5">
        <v>5</v>
      </c>
      <c r="G73" s="11">
        <f t="shared" si="22"/>
        <v>1.8382352941176472</v>
      </c>
      <c r="H73" s="5">
        <v>121</v>
      </c>
      <c r="I73" s="5">
        <v>4</v>
      </c>
      <c r="J73" s="11">
        <f t="shared" si="23"/>
        <v>3.3057851239669422</v>
      </c>
      <c r="K73" s="24" t="s">
        <v>23</v>
      </c>
      <c r="L73" s="12">
        <f t="shared" si="24"/>
        <v>33990</v>
      </c>
      <c r="M73" s="5">
        <f t="shared" si="24"/>
        <v>8144</v>
      </c>
      <c r="N73" s="43">
        <f t="shared" si="25"/>
        <v>23.95998823183289</v>
      </c>
      <c r="O73" s="5">
        <v>19214</v>
      </c>
      <c r="P73" s="5">
        <v>2875</v>
      </c>
      <c r="Q73" s="11">
        <f t="shared" si="26"/>
        <v>14.963047777662123</v>
      </c>
      <c r="R73" s="5">
        <v>14776</v>
      </c>
      <c r="S73" s="5">
        <v>5269</v>
      </c>
      <c r="T73" s="11">
        <f t="shared" si="27"/>
        <v>35.6591770438549</v>
      </c>
    </row>
    <row r="74" spans="4:10" ht="13.5">
      <c r="D74" s="33"/>
      <c r="J74" s="33"/>
    </row>
    <row r="75" spans="2:14" ht="13.5">
      <c r="B75" s="44"/>
      <c r="C75" s="44"/>
      <c r="D75" s="44"/>
      <c r="J75" s="33"/>
      <c r="L75" s="44"/>
      <c r="M75" s="44"/>
      <c r="N75" s="44"/>
    </row>
    <row r="76" spans="2:14" ht="13.5">
      <c r="B76" s="44"/>
      <c r="C76" s="44"/>
      <c r="D76" s="44"/>
      <c r="J76" s="33"/>
      <c r="L76" s="44"/>
      <c r="M76" s="44"/>
      <c r="N76" s="44"/>
    </row>
    <row r="77" spans="2:14" ht="13.5">
      <c r="B77" s="44"/>
      <c r="C77" s="44"/>
      <c r="D77" s="44"/>
      <c r="J77" s="33"/>
      <c r="L77" s="44"/>
      <c r="M77" s="44"/>
      <c r="N77" s="44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workbookViewId="0" topLeftCell="A28">
      <selection activeCell="A50" sqref="A50:IV55"/>
    </sheetView>
  </sheetViews>
  <sheetFormatPr defaultColWidth="8.796875" defaultRowHeight="14.25"/>
  <cols>
    <col min="1" max="1" width="8.09765625" style="9" customWidth="1"/>
    <col min="2" max="10" width="8.59765625" style="9" customWidth="1"/>
    <col min="11" max="16384" width="9" style="9" customWidth="1"/>
  </cols>
  <sheetData>
    <row r="1" ht="16.5" customHeight="1">
      <c r="A1" s="1" t="s">
        <v>43</v>
      </c>
    </row>
    <row r="3" spans="1:10" ht="16.5" customHeight="1">
      <c r="A3" s="10" t="s">
        <v>0</v>
      </c>
      <c r="J3" s="42" t="s">
        <v>44</v>
      </c>
    </row>
    <row r="4" spans="1:10" s="16" customFormat="1" ht="11.25" customHeight="1">
      <c r="A4" s="13" t="s">
        <v>1</v>
      </c>
      <c r="B4" s="14" t="s">
        <v>33</v>
      </c>
      <c r="C4" s="14"/>
      <c r="D4" s="14"/>
      <c r="E4" s="14"/>
      <c r="F4" s="14"/>
      <c r="G4" s="14"/>
      <c r="H4" s="14"/>
      <c r="I4" s="14"/>
      <c r="J4" s="15"/>
    </row>
    <row r="5" spans="1:10" s="16" customFormat="1" ht="11.25" customHeight="1">
      <c r="A5" s="17"/>
      <c r="B5" s="18" t="s">
        <v>4</v>
      </c>
      <c r="C5" s="18"/>
      <c r="D5" s="19"/>
      <c r="E5" s="18" t="s">
        <v>5</v>
      </c>
      <c r="F5" s="18"/>
      <c r="G5" s="19"/>
      <c r="H5" s="18" t="s">
        <v>6</v>
      </c>
      <c r="I5" s="18"/>
      <c r="J5" s="19"/>
    </row>
    <row r="6" spans="1:10" s="16" customFormat="1" ht="11.25" customHeight="1">
      <c r="A6" s="17"/>
      <c r="B6" s="20" t="s">
        <v>7</v>
      </c>
      <c r="C6" s="20" t="s">
        <v>8</v>
      </c>
      <c r="D6" s="20" t="s">
        <v>8</v>
      </c>
      <c r="E6" s="20" t="s">
        <v>7</v>
      </c>
      <c r="F6" s="20" t="s">
        <v>8</v>
      </c>
      <c r="G6" s="20" t="s">
        <v>8</v>
      </c>
      <c r="H6" s="20" t="s">
        <v>7</v>
      </c>
      <c r="I6" s="20" t="s">
        <v>8</v>
      </c>
      <c r="J6" s="20" t="s">
        <v>8</v>
      </c>
    </row>
    <row r="7" spans="1:10" s="16" customFormat="1" ht="11.25" customHeight="1">
      <c r="A7" s="17"/>
      <c r="B7" s="20"/>
      <c r="C7" s="20"/>
      <c r="D7" s="20" t="s">
        <v>9</v>
      </c>
      <c r="E7" s="20"/>
      <c r="F7" s="20"/>
      <c r="G7" s="20" t="s">
        <v>9</v>
      </c>
      <c r="H7" s="20"/>
      <c r="I7" s="20"/>
      <c r="J7" s="20" t="s">
        <v>9</v>
      </c>
    </row>
    <row r="8" spans="1:10" s="16" customFormat="1" ht="11.25" customHeight="1">
      <c r="A8" s="21" t="s">
        <v>10</v>
      </c>
      <c r="B8" s="22" t="s">
        <v>11</v>
      </c>
      <c r="C8" s="22" t="s">
        <v>11</v>
      </c>
      <c r="D8" s="22" t="s">
        <v>12</v>
      </c>
      <c r="E8" s="22" t="s">
        <v>11</v>
      </c>
      <c r="F8" s="22" t="s">
        <v>11</v>
      </c>
      <c r="G8" s="22" t="s">
        <v>12</v>
      </c>
      <c r="H8" s="22" t="s">
        <v>11</v>
      </c>
      <c r="I8" s="22" t="s">
        <v>11</v>
      </c>
      <c r="J8" s="22" t="s">
        <v>12</v>
      </c>
    </row>
    <row r="9" spans="1:10" ht="11.25" customHeight="1">
      <c r="A9" s="23" t="s">
        <v>26</v>
      </c>
      <c r="B9" s="3">
        <v>12736</v>
      </c>
      <c r="C9" s="3">
        <v>1592</v>
      </c>
      <c r="D9" s="6">
        <v>12.5</v>
      </c>
      <c r="E9" s="3">
        <v>7422</v>
      </c>
      <c r="F9" s="3">
        <v>785</v>
      </c>
      <c r="G9" s="6">
        <v>10.6</v>
      </c>
      <c r="H9" s="3">
        <v>5315</v>
      </c>
      <c r="I9" s="3">
        <v>807</v>
      </c>
      <c r="J9" s="6">
        <v>15.5</v>
      </c>
    </row>
    <row r="10" spans="1:10" ht="11.25" customHeight="1">
      <c r="A10" s="23" t="s">
        <v>36</v>
      </c>
      <c r="B10" s="3">
        <v>13182</v>
      </c>
      <c r="C10" s="3">
        <v>2723</v>
      </c>
      <c r="D10" s="6">
        <v>20.7</v>
      </c>
      <c r="E10" s="3">
        <v>8417</v>
      </c>
      <c r="F10" s="3">
        <v>1110</v>
      </c>
      <c r="G10" s="6">
        <v>13.2</v>
      </c>
      <c r="H10" s="3">
        <v>4765</v>
      </c>
      <c r="I10" s="3">
        <v>1613</v>
      </c>
      <c r="J10" s="6">
        <v>33.9</v>
      </c>
    </row>
    <row r="11" spans="1:12" ht="11.25" customHeight="1">
      <c r="A11" s="23" t="s">
        <v>37</v>
      </c>
      <c r="B11" s="7">
        <v>12480</v>
      </c>
      <c r="C11" s="7">
        <v>1756</v>
      </c>
      <c r="D11" s="28">
        <v>14</v>
      </c>
      <c r="E11" s="7">
        <v>8191</v>
      </c>
      <c r="F11" s="7">
        <v>674</v>
      </c>
      <c r="G11" s="2">
        <v>8.2</v>
      </c>
      <c r="H11" s="7">
        <v>4290</v>
      </c>
      <c r="I11" s="7">
        <v>1082</v>
      </c>
      <c r="J11" s="2">
        <v>25.3</v>
      </c>
      <c r="K11" s="8"/>
      <c r="L11" s="27"/>
    </row>
    <row r="12" spans="1:12" ht="11.25" customHeight="1">
      <c r="A12" s="23" t="s">
        <v>45</v>
      </c>
      <c r="B12" s="29">
        <v>11698</v>
      </c>
      <c r="C12" s="29">
        <v>754</v>
      </c>
      <c r="D12" s="31">
        <v>6.5</v>
      </c>
      <c r="E12" s="29">
        <v>7659</v>
      </c>
      <c r="F12" s="29">
        <v>135</v>
      </c>
      <c r="G12" s="30">
        <v>1.8</v>
      </c>
      <c r="H12" s="29">
        <v>4039</v>
      </c>
      <c r="I12" s="29">
        <v>619</v>
      </c>
      <c r="J12" s="30">
        <v>15.3</v>
      </c>
      <c r="K12" s="32"/>
      <c r="L12" s="27"/>
    </row>
    <row r="13" spans="1:10" ht="11.25" customHeight="1">
      <c r="A13" s="23" t="s">
        <v>46</v>
      </c>
      <c r="B13" s="3">
        <f>E13+H13</f>
        <v>10887.3</v>
      </c>
      <c r="C13" s="3">
        <f>F13+I13</f>
        <v>1195</v>
      </c>
      <c r="D13" s="4">
        <f>C13/B13*100</f>
        <v>10.976091409256657</v>
      </c>
      <c r="E13" s="3">
        <f>ROUND(SUM(E14:E25)/12,1)</f>
        <v>6625</v>
      </c>
      <c r="F13" s="3">
        <f>ROUND(SUM(F14:F25)/12,1)</f>
        <v>161.8</v>
      </c>
      <c r="G13" s="4">
        <f>F13/E13*100</f>
        <v>2.4422641509433967</v>
      </c>
      <c r="H13" s="3">
        <f>ROUND(SUM(H14:H25)/12,1)</f>
        <v>4262.3</v>
      </c>
      <c r="I13" s="3">
        <f>ROUND(SUM(I14:I25)/12,1)</f>
        <v>1033.2</v>
      </c>
      <c r="J13" s="4">
        <f>I13/H13*100+0.1</f>
        <v>24.3404335687305</v>
      </c>
    </row>
    <row r="14" spans="1:10" ht="11.25" customHeight="1">
      <c r="A14" s="45" t="s">
        <v>47</v>
      </c>
      <c r="B14" s="46">
        <f aca="true" t="shared" si="0" ref="B14:B25">E14+H14</f>
        <v>11074</v>
      </c>
      <c r="C14" s="46">
        <f aca="true" t="shared" si="1" ref="C14:C25">F14+I14</f>
        <v>1129</v>
      </c>
      <c r="D14" s="47">
        <f aca="true" t="shared" si="2" ref="D14:D25">C14/B14*100</f>
        <v>10.1950514719162</v>
      </c>
      <c r="E14" s="46">
        <v>6826</v>
      </c>
      <c r="F14" s="46">
        <v>0</v>
      </c>
      <c r="G14" s="47">
        <f aca="true" t="shared" si="3" ref="G14:G25">F14/E14*100</f>
        <v>0</v>
      </c>
      <c r="H14" s="46">
        <v>4248</v>
      </c>
      <c r="I14" s="46">
        <v>1129</v>
      </c>
      <c r="J14" s="47">
        <f aca="true" t="shared" si="4" ref="J14:J25">I14/H14*100</f>
        <v>26.577212806026367</v>
      </c>
    </row>
    <row r="15" spans="1:10" ht="11.25" customHeight="1">
      <c r="A15" s="23" t="s">
        <v>13</v>
      </c>
      <c r="B15" s="3">
        <f t="shared" si="0"/>
        <v>10762</v>
      </c>
      <c r="C15" s="3">
        <f t="shared" si="1"/>
        <v>1062</v>
      </c>
      <c r="D15" s="4">
        <f t="shared" si="2"/>
        <v>9.868054265006505</v>
      </c>
      <c r="E15" s="3">
        <v>6580</v>
      </c>
      <c r="F15" s="3">
        <v>0</v>
      </c>
      <c r="G15" s="4">
        <f t="shared" si="3"/>
        <v>0</v>
      </c>
      <c r="H15" s="3">
        <v>4182</v>
      </c>
      <c r="I15" s="3">
        <v>1062</v>
      </c>
      <c r="J15" s="4">
        <f t="shared" si="4"/>
        <v>25.394548063127694</v>
      </c>
    </row>
    <row r="16" spans="1:10" ht="11.25" customHeight="1">
      <c r="A16" s="23" t="s">
        <v>14</v>
      </c>
      <c r="B16" s="3">
        <f t="shared" si="0"/>
        <v>10831</v>
      </c>
      <c r="C16" s="3">
        <f t="shared" si="1"/>
        <v>1097</v>
      </c>
      <c r="D16" s="4">
        <f t="shared" si="2"/>
        <v>10.128335333764195</v>
      </c>
      <c r="E16" s="3">
        <v>6609</v>
      </c>
      <c r="F16" s="3">
        <v>0</v>
      </c>
      <c r="G16" s="4">
        <f t="shared" si="3"/>
        <v>0</v>
      </c>
      <c r="H16" s="3">
        <v>4222</v>
      </c>
      <c r="I16" s="3">
        <v>1097</v>
      </c>
      <c r="J16" s="4">
        <f t="shared" si="4"/>
        <v>25.982946470866885</v>
      </c>
    </row>
    <row r="17" spans="1:10" ht="11.25" customHeight="1">
      <c r="A17" s="23" t="s">
        <v>15</v>
      </c>
      <c r="B17" s="3">
        <f t="shared" si="0"/>
        <v>10991</v>
      </c>
      <c r="C17" s="3">
        <f t="shared" si="1"/>
        <v>1198</v>
      </c>
      <c r="D17" s="4">
        <f t="shared" si="2"/>
        <v>10.899827131289237</v>
      </c>
      <c r="E17" s="3">
        <v>6643</v>
      </c>
      <c r="F17" s="3">
        <v>0</v>
      </c>
      <c r="G17" s="4">
        <f t="shared" si="3"/>
        <v>0</v>
      </c>
      <c r="H17" s="3">
        <v>4348</v>
      </c>
      <c r="I17" s="3">
        <v>1198</v>
      </c>
      <c r="J17" s="4">
        <f t="shared" si="4"/>
        <v>27.552897884084636</v>
      </c>
    </row>
    <row r="18" spans="1:10" ht="11.25" customHeight="1">
      <c r="A18" s="23" t="s">
        <v>16</v>
      </c>
      <c r="B18" s="3">
        <f t="shared" si="0"/>
        <v>10982</v>
      </c>
      <c r="C18" s="3">
        <f t="shared" si="1"/>
        <v>1198</v>
      </c>
      <c r="D18" s="4">
        <f t="shared" si="2"/>
        <v>10.908759788745218</v>
      </c>
      <c r="E18" s="3">
        <v>6644</v>
      </c>
      <c r="F18" s="3">
        <v>0</v>
      </c>
      <c r="G18" s="4">
        <f t="shared" si="3"/>
        <v>0</v>
      </c>
      <c r="H18" s="3">
        <v>4338</v>
      </c>
      <c r="I18" s="3">
        <v>1198</v>
      </c>
      <c r="J18" s="4">
        <f t="shared" si="4"/>
        <v>27.616413093591518</v>
      </c>
    </row>
    <row r="19" spans="1:10" ht="11.25" customHeight="1">
      <c r="A19" s="23" t="s">
        <v>17</v>
      </c>
      <c r="B19" s="3">
        <f t="shared" si="0"/>
        <v>10982</v>
      </c>
      <c r="C19" s="3">
        <f t="shared" si="1"/>
        <v>1198</v>
      </c>
      <c r="D19" s="4">
        <f t="shared" si="2"/>
        <v>10.908759788745218</v>
      </c>
      <c r="E19" s="3">
        <v>6642</v>
      </c>
      <c r="F19" s="3">
        <v>0</v>
      </c>
      <c r="G19" s="4">
        <f t="shared" si="3"/>
        <v>0</v>
      </c>
      <c r="H19" s="3">
        <v>4340</v>
      </c>
      <c r="I19" s="3">
        <v>1198</v>
      </c>
      <c r="J19" s="4">
        <f t="shared" si="4"/>
        <v>27.6036866359447</v>
      </c>
    </row>
    <row r="20" spans="1:10" ht="11.25" customHeight="1">
      <c r="A20" s="23" t="s">
        <v>18</v>
      </c>
      <c r="B20" s="3">
        <f t="shared" si="0"/>
        <v>10897</v>
      </c>
      <c r="C20" s="3">
        <f t="shared" si="1"/>
        <v>1335</v>
      </c>
      <c r="D20" s="4">
        <f t="shared" si="2"/>
        <v>12.251078278425256</v>
      </c>
      <c r="E20" s="3">
        <v>6689</v>
      </c>
      <c r="F20" s="3">
        <v>378</v>
      </c>
      <c r="G20" s="4">
        <f t="shared" si="3"/>
        <v>5.651068919120945</v>
      </c>
      <c r="H20" s="3">
        <v>4208</v>
      </c>
      <c r="I20" s="3">
        <v>957</v>
      </c>
      <c r="J20" s="4">
        <f t="shared" si="4"/>
        <v>22.74239543726236</v>
      </c>
    </row>
    <row r="21" spans="1:10" ht="11.25" customHeight="1">
      <c r="A21" s="23" t="s">
        <v>19</v>
      </c>
      <c r="B21" s="3">
        <f t="shared" si="0"/>
        <v>10888</v>
      </c>
      <c r="C21" s="3">
        <f t="shared" si="1"/>
        <v>1335</v>
      </c>
      <c r="D21" s="4">
        <f t="shared" si="2"/>
        <v>12.26120499632623</v>
      </c>
      <c r="E21" s="3">
        <v>6680</v>
      </c>
      <c r="F21" s="3">
        <v>378</v>
      </c>
      <c r="G21" s="4">
        <f t="shared" si="3"/>
        <v>5.658682634730539</v>
      </c>
      <c r="H21" s="3">
        <v>4208</v>
      </c>
      <c r="I21" s="3">
        <v>957</v>
      </c>
      <c r="J21" s="4">
        <f t="shared" si="4"/>
        <v>22.74239543726236</v>
      </c>
    </row>
    <row r="22" spans="1:10" ht="11.25" customHeight="1">
      <c r="A22" s="23" t="s">
        <v>20</v>
      </c>
      <c r="B22" s="3">
        <f t="shared" si="0"/>
        <v>10741</v>
      </c>
      <c r="C22" s="3">
        <f t="shared" si="1"/>
        <v>1335</v>
      </c>
      <c r="D22" s="4">
        <f t="shared" si="2"/>
        <v>12.429010334233311</v>
      </c>
      <c r="E22" s="3">
        <v>6672</v>
      </c>
      <c r="F22" s="3">
        <v>378</v>
      </c>
      <c r="G22" s="4">
        <f t="shared" si="3"/>
        <v>5.66546762589928</v>
      </c>
      <c r="H22" s="3">
        <v>4069</v>
      </c>
      <c r="I22" s="3">
        <v>957</v>
      </c>
      <c r="J22" s="4">
        <f t="shared" si="4"/>
        <v>23.519292209388055</v>
      </c>
    </row>
    <row r="23" spans="1:10" ht="11.25" customHeight="1">
      <c r="A23" s="23" t="s">
        <v>21</v>
      </c>
      <c r="B23" s="3">
        <f t="shared" si="0"/>
        <v>10741</v>
      </c>
      <c r="C23" s="3">
        <f t="shared" si="1"/>
        <v>1322</v>
      </c>
      <c r="D23" s="4">
        <f t="shared" si="2"/>
        <v>12.30797877292617</v>
      </c>
      <c r="E23" s="3">
        <v>6698</v>
      </c>
      <c r="F23" s="3">
        <v>395</v>
      </c>
      <c r="G23" s="4">
        <f t="shared" si="3"/>
        <v>5.89728277097641</v>
      </c>
      <c r="H23" s="3">
        <v>4043</v>
      </c>
      <c r="I23" s="3">
        <v>927</v>
      </c>
      <c r="J23" s="4">
        <f t="shared" si="4"/>
        <v>22.92851842691071</v>
      </c>
    </row>
    <row r="24" spans="1:10" ht="11.25" customHeight="1">
      <c r="A24" s="23" t="s">
        <v>22</v>
      </c>
      <c r="B24" s="3">
        <f t="shared" si="0"/>
        <v>10879</v>
      </c>
      <c r="C24" s="3">
        <f t="shared" si="1"/>
        <v>1322</v>
      </c>
      <c r="D24" s="4">
        <f t="shared" si="2"/>
        <v>12.151852192297085</v>
      </c>
      <c r="E24" s="3">
        <v>6698</v>
      </c>
      <c r="F24" s="3">
        <v>395</v>
      </c>
      <c r="G24" s="4">
        <f t="shared" si="3"/>
        <v>5.89728277097641</v>
      </c>
      <c r="H24" s="3">
        <v>4181</v>
      </c>
      <c r="I24" s="3">
        <v>927</v>
      </c>
      <c r="J24" s="4">
        <f t="shared" si="4"/>
        <v>22.171729251375268</v>
      </c>
    </row>
    <row r="25" spans="1:10" ht="11.25" customHeight="1">
      <c r="A25" s="24" t="s">
        <v>23</v>
      </c>
      <c r="B25" s="12">
        <f t="shared" si="0"/>
        <v>10879</v>
      </c>
      <c r="C25" s="5">
        <f t="shared" si="1"/>
        <v>808</v>
      </c>
      <c r="D25" s="43">
        <f t="shared" si="2"/>
        <v>7.427153230995496</v>
      </c>
      <c r="E25" s="5">
        <v>6119</v>
      </c>
      <c r="F25" s="5">
        <v>17</v>
      </c>
      <c r="G25" s="11">
        <f t="shared" si="3"/>
        <v>0.2778231737211963</v>
      </c>
      <c r="H25" s="5">
        <v>4760</v>
      </c>
      <c r="I25" s="5">
        <v>791</v>
      </c>
      <c r="J25" s="11">
        <f t="shared" si="4"/>
        <v>16.61764705882353</v>
      </c>
    </row>
    <row r="26" spans="1:10" ht="11.25" customHeight="1">
      <c r="A26" s="25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1.25" customHeight="1">
      <c r="A27" s="26"/>
      <c r="B27" s="10"/>
      <c r="C27" s="10"/>
      <c r="D27" s="10"/>
      <c r="E27" s="10"/>
      <c r="F27" s="10"/>
      <c r="G27" s="10"/>
      <c r="H27" s="10"/>
      <c r="I27" s="10"/>
      <c r="J27" s="42" t="s">
        <v>44</v>
      </c>
    </row>
    <row r="28" spans="1:10" s="16" customFormat="1" ht="11.25" customHeight="1">
      <c r="A28" s="13" t="s">
        <v>1</v>
      </c>
      <c r="B28" s="14" t="s">
        <v>32</v>
      </c>
      <c r="C28" s="14"/>
      <c r="D28" s="14"/>
      <c r="E28" s="14"/>
      <c r="F28" s="14"/>
      <c r="G28" s="14"/>
      <c r="H28" s="14"/>
      <c r="I28" s="14"/>
      <c r="J28" s="15"/>
    </row>
    <row r="29" spans="1:10" s="16" customFormat="1" ht="11.25" customHeight="1">
      <c r="A29" s="17"/>
      <c r="B29" s="18" t="s">
        <v>4</v>
      </c>
      <c r="C29" s="18"/>
      <c r="D29" s="19"/>
      <c r="E29" s="18" t="s">
        <v>5</v>
      </c>
      <c r="F29" s="18"/>
      <c r="G29" s="19"/>
      <c r="H29" s="18" t="s">
        <v>6</v>
      </c>
      <c r="I29" s="18"/>
      <c r="J29" s="19"/>
    </row>
    <row r="30" spans="1:10" s="16" customFormat="1" ht="11.25" customHeight="1">
      <c r="A30" s="17"/>
      <c r="B30" s="20" t="s">
        <v>7</v>
      </c>
      <c r="C30" s="20" t="s">
        <v>8</v>
      </c>
      <c r="D30" s="20" t="s">
        <v>8</v>
      </c>
      <c r="E30" s="20" t="s">
        <v>7</v>
      </c>
      <c r="F30" s="20" t="s">
        <v>8</v>
      </c>
      <c r="G30" s="20" t="s">
        <v>8</v>
      </c>
      <c r="H30" s="20" t="s">
        <v>7</v>
      </c>
      <c r="I30" s="20" t="s">
        <v>8</v>
      </c>
      <c r="J30" s="20" t="s">
        <v>8</v>
      </c>
    </row>
    <row r="31" spans="1:10" s="16" customFormat="1" ht="11.25" customHeight="1">
      <c r="A31" s="17"/>
      <c r="B31" s="20"/>
      <c r="C31" s="20"/>
      <c r="D31" s="20" t="s">
        <v>9</v>
      </c>
      <c r="E31" s="20"/>
      <c r="F31" s="20"/>
      <c r="G31" s="20" t="s">
        <v>9</v>
      </c>
      <c r="H31" s="20"/>
      <c r="I31" s="20"/>
      <c r="J31" s="20" t="s">
        <v>9</v>
      </c>
    </row>
    <row r="32" spans="1:10" s="16" customFormat="1" ht="11.25" customHeight="1">
      <c r="A32" s="21" t="s">
        <v>10</v>
      </c>
      <c r="B32" s="22" t="s">
        <v>11</v>
      </c>
      <c r="C32" s="22" t="s">
        <v>11</v>
      </c>
      <c r="D32" s="22" t="s">
        <v>12</v>
      </c>
      <c r="E32" s="22" t="s">
        <v>11</v>
      </c>
      <c r="F32" s="22" t="s">
        <v>11</v>
      </c>
      <c r="G32" s="22" t="s">
        <v>12</v>
      </c>
      <c r="H32" s="22" t="s">
        <v>11</v>
      </c>
      <c r="I32" s="22" t="s">
        <v>11</v>
      </c>
      <c r="J32" s="22" t="s">
        <v>12</v>
      </c>
    </row>
    <row r="33" spans="1:10" ht="11.25" customHeight="1">
      <c r="A33" s="23" t="s">
        <v>26</v>
      </c>
      <c r="B33" s="3">
        <v>51814</v>
      </c>
      <c r="C33" s="3">
        <v>13547</v>
      </c>
      <c r="D33" s="6">
        <v>26.2</v>
      </c>
      <c r="E33" s="3">
        <v>30125</v>
      </c>
      <c r="F33" s="3">
        <v>3620</v>
      </c>
      <c r="G33" s="6">
        <v>12</v>
      </c>
      <c r="H33" s="3">
        <v>21689</v>
      </c>
      <c r="I33" s="3">
        <v>9927</v>
      </c>
      <c r="J33" s="6">
        <v>45.8</v>
      </c>
    </row>
    <row r="34" spans="1:10" ht="11.25" customHeight="1">
      <c r="A34" s="23" t="s">
        <v>36</v>
      </c>
      <c r="B34" s="3">
        <v>51185</v>
      </c>
      <c r="C34" s="3">
        <v>10934</v>
      </c>
      <c r="D34" s="6">
        <v>21.4</v>
      </c>
      <c r="E34" s="3">
        <v>30794</v>
      </c>
      <c r="F34" s="3">
        <v>2636</v>
      </c>
      <c r="G34" s="6">
        <v>8.6</v>
      </c>
      <c r="H34" s="3">
        <v>20391</v>
      </c>
      <c r="I34" s="3">
        <v>8298</v>
      </c>
      <c r="J34" s="6">
        <v>40.6</v>
      </c>
    </row>
    <row r="35" spans="1:12" ht="11.25" customHeight="1">
      <c r="A35" s="23" t="s">
        <v>37</v>
      </c>
      <c r="B35" s="7">
        <v>51169</v>
      </c>
      <c r="C35" s="7">
        <v>9995</v>
      </c>
      <c r="D35" s="2">
        <v>19.5</v>
      </c>
      <c r="E35" s="7">
        <v>34755</v>
      </c>
      <c r="F35" s="7">
        <v>4155</v>
      </c>
      <c r="G35" s="28">
        <v>12</v>
      </c>
      <c r="H35" s="7">
        <v>16414</v>
      </c>
      <c r="I35" s="7">
        <v>5840</v>
      </c>
      <c r="J35" s="2">
        <v>35.6</v>
      </c>
      <c r="K35" s="8"/>
      <c r="L35" s="27"/>
    </row>
    <row r="36" spans="1:12" ht="11.25" customHeight="1">
      <c r="A36" s="23" t="s">
        <v>45</v>
      </c>
      <c r="B36" s="29">
        <v>49292</v>
      </c>
      <c r="C36" s="29">
        <v>9140</v>
      </c>
      <c r="D36" s="30">
        <v>18.5</v>
      </c>
      <c r="E36" s="29">
        <v>32696</v>
      </c>
      <c r="F36" s="29">
        <v>3402</v>
      </c>
      <c r="G36" s="31">
        <v>10.4</v>
      </c>
      <c r="H36" s="29">
        <v>16595</v>
      </c>
      <c r="I36" s="29">
        <v>5738</v>
      </c>
      <c r="J36" s="30">
        <v>34.6</v>
      </c>
      <c r="K36" s="32"/>
      <c r="L36" s="27"/>
    </row>
    <row r="37" spans="1:10" ht="11.25" customHeight="1">
      <c r="A37" s="23" t="s">
        <v>46</v>
      </c>
      <c r="B37" s="3">
        <f>E37+H37</f>
        <v>50770.8</v>
      </c>
      <c r="C37" s="3">
        <f>F37+I37-1</f>
        <v>12007.599999999999</v>
      </c>
      <c r="D37" s="4">
        <f>C37/B37*100</f>
        <v>23.65060231471633</v>
      </c>
      <c r="E37" s="3">
        <f>ROUND(SUM(E38:E49)/12,1)</f>
        <v>31289.5</v>
      </c>
      <c r="F37" s="3">
        <f>ROUND(SUM(F38:F49)/12,1)</f>
        <v>3967.2</v>
      </c>
      <c r="G37" s="4">
        <f>F37/E37*100</f>
        <v>12.679013726649515</v>
      </c>
      <c r="H37" s="3">
        <f>ROUND(SUM(H38:H49)/12,1)</f>
        <v>19481.3</v>
      </c>
      <c r="I37" s="3">
        <f>ROUND(SUM(I38:I49)/12,1)</f>
        <v>8041.4</v>
      </c>
      <c r="J37" s="4">
        <f>I37/H37*100</f>
        <v>41.277532813518604</v>
      </c>
    </row>
    <row r="38" spans="1:10" ht="11.25" customHeight="1">
      <c r="A38" s="45" t="s">
        <v>47</v>
      </c>
      <c r="B38" s="46">
        <f aca="true" t="shared" si="5" ref="B38:C49">E38+H38</f>
        <v>50489</v>
      </c>
      <c r="C38" s="46">
        <f t="shared" si="5"/>
        <v>12397</v>
      </c>
      <c r="D38" s="47">
        <f aca="true" t="shared" si="6" ref="D38:D49">C38/B38*100</f>
        <v>24.553863217730594</v>
      </c>
      <c r="E38" s="46">
        <v>30976</v>
      </c>
      <c r="F38" s="46">
        <v>3967</v>
      </c>
      <c r="G38" s="47">
        <f aca="true" t="shared" si="7" ref="G38:G49">F38/E38*100</f>
        <v>12.806689049586778</v>
      </c>
      <c r="H38" s="46">
        <v>19513</v>
      </c>
      <c r="I38" s="46">
        <v>8430</v>
      </c>
      <c r="J38" s="47">
        <f aca="true" t="shared" si="8" ref="J38:J49">I38/H38*100</f>
        <v>43.20196791882335</v>
      </c>
    </row>
    <row r="39" spans="1:10" ht="11.25" customHeight="1">
      <c r="A39" s="23" t="s">
        <v>13</v>
      </c>
      <c r="B39" s="3">
        <f t="shared" si="5"/>
        <v>50495</v>
      </c>
      <c r="C39" s="3">
        <f t="shared" si="5"/>
        <v>11976</v>
      </c>
      <c r="D39" s="4">
        <f t="shared" si="6"/>
        <v>23.717199722744827</v>
      </c>
      <c r="E39" s="3">
        <v>31031</v>
      </c>
      <c r="F39" s="3">
        <v>3685</v>
      </c>
      <c r="G39" s="4">
        <f t="shared" si="7"/>
        <v>11.875221552640907</v>
      </c>
      <c r="H39" s="3">
        <v>19464</v>
      </c>
      <c r="I39" s="3">
        <v>8291</v>
      </c>
      <c r="J39" s="4">
        <f t="shared" si="8"/>
        <v>42.596588573777225</v>
      </c>
    </row>
    <row r="40" spans="1:10" ht="11.25" customHeight="1">
      <c r="A40" s="23" t="s">
        <v>14</v>
      </c>
      <c r="B40" s="3">
        <f t="shared" si="5"/>
        <v>49052</v>
      </c>
      <c r="C40" s="3">
        <f t="shared" si="5"/>
        <v>10888</v>
      </c>
      <c r="D40" s="4">
        <f t="shared" si="6"/>
        <v>22.196852319986952</v>
      </c>
      <c r="E40" s="3">
        <v>30379</v>
      </c>
      <c r="F40" s="3">
        <v>3355</v>
      </c>
      <c r="G40" s="4">
        <f t="shared" si="7"/>
        <v>11.04381316040686</v>
      </c>
      <c r="H40" s="3">
        <v>18673</v>
      </c>
      <c r="I40" s="3">
        <v>7533</v>
      </c>
      <c r="J40" s="4">
        <f t="shared" si="8"/>
        <v>40.34166979060676</v>
      </c>
    </row>
    <row r="41" spans="1:10" ht="11.25" customHeight="1">
      <c r="A41" s="23" t="s">
        <v>15</v>
      </c>
      <c r="B41" s="3">
        <f t="shared" si="5"/>
        <v>50549</v>
      </c>
      <c r="C41" s="3">
        <f t="shared" si="5"/>
        <v>11610</v>
      </c>
      <c r="D41" s="4">
        <f t="shared" si="6"/>
        <v>22.967813408771686</v>
      </c>
      <c r="E41" s="3">
        <v>30893</v>
      </c>
      <c r="F41" s="3">
        <v>3487</v>
      </c>
      <c r="G41" s="4">
        <f t="shared" si="7"/>
        <v>11.287346648107986</v>
      </c>
      <c r="H41" s="3">
        <v>19656</v>
      </c>
      <c r="I41" s="3">
        <v>8123</v>
      </c>
      <c r="J41" s="4">
        <f t="shared" si="8"/>
        <v>41.325803825803824</v>
      </c>
    </row>
    <row r="42" spans="1:10" ht="11.25" customHeight="1">
      <c r="A42" s="23" t="s">
        <v>16</v>
      </c>
      <c r="B42" s="3">
        <f t="shared" si="5"/>
        <v>51096</v>
      </c>
      <c r="C42" s="3">
        <f t="shared" si="5"/>
        <v>12117</v>
      </c>
      <c r="D42" s="4">
        <f t="shared" si="6"/>
        <v>23.71418506341005</v>
      </c>
      <c r="E42" s="3">
        <v>31170</v>
      </c>
      <c r="F42" s="3">
        <v>3789</v>
      </c>
      <c r="G42" s="4">
        <f t="shared" si="7"/>
        <v>12.15591915303176</v>
      </c>
      <c r="H42" s="3">
        <v>19926</v>
      </c>
      <c r="I42" s="3">
        <v>8328</v>
      </c>
      <c r="J42" s="4">
        <f t="shared" si="8"/>
        <v>41.79464016862391</v>
      </c>
    </row>
    <row r="43" spans="1:10" ht="11.25" customHeight="1">
      <c r="A43" s="23" t="s">
        <v>17</v>
      </c>
      <c r="B43" s="3">
        <f t="shared" si="5"/>
        <v>50844</v>
      </c>
      <c r="C43" s="3">
        <f t="shared" si="5"/>
        <v>11041</v>
      </c>
      <c r="D43" s="4">
        <f t="shared" si="6"/>
        <v>21.715443316812213</v>
      </c>
      <c r="E43" s="3">
        <v>31208</v>
      </c>
      <c r="F43" s="3">
        <v>3494</v>
      </c>
      <c r="G43" s="4">
        <f t="shared" si="7"/>
        <v>11.195847218661882</v>
      </c>
      <c r="H43" s="3">
        <v>19636</v>
      </c>
      <c r="I43" s="3">
        <v>7547</v>
      </c>
      <c r="J43" s="4">
        <f t="shared" si="8"/>
        <v>38.4345080464453</v>
      </c>
    </row>
    <row r="44" spans="1:10" ht="11.25" customHeight="1">
      <c r="A44" s="23" t="s">
        <v>18</v>
      </c>
      <c r="B44" s="3">
        <f t="shared" si="5"/>
        <v>50725</v>
      </c>
      <c r="C44" s="3">
        <f t="shared" si="5"/>
        <v>12261</v>
      </c>
      <c r="D44" s="4">
        <f t="shared" si="6"/>
        <v>24.171513060620995</v>
      </c>
      <c r="E44" s="3">
        <v>31177</v>
      </c>
      <c r="F44" s="3">
        <v>4304</v>
      </c>
      <c r="G44" s="4">
        <f t="shared" si="7"/>
        <v>13.80504859351445</v>
      </c>
      <c r="H44" s="3">
        <v>19548</v>
      </c>
      <c r="I44" s="3">
        <v>7957</v>
      </c>
      <c r="J44" s="4">
        <f t="shared" si="8"/>
        <v>40.704931450787804</v>
      </c>
    </row>
    <row r="45" spans="1:10" ht="11.25" customHeight="1">
      <c r="A45" s="23" t="s">
        <v>19</v>
      </c>
      <c r="B45" s="3">
        <f t="shared" si="5"/>
        <v>50408</v>
      </c>
      <c r="C45" s="3">
        <f t="shared" si="5"/>
        <v>11524</v>
      </c>
      <c r="D45" s="4">
        <f t="shared" si="6"/>
        <v>22.861450563402634</v>
      </c>
      <c r="E45" s="3">
        <v>31131</v>
      </c>
      <c r="F45" s="3">
        <v>4032</v>
      </c>
      <c r="G45" s="4">
        <f t="shared" si="7"/>
        <v>12.951720150332466</v>
      </c>
      <c r="H45" s="3">
        <v>19277</v>
      </c>
      <c r="I45" s="3">
        <v>7492</v>
      </c>
      <c r="J45" s="4">
        <f t="shared" si="8"/>
        <v>38.86496861544846</v>
      </c>
    </row>
    <row r="46" spans="1:10" ht="11.25" customHeight="1">
      <c r="A46" s="23" t="s">
        <v>20</v>
      </c>
      <c r="B46" s="3">
        <f t="shared" si="5"/>
        <v>50089</v>
      </c>
      <c r="C46" s="3">
        <f t="shared" si="5"/>
        <v>11375</v>
      </c>
      <c r="D46" s="4">
        <f t="shared" si="6"/>
        <v>22.709576953023618</v>
      </c>
      <c r="E46" s="3">
        <v>30889</v>
      </c>
      <c r="F46" s="3">
        <v>3885</v>
      </c>
      <c r="G46" s="4">
        <f t="shared" si="7"/>
        <v>12.577292887435657</v>
      </c>
      <c r="H46" s="3">
        <v>19200</v>
      </c>
      <c r="I46" s="3">
        <v>7490</v>
      </c>
      <c r="J46" s="4">
        <f t="shared" si="8"/>
        <v>39.010416666666664</v>
      </c>
    </row>
    <row r="47" spans="1:10" ht="11.25" customHeight="1">
      <c r="A47" s="23" t="s">
        <v>21</v>
      </c>
      <c r="B47" s="3">
        <f t="shared" si="5"/>
        <v>51800</v>
      </c>
      <c r="C47" s="3">
        <f t="shared" si="5"/>
        <v>12874</v>
      </c>
      <c r="D47" s="4">
        <f t="shared" si="6"/>
        <v>24.853281853281853</v>
      </c>
      <c r="E47" s="3">
        <v>32121</v>
      </c>
      <c r="F47" s="3">
        <v>4657</v>
      </c>
      <c r="G47" s="4">
        <f t="shared" si="7"/>
        <v>14.498303290682108</v>
      </c>
      <c r="H47" s="3">
        <v>19679</v>
      </c>
      <c r="I47" s="3">
        <v>8217</v>
      </c>
      <c r="J47" s="4">
        <f t="shared" si="8"/>
        <v>41.7551704863052</v>
      </c>
    </row>
    <row r="48" spans="1:10" ht="11.25" customHeight="1">
      <c r="A48" s="23" t="s">
        <v>22</v>
      </c>
      <c r="B48" s="3">
        <f t="shared" si="5"/>
        <v>52238</v>
      </c>
      <c r="C48" s="3">
        <f t="shared" si="5"/>
        <v>12719</v>
      </c>
      <c r="D48" s="4">
        <f t="shared" si="6"/>
        <v>24.34817565756729</v>
      </c>
      <c r="E48" s="3">
        <v>32608</v>
      </c>
      <c r="F48" s="3">
        <v>4373</v>
      </c>
      <c r="G48" s="4">
        <f t="shared" si="7"/>
        <v>13.410819430814524</v>
      </c>
      <c r="H48" s="3">
        <v>19630</v>
      </c>
      <c r="I48" s="3">
        <v>8346</v>
      </c>
      <c r="J48" s="4">
        <f t="shared" si="8"/>
        <v>42.51655629139073</v>
      </c>
    </row>
    <row r="49" spans="1:10" ht="11.25" customHeight="1">
      <c r="A49" s="24" t="s">
        <v>23</v>
      </c>
      <c r="B49" s="12">
        <f t="shared" si="5"/>
        <v>51464</v>
      </c>
      <c r="C49" s="5">
        <f t="shared" si="5"/>
        <v>13321</v>
      </c>
      <c r="D49" s="43">
        <f t="shared" si="6"/>
        <v>25.884113166485314</v>
      </c>
      <c r="E49" s="5">
        <v>31891</v>
      </c>
      <c r="F49" s="5">
        <v>4578</v>
      </c>
      <c r="G49" s="11">
        <f t="shared" si="7"/>
        <v>14.35514722021887</v>
      </c>
      <c r="H49" s="5">
        <v>19573</v>
      </c>
      <c r="I49" s="5">
        <v>8743</v>
      </c>
      <c r="J49" s="11">
        <f t="shared" si="8"/>
        <v>44.66867623767435</v>
      </c>
    </row>
    <row r="50" spans="4:10" ht="13.5">
      <c r="D50" s="33"/>
      <c r="J50" s="33"/>
    </row>
    <row r="51" spans="2:10" ht="13.5">
      <c r="B51" s="44"/>
      <c r="C51" s="44"/>
      <c r="D51" s="44"/>
      <c r="J51" s="33"/>
    </row>
    <row r="52" spans="2:10" ht="13.5">
      <c r="B52" s="44"/>
      <c r="C52" s="44"/>
      <c r="D52" s="44"/>
      <c r="J52" s="33"/>
    </row>
    <row r="53" spans="2:10" ht="13.5">
      <c r="B53" s="44"/>
      <c r="C53" s="44"/>
      <c r="D53" s="44"/>
      <c r="J53" s="33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SheetLayoutView="100" workbookViewId="0" topLeftCell="A52">
      <selection activeCell="A74" sqref="A74:IV78"/>
    </sheetView>
  </sheetViews>
  <sheetFormatPr defaultColWidth="8.796875" defaultRowHeight="14.25"/>
  <cols>
    <col min="1" max="1" width="8.09765625" style="44" customWidth="1"/>
    <col min="2" max="10" width="8.59765625" style="44" customWidth="1"/>
    <col min="11" max="11" width="8.09765625" style="44" customWidth="1"/>
    <col min="12" max="20" width="8.59765625" style="44" customWidth="1"/>
    <col min="21" max="16384" width="9" style="44" customWidth="1"/>
  </cols>
  <sheetData>
    <row r="1" spans="1:11" ht="16.5" customHeight="1">
      <c r="A1" s="1" t="s">
        <v>50</v>
      </c>
      <c r="K1" s="1" t="s">
        <v>51</v>
      </c>
    </row>
    <row r="2" ht="13.5" customHeight="1"/>
    <row r="3" spans="1:20" ht="16.5" customHeight="1">
      <c r="A3" s="48" t="s">
        <v>52</v>
      </c>
      <c r="J3" s="49" t="s">
        <v>53</v>
      </c>
      <c r="K3" s="48" t="s">
        <v>52</v>
      </c>
      <c r="T3" s="49" t="s">
        <v>49</v>
      </c>
    </row>
    <row r="4" spans="1:20" s="16" customFormat="1" ht="11.25" customHeight="1">
      <c r="A4" s="13" t="s">
        <v>1</v>
      </c>
      <c r="B4" s="14" t="s">
        <v>2</v>
      </c>
      <c r="C4" s="14"/>
      <c r="D4" s="14"/>
      <c r="E4" s="14"/>
      <c r="F4" s="14"/>
      <c r="G4" s="14"/>
      <c r="H4" s="14"/>
      <c r="I4" s="14"/>
      <c r="J4" s="15"/>
      <c r="K4" s="13" t="s">
        <v>1</v>
      </c>
      <c r="L4" s="14" t="s">
        <v>25</v>
      </c>
      <c r="M4" s="14"/>
      <c r="N4" s="14"/>
      <c r="O4" s="14"/>
      <c r="P4" s="14"/>
      <c r="Q4" s="14"/>
      <c r="R4" s="14"/>
      <c r="S4" s="14"/>
      <c r="T4" s="15"/>
    </row>
    <row r="5" spans="1:20" s="16" customFormat="1" ht="11.25" customHeight="1">
      <c r="A5" s="17"/>
      <c r="B5" s="18" t="s">
        <v>4</v>
      </c>
      <c r="C5" s="18"/>
      <c r="D5" s="19"/>
      <c r="E5" s="18" t="s">
        <v>5</v>
      </c>
      <c r="F5" s="18"/>
      <c r="G5" s="19"/>
      <c r="H5" s="18" t="s">
        <v>6</v>
      </c>
      <c r="I5" s="18"/>
      <c r="J5" s="19"/>
      <c r="K5" s="17"/>
      <c r="L5" s="18" t="s">
        <v>4</v>
      </c>
      <c r="M5" s="18"/>
      <c r="N5" s="19"/>
      <c r="O5" s="18" t="s">
        <v>5</v>
      </c>
      <c r="P5" s="18"/>
      <c r="Q5" s="19"/>
      <c r="R5" s="18" t="s">
        <v>6</v>
      </c>
      <c r="S5" s="18"/>
      <c r="T5" s="19"/>
    </row>
    <row r="6" spans="1:20" s="16" customFormat="1" ht="11.25" customHeight="1">
      <c r="A6" s="17"/>
      <c r="B6" s="20" t="s">
        <v>7</v>
      </c>
      <c r="C6" s="20" t="s">
        <v>8</v>
      </c>
      <c r="D6" s="20" t="s">
        <v>8</v>
      </c>
      <c r="E6" s="20" t="s">
        <v>7</v>
      </c>
      <c r="F6" s="20" t="s">
        <v>8</v>
      </c>
      <c r="G6" s="20" t="s">
        <v>8</v>
      </c>
      <c r="H6" s="20" t="s">
        <v>7</v>
      </c>
      <c r="I6" s="20" t="s">
        <v>8</v>
      </c>
      <c r="J6" s="20" t="s">
        <v>8</v>
      </c>
      <c r="K6" s="17"/>
      <c r="L6" s="20" t="s">
        <v>7</v>
      </c>
      <c r="M6" s="20" t="s">
        <v>8</v>
      </c>
      <c r="N6" s="20" t="s">
        <v>8</v>
      </c>
      <c r="O6" s="20" t="s">
        <v>7</v>
      </c>
      <c r="P6" s="20" t="s">
        <v>8</v>
      </c>
      <c r="Q6" s="20" t="s">
        <v>8</v>
      </c>
      <c r="R6" s="20" t="s">
        <v>7</v>
      </c>
      <c r="S6" s="20" t="s">
        <v>8</v>
      </c>
      <c r="T6" s="20" t="s">
        <v>8</v>
      </c>
    </row>
    <row r="7" spans="1:20" s="16" customFormat="1" ht="11.25" customHeight="1">
      <c r="A7" s="17"/>
      <c r="B7" s="20"/>
      <c r="C7" s="20"/>
      <c r="D7" s="20" t="s">
        <v>9</v>
      </c>
      <c r="E7" s="20"/>
      <c r="F7" s="20"/>
      <c r="G7" s="20" t="s">
        <v>9</v>
      </c>
      <c r="H7" s="20"/>
      <c r="I7" s="20"/>
      <c r="J7" s="20" t="s">
        <v>9</v>
      </c>
      <c r="K7" s="17"/>
      <c r="L7" s="20"/>
      <c r="M7" s="20"/>
      <c r="N7" s="20" t="s">
        <v>9</v>
      </c>
      <c r="O7" s="20"/>
      <c r="P7" s="20"/>
      <c r="Q7" s="20" t="s">
        <v>9</v>
      </c>
      <c r="R7" s="20"/>
      <c r="S7" s="20"/>
      <c r="T7" s="20" t="s">
        <v>9</v>
      </c>
    </row>
    <row r="8" spans="1:20" s="16" customFormat="1" ht="11.25" customHeight="1">
      <c r="A8" s="21" t="s">
        <v>10</v>
      </c>
      <c r="B8" s="22" t="s">
        <v>11</v>
      </c>
      <c r="C8" s="22" t="s">
        <v>11</v>
      </c>
      <c r="D8" s="22" t="s">
        <v>12</v>
      </c>
      <c r="E8" s="22" t="s">
        <v>11</v>
      </c>
      <c r="F8" s="22" t="s">
        <v>11</v>
      </c>
      <c r="G8" s="22" t="s">
        <v>12</v>
      </c>
      <c r="H8" s="22" t="s">
        <v>11</v>
      </c>
      <c r="I8" s="22" t="s">
        <v>11</v>
      </c>
      <c r="J8" s="22" t="s">
        <v>12</v>
      </c>
      <c r="K8" s="21" t="s">
        <v>10</v>
      </c>
      <c r="L8" s="22" t="s">
        <v>11</v>
      </c>
      <c r="M8" s="22" t="s">
        <v>11</v>
      </c>
      <c r="N8" s="22" t="s">
        <v>12</v>
      </c>
      <c r="O8" s="22" t="s">
        <v>11</v>
      </c>
      <c r="P8" s="22" t="s">
        <v>11</v>
      </c>
      <c r="Q8" s="22" t="s">
        <v>12</v>
      </c>
      <c r="R8" s="22" t="s">
        <v>11</v>
      </c>
      <c r="S8" s="22" t="s">
        <v>11</v>
      </c>
      <c r="T8" s="22" t="s">
        <v>12</v>
      </c>
    </row>
    <row r="9" spans="1:20" ht="11.25" customHeight="1">
      <c r="A9" s="23" t="s">
        <v>26</v>
      </c>
      <c r="B9" s="7">
        <v>264072</v>
      </c>
      <c r="C9" s="7">
        <v>61947</v>
      </c>
      <c r="D9" s="2">
        <v>23.5</v>
      </c>
      <c r="E9" s="7">
        <v>135757</v>
      </c>
      <c r="F9" s="7">
        <v>16971</v>
      </c>
      <c r="G9" s="2">
        <v>12.5</v>
      </c>
      <c r="H9" s="7">
        <v>128315</v>
      </c>
      <c r="I9" s="7">
        <v>44976</v>
      </c>
      <c r="J9" s="50" t="s">
        <v>54</v>
      </c>
      <c r="K9" s="23" t="s">
        <v>26</v>
      </c>
      <c r="L9" s="3">
        <v>2348</v>
      </c>
      <c r="M9" s="3">
        <v>29</v>
      </c>
      <c r="N9" s="6">
        <v>1.2</v>
      </c>
      <c r="O9" s="3">
        <v>2103</v>
      </c>
      <c r="P9" s="3">
        <v>12</v>
      </c>
      <c r="Q9" s="6">
        <v>0.6</v>
      </c>
      <c r="R9" s="3">
        <v>244</v>
      </c>
      <c r="S9" s="3">
        <v>17</v>
      </c>
      <c r="T9" s="6">
        <v>7</v>
      </c>
    </row>
    <row r="10" spans="1:20" ht="11.25" customHeight="1">
      <c r="A10" s="23" t="s">
        <v>55</v>
      </c>
      <c r="B10" s="7">
        <v>262991</v>
      </c>
      <c r="C10" s="7">
        <v>61588</v>
      </c>
      <c r="D10" s="2">
        <v>23.4</v>
      </c>
      <c r="E10" s="7">
        <v>135524</v>
      </c>
      <c r="F10" s="7">
        <v>17416</v>
      </c>
      <c r="G10" s="2">
        <v>12.9</v>
      </c>
      <c r="H10" s="7">
        <v>127467</v>
      </c>
      <c r="I10" s="7">
        <v>44172</v>
      </c>
      <c r="J10" s="50">
        <v>34.7</v>
      </c>
      <c r="K10" s="23" t="s">
        <v>55</v>
      </c>
      <c r="L10" s="3">
        <v>2317</v>
      </c>
      <c r="M10" s="3">
        <v>29</v>
      </c>
      <c r="N10" s="6">
        <v>1.3</v>
      </c>
      <c r="O10" s="3">
        <v>2078</v>
      </c>
      <c r="P10" s="3">
        <v>11</v>
      </c>
      <c r="Q10" s="6">
        <v>0.5</v>
      </c>
      <c r="R10" s="3">
        <v>239</v>
      </c>
      <c r="S10" s="3">
        <v>18</v>
      </c>
      <c r="T10" s="6">
        <v>7.7</v>
      </c>
    </row>
    <row r="11" spans="1:20" ht="11.25" customHeight="1">
      <c r="A11" s="23" t="s">
        <v>56</v>
      </c>
      <c r="B11" s="7">
        <v>260706</v>
      </c>
      <c r="C11" s="7">
        <v>68713</v>
      </c>
      <c r="D11" s="2">
        <v>26.4</v>
      </c>
      <c r="E11" s="7">
        <v>134956</v>
      </c>
      <c r="F11" s="7">
        <v>16926</v>
      </c>
      <c r="G11" s="2">
        <v>12.5</v>
      </c>
      <c r="H11" s="7">
        <v>125751</v>
      </c>
      <c r="I11" s="7">
        <v>51787</v>
      </c>
      <c r="J11" s="50">
        <v>41.2</v>
      </c>
      <c r="K11" s="23" t="s">
        <v>56</v>
      </c>
      <c r="L11" s="3">
        <v>2304</v>
      </c>
      <c r="M11" s="3">
        <v>18</v>
      </c>
      <c r="N11" s="6">
        <v>0.8</v>
      </c>
      <c r="O11" s="3">
        <v>2122</v>
      </c>
      <c r="P11" s="3">
        <v>9</v>
      </c>
      <c r="Q11" s="6">
        <v>0.4</v>
      </c>
      <c r="R11" s="3">
        <v>182</v>
      </c>
      <c r="S11" s="3">
        <v>9</v>
      </c>
      <c r="T11" s="6">
        <v>4.8</v>
      </c>
    </row>
    <row r="12" spans="1:20" ht="11.25" customHeight="1">
      <c r="A12" s="23" t="s">
        <v>57</v>
      </c>
      <c r="B12" s="3">
        <v>260979</v>
      </c>
      <c r="C12" s="3">
        <v>67041</v>
      </c>
      <c r="D12" s="6">
        <v>25.7</v>
      </c>
      <c r="E12" s="3">
        <v>136413</v>
      </c>
      <c r="F12" s="3">
        <v>15650</v>
      </c>
      <c r="G12" s="6">
        <v>11.5</v>
      </c>
      <c r="H12" s="3">
        <v>124566</v>
      </c>
      <c r="I12" s="3">
        <v>51391</v>
      </c>
      <c r="J12" s="6">
        <v>41.3</v>
      </c>
      <c r="K12" s="23" t="s">
        <v>57</v>
      </c>
      <c r="L12" s="3">
        <v>2188</v>
      </c>
      <c r="M12" s="3">
        <v>27</v>
      </c>
      <c r="N12" s="6">
        <v>1.3</v>
      </c>
      <c r="O12" s="3">
        <v>2008</v>
      </c>
      <c r="P12" s="3">
        <v>21</v>
      </c>
      <c r="Q12" s="6">
        <v>1.1</v>
      </c>
      <c r="R12" s="3">
        <v>180</v>
      </c>
      <c r="S12" s="3">
        <v>6</v>
      </c>
      <c r="T12" s="6">
        <v>3.3</v>
      </c>
    </row>
    <row r="13" spans="1:20" ht="11.25" customHeight="1">
      <c r="A13" s="23" t="s">
        <v>46</v>
      </c>
      <c r="B13" s="3">
        <f aca="true" t="shared" si="0" ref="B13:B25">E13+H13</f>
        <v>250179.09999999998</v>
      </c>
      <c r="C13" s="3">
        <f aca="true" t="shared" si="1" ref="C13:C25">F13+I13</f>
        <v>62338.8</v>
      </c>
      <c r="D13" s="4">
        <f aca="true" t="shared" si="2" ref="D13:D25">C13/B13*100</f>
        <v>24.91766898194134</v>
      </c>
      <c r="E13" s="3">
        <f>ROUND(SUM(E14:E25)/12,1)</f>
        <v>127414.9</v>
      </c>
      <c r="F13" s="3">
        <f>ROUND(SUM(F14:F25)/12,1)</f>
        <v>12252.8</v>
      </c>
      <c r="G13" s="4">
        <f aca="true" t="shared" si="3" ref="G13:G25">F13/E13*100</f>
        <v>9.616457729825946</v>
      </c>
      <c r="H13" s="3">
        <f>ROUND(SUM(H14:H25)/12,1)</f>
        <v>122764.2</v>
      </c>
      <c r="I13" s="3">
        <f>ROUND(SUM(I14:I25)/12,1)</f>
        <v>50086</v>
      </c>
      <c r="J13" s="4">
        <f aca="true" t="shared" si="4" ref="J13:J25">I13/H13*100</f>
        <v>40.7985389877505</v>
      </c>
      <c r="K13" s="23" t="s">
        <v>46</v>
      </c>
      <c r="L13" s="3">
        <f>O13+R13-1</f>
        <v>2012.7</v>
      </c>
      <c r="M13" s="3">
        <f aca="true" t="shared" si="5" ref="M13:M25">P13+S13</f>
        <v>153.60000000000002</v>
      </c>
      <c r="N13" s="4">
        <f>M13/L13*100+0.1</f>
        <v>7.731539722760472</v>
      </c>
      <c r="O13" s="3">
        <f>ROUND(SUM(O14:O25)/12,1)</f>
        <v>1838.9</v>
      </c>
      <c r="P13" s="3">
        <f>ROUND(SUM(P14:P25)/12,1)</f>
        <v>147.8</v>
      </c>
      <c r="Q13" s="4">
        <f aca="true" t="shared" si="6" ref="Q13:Q25">P13/O13*100</f>
        <v>8.037413671216488</v>
      </c>
      <c r="R13" s="3">
        <f>ROUND(SUM(R14:R25)/12,1)</f>
        <v>174.8</v>
      </c>
      <c r="S13" s="3">
        <f>ROUND(SUM(S14:S25)/12,1)</f>
        <v>5.8</v>
      </c>
      <c r="T13" s="4">
        <f aca="true" t="shared" si="7" ref="T13:T25">S13/R13*100</f>
        <v>3.318077803203661</v>
      </c>
    </row>
    <row r="14" spans="1:20" ht="11.25" customHeight="1">
      <c r="A14" s="45" t="s">
        <v>47</v>
      </c>
      <c r="B14" s="46">
        <f t="shared" si="0"/>
        <v>251509</v>
      </c>
      <c r="C14" s="46">
        <f t="shared" si="1"/>
        <v>61188</v>
      </c>
      <c r="D14" s="47">
        <f t="shared" si="2"/>
        <v>24.328354054924475</v>
      </c>
      <c r="E14" s="46">
        <v>129036</v>
      </c>
      <c r="F14" s="46">
        <v>12378</v>
      </c>
      <c r="G14" s="47">
        <f t="shared" si="3"/>
        <v>9.592671812517436</v>
      </c>
      <c r="H14" s="46">
        <v>122473</v>
      </c>
      <c r="I14" s="46">
        <v>48810</v>
      </c>
      <c r="J14" s="47">
        <f t="shared" si="4"/>
        <v>39.853682036040595</v>
      </c>
      <c r="K14" s="45" t="s">
        <v>47</v>
      </c>
      <c r="L14" s="46">
        <f aca="true" t="shared" si="8" ref="L14:L25">O14+R14</f>
        <v>2034</v>
      </c>
      <c r="M14" s="46">
        <f t="shared" si="5"/>
        <v>170</v>
      </c>
      <c r="N14" s="47">
        <f aca="true" t="shared" si="9" ref="N14:N25">M14/L14*100</f>
        <v>8.357915437561456</v>
      </c>
      <c r="O14" s="46">
        <v>1861</v>
      </c>
      <c r="P14" s="46">
        <v>163</v>
      </c>
      <c r="Q14" s="47">
        <f t="shared" si="6"/>
        <v>8.758731864588931</v>
      </c>
      <c r="R14" s="46">
        <v>173</v>
      </c>
      <c r="S14" s="46">
        <v>7</v>
      </c>
      <c r="T14" s="47">
        <f t="shared" si="7"/>
        <v>4.046242774566474</v>
      </c>
    </row>
    <row r="15" spans="1:20" ht="11.25" customHeight="1">
      <c r="A15" s="23" t="s">
        <v>13</v>
      </c>
      <c r="B15" s="3">
        <f t="shared" si="0"/>
        <v>249702</v>
      </c>
      <c r="C15" s="3">
        <f t="shared" si="1"/>
        <v>61684</v>
      </c>
      <c r="D15" s="4">
        <f t="shared" si="2"/>
        <v>24.703046030868794</v>
      </c>
      <c r="E15" s="3">
        <v>127797</v>
      </c>
      <c r="F15" s="3">
        <v>12304</v>
      </c>
      <c r="G15" s="4">
        <f t="shared" si="3"/>
        <v>9.627769039961814</v>
      </c>
      <c r="H15" s="3">
        <v>121905</v>
      </c>
      <c r="I15" s="3">
        <v>49380</v>
      </c>
      <c r="J15" s="4">
        <f t="shared" si="4"/>
        <v>40.506952134859105</v>
      </c>
      <c r="K15" s="23" t="s">
        <v>13</v>
      </c>
      <c r="L15" s="3">
        <f t="shared" si="8"/>
        <v>2034</v>
      </c>
      <c r="M15" s="3">
        <f t="shared" si="5"/>
        <v>170</v>
      </c>
      <c r="N15" s="4">
        <f t="shared" si="9"/>
        <v>8.357915437561456</v>
      </c>
      <c r="O15" s="3">
        <v>1862</v>
      </c>
      <c r="P15" s="3">
        <v>163</v>
      </c>
      <c r="Q15" s="4">
        <f t="shared" si="6"/>
        <v>8.754027926960257</v>
      </c>
      <c r="R15" s="3">
        <v>172</v>
      </c>
      <c r="S15" s="3">
        <v>7</v>
      </c>
      <c r="T15" s="4">
        <f t="shared" si="7"/>
        <v>4.069767441860465</v>
      </c>
    </row>
    <row r="16" spans="1:20" ht="11.25" customHeight="1">
      <c r="A16" s="23" t="s">
        <v>14</v>
      </c>
      <c r="B16" s="3">
        <f t="shared" si="0"/>
        <v>247882</v>
      </c>
      <c r="C16" s="3">
        <f t="shared" si="1"/>
        <v>60273</v>
      </c>
      <c r="D16" s="4">
        <f t="shared" si="2"/>
        <v>24.315198360510244</v>
      </c>
      <c r="E16" s="3">
        <v>127572</v>
      </c>
      <c r="F16" s="3">
        <v>11917</v>
      </c>
      <c r="G16" s="4">
        <f t="shared" si="3"/>
        <v>9.341391527921488</v>
      </c>
      <c r="H16" s="3">
        <v>120310</v>
      </c>
      <c r="I16" s="3">
        <v>48356</v>
      </c>
      <c r="J16" s="4">
        <f t="shared" si="4"/>
        <v>40.192835175795864</v>
      </c>
      <c r="K16" s="23" t="s">
        <v>14</v>
      </c>
      <c r="L16" s="3">
        <f t="shared" si="8"/>
        <v>2033</v>
      </c>
      <c r="M16" s="3">
        <f t="shared" si="5"/>
        <v>170</v>
      </c>
      <c r="N16" s="4">
        <f t="shared" si="9"/>
        <v>8.362026561731431</v>
      </c>
      <c r="O16" s="3">
        <v>1862</v>
      </c>
      <c r="P16" s="3">
        <v>163</v>
      </c>
      <c r="Q16" s="4">
        <f t="shared" si="6"/>
        <v>8.754027926960257</v>
      </c>
      <c r="R16" s="3">
        <v>171</v>
      </c>
      <c r="S16" s="3">
        <v>7</v>
      </c>
      <c r="T16" s="4">
        <f t="shared" si="7"/>
        <v>4.093567251461988</v>
      </c>
    </row>
    <row r="17" spans="1:20" ht="11.25" customHeight="1">
      <c r="A17" s="23" t="s">
        <v>15</v>
      </c>
      <c r="B17" s="3">
        <f t="shared" si="0"/>
        <v>250919</v>
      </c>
      <c r="C17" s="3">
        <f t="shared" si="1"/>
        <v>63086</v>
      </c>
      <c r="D17" s="4">
        <f t="shared" si="2"/>
        <v>25.1419780885465</v>
      </c>
      <c r="E17" s="3">
        <v>128242</v>
      </c>
      <c r="F17" s="3">
        <v>12205</v>
      </c>
      <c r="G17" s="4">
        <f t="shared" si="3"/>
        <v>9.517162863960325</v>
      </c>
      <c r="H17" s="3">
        <v>122677</v>
      </c>
      <c r="I17" s="3">
        <v>50881</v>
      </c>
      <c r="J17" s="4">
        <f t="shared" si="4"/>
        <v>41.47558221997604</v>
      </c>
      <c r="K17" s="23" t="s">
        <v>15</v>
      </c>
      <c r="L17" s="3">
        <f t="shared" si="8"/>
        <v>2012</v>
      </c>
      <c r="M17" s="3">
        <f t="shared" si="5"/>
        <v>147</v>
      </c>
      <c r="N17" s="4">
        <f t="shared" si="9"/>
        <v>7.306163021868787</v>
      </c>
      <c r="O17" s="3">
        <v>1838</v>
      </c>
      <c r="P17" s="3">
        <v>142</v>
      </c>
      <c r="Q17" s="4">
        <f t="shared" si="6"/>
        <v>7.725788900979326</v>
      </c>
      <c r="R17" s="3">
        <v>174</v>
      </c>
      <c r="S17" s="3">
        <v>5</v>
      </c>
      <c r="T17" s="4">
        <f t="shared" si="7"/>
        <v>2.8735632183908044</v>
      </c>
    </row>
    <row r="18" spans="1:20" ht="11.25" customHeight="1">
      <c r="A18" s="23" t="s">
        <v>16</v>
      </c>
      <c r="B18" s="3">
        <f t="shared" si="0"/>
        <v>252018</v>
      </c>
      <c r="C18" s="3">
        <f t="shared" si="1"/>
        <v>62577</v>
      </c>
      <c r="D18" s="4">
        <f t="shared" si="2"/>
        <v>24.83036925933862</v>
      </c>
      <c r="E18" s="3">
        <v>128342</v>
      </c>
      <c r="F18" s="3">
        <v>12248</v>
      </c>
      <c r="G18" s="4">
        <f t="shared" si="3"/>
        <v>9.543251624565615</v>
      </c>
      <c r="H18" s="3">
        <v>123676</v>
      </c>
      <c r="I18" s="3">
        <v>50329</v>
      </c>
      <c r="J18" s="4">
        <f t="shared" si="4"/>
        <v>40.694233319318215</v>
      </c>
      <c r="K18" s="23" t="s">
        <v>16</v>
      </c>
      <c r="L18" s="3">
        <f t="shared" si="8"/>
        <v>2013</v>
      </c>
      <c r="M18" s="3">
        <f t="shared" si="5"/>
        <v>147</v>
      </c>
      <c r="N18" s="4">
        <f t="shared" si="9"/>
        <v>7.302533532041728</v>
      </c>
      <c r="O18" s="3">
        <v>1838</v>
      </c>
      <c r="P18" s="3">
        <v>142</v>
      </c>
      <c r="Q18" s="4">
        <f t="shared" si="6"/>
        <v>7.725788900979326</v>
      </c>
      <c r="R18" s="3">
        <v>175</v>
      </c>
      <c r="S18" s="3">
        <v>5</v>
      </c>
      <c r="T18" s="4">
        <f t="shared" si="7"/>
        <v>2.857142857142857</v>
      </c>
    </row>
    <row r="19" spans="1:20" ht="11.25" customHeight="1">
      <c r="A19" s="23" t="s">
        <v>17</v>
      </c>
      <c r="B19" s="3">
        <f t="shared" si="0"/>
        <v>251098</v>
      </c>
      <c r="C19" s="3">
        <f t="shared" si="1"/>
        <v>63443</v>
      </c>
      <c r="D19" s="4">
        <f t="shared" si="2"/>
        <v>25.26623071470103</v>
      </c>
      <c r="E19" s="3">
        <v>126424</v>
      </c>
      <c r="F19" s="3">
        <v>12066</v>
      </c>
      <c r="G19" s="4">
        <f t="shared" si="3"/>
        <v>9.544073910017085</v>
      </c>
      <c r="H19" s="3">
        <v>124674</v>
      </c>
      <c r="I19" s="3">
        <v>51377</v>
      </c>
      <c r="J19" s="4">
        <f t="shared" si="4"/>
        <v>41.20907326307009</v>
      </c>
      <c r="K19" s="23" t="s">
        <v>17</v>
      </c>
      <c r="L19" s="3">
        <f t="shared" si="8"/>
        <v>2013</v>
      </c>
      <c r="M19" s="3">
        <f t="shared" si="5"/>
        <v>148</v>
      </c>
      <c r="N19" s="4">
        <f t="shared" si="9"/>
        <v>7.3522106308991555</v>
      </c>
      <c r="O19" s="3">
        <v>1838</v>
      </c>
      <c r="P19" s="3">
        <v>143</v>
      </c>
      <c r="Q19" s="4">
        <f t="shared" si="6"/>
        <v>7.780195865070729</v>
      </c>
      <c r="R19" s="3">
        <v>175</v>
      </c>
      <c r="S19" s="3">
        <v>5</v>
      </c>
      <c r="T19" s="4">
        <f t="shared" si="7"/>
        <v>2.857142857142857</v>
      </c>
    </row>
    <row r="20" spans="1:20" ht="11.25" customHeight="1">
      <c r="A20" s="23" t="s">
        <v>18</v>
      </c>
      <c r="B20" s="3">
        <f t="shared" si="0"/>
        <v>250489</v>
      </c>
      <c r="C20" s="3">
        <f t="shared" si="1"/>
        <v>63523</v>
      </c>
      <c r="D20" s="4">
        <f t="shared" si="2"/>
        <v>25.359596628993685</v>
      </c>
      <c r="E20" s="3">
        <v>127146</v>
      </c>
      <c r="F20" s="3">
        <v>12483</v>
      </c>
      <c r="G20" s="4">
        <f t="shared" si="3"/>
        <v>9.817847199282713</v>
      </c>
      <c r="H20" s="3">
        <v>123343</v>
      </c>
      <c r="I20" s="3">
        <v>51040</v>
      </c>
      <c r="J20" s="4">
        <f t="shared" si="4"/>
        <v>41.38054044412735</v>
      </c>
      <c r="K20" s="23" t="s">
        <v>18</v>
      </c>
      <c r="L20" s="3">
        <f t="shared" si="8"/>
        <v>1997</v>
      </c>
      <c r="M20" s="3">
        <f t="shared" si="5"/>
        <v>148</v>
      </c>
      <c r="N20" s="4">
        <f t="shared" si="9"/>
        <v>7.411116675012519</v>
      </c>
      <c r="O20" s="3">
        <v>1821</v>
      </c>
      <c r="P20" s="3">
        <v>143</v>
      </c>
      <c r="Q20" s="4">
        <f t="shared" si="6"/>
        <v>7.852828116419549</v>
      </c>
      <c r="R20" s="3">
        <v>176</v>
      </c>
      <c r="S20" s="3">
        <v>5</v>
      </c>
      <c r="T20" s="4">
        <f t="shared" si="7"/>
        <v>2.840909090909091</v>
      </c>
    </row>
    <row r="21" spans="1:20" ht="11.25" customHeight="1">
      <c r="A21" s="23" t="s">
        <v>19</v>
      </c>
      <c r="B21" s="3">
        <f t="shared" si="0"/>
        <v>249737</v>
      </c>
      <c r="C21" s="3">
        <f t="shared" si="1"/>
        <v>60237</v>
      </c>
      <c r="D21" s="4">
        <f t="shared" si="2"/>
        <v>24.120174423493516</v>
      </c>
      <c r="E21" s="3">
        <v>127044</v>
      </c>
      <c r="F21" s="3">
        <v>12350</v>
      </c>
      <c r="G21" s="4">
        <f t="shared" si="3"/>
        <v>9.721041528919114</v>
      </c>
      <c r="H21" s="3">
        <v>122693</v>
      </c>
      <c r="I21" s="3">
        <v>47887</v>
      </c>
      <c r="J21" s="4">
        <f t="shared" si="4"/>
        <v>39.02993650819525</v>
      </c>
      <c r="K21" s="23" t="s">
        <v>19</v>
      </c>
      <c r="L21" s="3">
        <f t="shared" si="8"/>
        <v>2006</v>
      </c>
      <c r="M21" s="3">
        <f t="shared" si="5"/>
        <v>148</v>
      </c>
      <c r="N21" s="4">
        <f t="shared" si="9"/>
        <v>7.377866400797608</v>
      </c>
      <c r="O21" s="3">
        <v>1829</v>
      </c>
      <c r="P21" s="3">
        <v>143</v>
      </c>
      <c r="Q21" s="4">
        <f t="shared" si="6"/>
        <v>7.818480043739748</v>
      </c>
      <c r="R21" s="3">
        <v>177</v>
      </c>
      <c r="S21" s="3">
        <v>5</v>
      </c>
      <c r="T21" s="4">
        <f t="shared" si="7"/>
        <v>2.824858757062147</v>
      </c>
    </row>
    <row r="22" spans="1:20" ht="11.25" customHeight="1">
      <c r="A22" s="23" t="s">
        <v>20</v>
      </c>
      <c r="B22" s="3">
        <f t="shared" si="0"/>
        <v>249094</v>
      </c>
      <c r="C22" s="3">
        <f t="shared" si="1"/>
        <v>61139</v>
      </c>
      <c r="D22" s="4">
        <f t="shared" si="2"/>
        <v>24.54454944719664</v>
      </c>
      <c r="E22" s="3">
        <v>126754</v>
      </c>
      <c r="F22" s="3">
        <v>11959</v>
      </c>
      <c r="G22" s="4">
        <f t="shared" si="3"/>
        <v>9.434810735755873</v>
      </c>
      <c r="H22" s="3">
        <v>122340</v>
      </c>
      <c r="I22" s="3">
        <v>49180</v>
      </c>
      <c r="J22" s="4">
        <f t="shared" si="4"/>
        <v>40.19944417197973</v>
      </c>
      <c r="K22" s="23" t="s">
        <v>20</v>
      </c>
      <c r="L22" s="3">
        <f t="shared" si="8"/>
        <v>1999</v>
      </c>
      <c r="M22" s="3">
        <f t="shared" si="5"/>
        <v>147</v>
      </c>
      <c r="N22" s="4">
        <f t="shared" si="9"/>
        <v>7.35367683841921</v>
      </c>
      <c r="O22" s="3">
        <v>1828</v>
      </c>
      <c r="P22" s="3">
        <v>143</v>
      </c>
      <c r="Q22" s="4">
        <f t="shared" si="6"/>
        <v>7.822757111597374</v>
      </c>
      <c r="R22" s="3">
        <v>171</v>
      </c>
      <c r="S22" s="3">
        <v>4</v>
      </c>
      <c r="T22" s="4">
        <f t="shared" si="7"/>
        <v>2.3391812865497075</v>
      </c>
    </row>
    <row r="23" spans="1:20" ht="11.25" customHeight="1">
      <c r="A23" s="23" t="s">
        <v>21</v>
      </c>
      <c r="B23" s="3">
        <f t="shared" si="0"/>
        <v>249899</v>
      </c>
      <c r="C23" s="3">
        <f t="shared" si="1"/>
        <v>61866</v>
      </c>
      <c r="D23" s="4">
        <f t="shared" si="2"/>
        <v>24.75640158624084</v>
      </c>
      <c r="E23" s="3">
        <v>127581</v>
      </c>
      <c r="F23" s="3">
        <v>11915</v>
      </c>
      <c r="G23" s="4">
        <f t="shared" si="3"/>
        <v>9.339164922676574</v>
      </c>
      <c r="H23" s="3">
        <v>122318</v>
      </c>
      <c r="I23" s="3">
        <v>49951</v>
      </c>
      <c r="J23" s="4">
        <f t="shared" si="4"/>
        <v>40.83699864288167</v>
      </c>
      <c r="K23" s="23" t="s">
        <v>21</v>
      </c>
      <c r="L23" s="3">
        <f t="shared" si="8"/>
        <v>2008</v>
      </c>
      <c r="M23" s="3">
        <f t="shared" si="5"/>
        <v>148</v>
      </c>
      <c r="N23" s="4">
        <f t="shared" si="9"/>
        <v>7.370517928286853</v>
      </c>
      <c r="O23" s="3">
        <v>1830</v>
      </c>
      <c r="P23" s="3">
        <v>143</v>
      </c>
      <c r="Q23" s="4">
        <f t="shared" si="6"/>
        <v>7.814207650273223</v>
      </c>
      <c r="R23" s="3">
        <v>178</v>
      </c>
      <c r="S23" s="3">
        <v>5</v>
      </c>
      <c r="T23" s="4">
        <f t="shared" si="7"/>
        <v>2.8089887640449436</v>
      </c>
    </row>
    <row r="24" spans="1:20" ht="11.25" customHeight="1">
      <c r="A24" s="23" t="s">
        <v>22</v>
      </c>
      <c r="B24" s="3">
        <f t="shared" si="0"/>
        <v>249788</v>
      </c>
      <c r="C24" s="3">
        <f t="shared" si="1"/>
        <v>63883</v>
      </c>
      <c r="D24" s="4">
        <f t="shared" si="2"/>
        <v>25.574887504603904</v>
      </c>
      <c r="E24" s="3">
        <v>126790</v>
      </c>
      <c r="F24" s="3">
        <v>12697</v>
      </c>
      <c r="G24" s="4">
        <f t="shared" si="3"/>
        <v>10.014196703210033</v>
      </c>
      <c r="H24" s="3">
        <v>122998</v>
      </c>
      <c r="I24" s="3">
        <v>51186</v>
      </c>
      <c r="J24" s="4">
        <f t="shared" si="4"/>
        <v>41.615310818062085</v>
      </c>
      <c r="K24" s="23" t="s">
        <v>22</v>
      </c>
      <c r="L24" s="3">
        <f t="shared" si="8"/>
        <v>2009</v>
      </c>
      <c r="M24" s="3">
        <f t="shared" si="5"/>
        <v>150</v>
      </c>
      <c r="N24" s="4">
        <f t="shared" si="9"/>
        <v>7.466401194624191</v>
      </c>
      <c r="O24" s="3">
        <v>1831</v>
      </c>
      <c r="P24" s="3">
        <v>143</v>
      </c>
      <c r="Q24" s="4">
        <f t="shared" si="6"/>
        <v>7.80993992353905</v>
      </c>
      <c r="R24" s="3">
        <v>178</v>
      </c>
      <c r="S24" s="3">
        <v>7</v>
      </c>
      <c r="T24" s="4">
        <f t="shared" si="7"/>
        <v>3.932584269662921</v>
      </c>
    </row>
    <row r="25" spans="1:20" ht="11.25" customHeight="1">
      <c r="A25" s="24" t="s">
        <v>23</v>
      </c>
      <c r="B25" s="12">
        <f t="shared" si="0"/>
        <v>250014</v>
      </c>
      <c r="C25" s="5">
        <f t="shared" si="1"/>
        <v>65167</v>
      </c>
      <c r="D25" s="43">
        <f t="shared" si="2"/>
        <v>26.065340340940907</v>
      </c>
      <c r="E25" s="12">
        <v>126251</v>
      </c>
      <c r="F25" s="5">
        <v>12512</v>
      </c>
      <c r="G25" s="11">
        <f t="shared" si="3"/>
        <v>9.91041655115603</v>
      </c>
      <c r="H25" s="5">
        <v>123763</v>
      </c>
      <c r="I25" s="5">
        <v>52655</v>
      </c>
      <c r="J25" s="11">
        <f t="shared" si="4"/>
        <v>42.54502557307111</v>
      </c>
      <c r="K25" s="24" t="s">
        <v>23</v>
      </c>
      <c r="L25" s="12">
        <f t="shared" si="8"/>
        <v>2007</v>
      </c>
      <c r="M25" s="5">
        <f t="shared" si="5"/>
        <v>150</v>
      </c>
      <c r="N25" s="43">
        <f t="shared" si="9"/>
        <v>7.473841554559043</v>
      </c>
      <c r="O25" s="5">
        <v>1829</v>
      </c>
      <c r="P25" s="5">
        <v>143</v>
      </c>
      <c r="Q25" s="11">
        <f t="shared" si="6"/>
        <v>7.818480043739748</v>
      </c>
      <c r="R25" s="5">
        <v>178</v>
      </c>
      <c r="S25" s="5">
        <v>7</v>
      </c>
      <c r="T25" s="11">
        <f t="shared" si="7"/>
        <v>3.932584269662921</v>
      </c>
    </row>
    <row r="26" spans="1:11" ht="11.25" customHeight="1">
      <c r="A26" s="25"/>
      <c r="B26" s="48"/>
      <c r="C26" s="48"/>
      <c r="D26" s="48"/>
      <c r="E26" s="48"/>
      <c r="F26" s="48"/>
      <c r="G26" s="48"/>
      <c r="H26" s="48"/>
      <c r="I26" s="48"/>
      <c r="J26" s="48"/>
      <c r="K26" s="25"/>
    </row>
    <row r="27" spans="1:20" ht="11.25" customHeight="1">
      <c r="A27" s="26"/>
      <c r="B27" s="48"/>
      <c r="C27" s="48"/>
      <c r="D27" s="48"/>
      <c r="E27" s="48"/>
      <c r="F27" s="48"/>
      <c r="G27" s="48"/>
      <c r="H27" s="48"/>
      <c r="I27" s="48"/>
      <c r="J27" s="49" t="s">
        <v>49</v>
      </c>
      <c r="K27" s="26"/>
      <c r="L27" s="48"/>
      <c r="M27" s="48"/>
      <c r="N27" s="48"/>
      <c r="O27" s="48"/>
      <c r="P27" s="48"/>
      <c r="Q27" s="48"/>
      <c r="R27" s="48"/>
      <c r="S27" s="48"/>
      <c r="T27" s="49" t="s">
        <v>49</v>
      </c>
    </row>
    <row r="28" spans="1:20" s="16" customFormat="1" ht="11.25" customHeight="1">
      <c r="A28" s="13" t="s">
        <v>1</v>
      </c>
      <c r="B28" s="14" t="s">
        <v>3</v>
      </c>
      <c r="C28" s="14"/>
      <c r="D28" s="14"/>
      <c r="E28" s="14"/>
      <c r="F28" s="14"/>
      <c r="G28" s="14"/>
      <c r="H28" s="14"/>
      <c r="I28" s="14"/>
      <c r="J28" s="15"/>
      <c r="K28" s="13" t="s">
        <v>1</v>
      </c>
      <c r="L28" s="14" t="s">
        <v>27</v>
      </c>
      <c r="M28" s="14"/>
      <c r="N28" s="14"/>
      <c r="O28" s="14"/>
      <c r="P28" s="14"/>
      <c r="Q28" s="14"/>
      <c r="R28" s="14"/>
      <c r="S28" s="14"/>
      <c r="T28" s="15"/>
    </row>
    <row r="29" spans="1:20" s="16" customFormat="1" ht="11.25" customHeight="1">
      <c r="A29" s="17"/>
      <c r="B29" s="18" t="s">
        <v>4</v>
      </c>
      <c r="C29" s="18"/>
      <c r="D29" s="19"/>
      <c r="E29" s="18" t="s">
        <v>5</v>
      </c>
      <c r="F29" s="18"/>
      <c r="G29" s="19"/>
      <c r="H29" s="18" t="s">
        <v>6</v>
      </c>
      <c r="I29" s="18"/>
      <c r="J29" s="19"/>
      <c r="K29" s="17"/>
      <c r="L29" s="18" t="s">
        <v>4</v>
      </c>
      <c r="M29" s="18"/>
      <c r="N29" s="19"/>
      <c r="O29" s="18" t="s">
        <v>5</v>
      </c>
      <c r="P29" s="18"/>
      <c r="Q29" s="19"/>
      <c r="R29" s="18" t="s">
        <v>6</v>
      </c>
      <c r="S29" s="18"/>
      <c r="T29" s="19"/>
    </row>
    <row r="30" spans="1:20" s="16" customFormat="1" ht="11.25" customHeight="1">
      <c r="A30" s="17"/>
      <c r="B30" s="20" t="s">
        <v>7</v>
      </c>
      <c r="C30" s="20" t="s">
        <v>8</v>
      </c>
      <c r="D30" s="20" t="s">
        <v>8</v>
      </c>
      <c r="E30" s="20" t="s">
        <v>7</v>
      </c>
      <c r="F30" s="20" t="s">
        <v>8</v>
      </c>
      <c r="G30" s="20" t="s">
        <v>8</v>
      </c>
      <c r="H30" s="20" t="s">
        <v>7</v>
      </c>
      <c r="I30" s="20" t="s">
        <v>8</v>
      </c>
      <c r="J30" s="20" t="s">
        <v>8</v>
      </c>
      <c r="K30" s="17"/>
      <c r="L30" s="20" t="s">
        <v>7</v>
      </c>
      <c r="M30" s="20" t="s">
        <v>8</v>
      </c>
      <c r="N30" s="20" t="s">
        <v>8</v>
      </c>
      <c r="O30" s="20" t="s">
        <v>7</v>
      </c>
      <c r="P30" s="20" t="s">
        <v>8</v>
      </c>
      <c r="Q30" s="20" t="s">
        <v>8</v>
      </c>
      <c r="R30" s="20" t="s">
        <v>7</v>
      </c>
      <c r="S30" s="20" t="s">
        <v>8</v>
      </c>
      <c r="T30" s="20" t="s">
        <v>8</v>
      </c>
    </row>
    <row r="31" spans="1:20" s="16" customFormat="1" ht="11.25" customHeight="1">
      <c r="A31" s="17"/>
      <c r="B31" s="20"/>
      <c r="C31" s="20"/>
      <c r="D31" s="20" t="s">
        <v>9</v>
      </c>
      <c r="E31" s="20"/>
      <c r="F31" s="20"/>
      <c r="G31" s="20" t="s">
        <v>9</v>
      </c>
      <c r="H31" s="20"/>
      <c r="I31" s="20"/>
      <c r="J31" s="20" t="s">
        <v>9</v>
      </c>
      <c r="K31" s="17"/>
      <c r="L31" s="20"/>
      <c r="M31" s="20"/>
      <c r="N31" s="20" t="s">
        <v>9</v>
      </c>
      <c r="O31" s="20"/>
      <c r="P31" s="20"/>
      <c r="Q31" s="20" t="s">
        <v>9</v>
      </c>
      <c r="R31" s="20"/>
      <c r="S31" s="20"/>
      <c r="T31" s="20" t="s">
        <v>9</v>
      </c>
    </row>
    <row r="32" spans="1:20" s="16" customFormat="1" ht="11.25" customHeight="1">
      <c r="A32" s="21" t="s">
        <v>10</v>
      </c>
      <c r="B32" s="22" t="s">
        <v>11</v>
      </c>
      <c r="C32" s="22" t="s">
        <v>11</v>
      </c>
      <c r="D32" s="22" t="s">
        <v>12</v>
      </c>
      <c r="E32" s="22" t="s">
        <v>11</v>
      </c>
      <c r="F32" s="22" t="s">
        <v>11</v>
      </c>
      <c r="G32" s="22" t="s">
        <v>12</v>
      </c>
      <c r="H32" s="22" t="s">
        <v>11</v>
      </c>
      <c r="I32" s="22" t="s">
        <v>11</v>
      </c>
      <c r="J32" s="22" t="s">
        <v>12</v>
      </c>
      <c r="K32" s="21" t="s">
        <v>10</v>
      </c>
      <c r="L32" s="22" t="s">
        <v>11</v>
      </c>
      <c r="M32" s="22" t="s">
        <v>11</v>
      </c>
      <c r="N32" s="22" t="s">
        <v>12</v>
      </c>
      <c r="O32" s="22" t="s">
        <v>11</v>
      </c>
      <c r="P32" s="22" t="s">
        <v>11</v>
      </c>
      <c r="Q32" s="22" t="s">
        <v>12</v>
      </c>
      <c r="R32" s="22" t="s">
        <v>11</v>
      </c>
      <c r="S32" s="22" t="s">
        <v>11</v>
      </c>
      <c r="T32" s="22" t="s">
        <v>12</v>
      </c>
    </row>
    <row r="33" spans="1:20" ht="11.25" customHeight="1">
      <c r="A33" s="23" t="s">
        <v>26</v>
      </c>
      <c r="B33" s="3">
        <v>12680</v>
      </c>
      <c r="C33" s="3">
        <v>412</v>
      </c>
      <c r="D33" s="4">
        <v>3.3</v>
      </c>
      <c r="E33" s="3">
        <v>11121</v>
      </c>
      <c r="F33" s="3">
        <v>46</v>
      </c>
      <c r="G33" s="6">
        <v>0.4</v>
      </c>
      <c r="H33" s="3">
        <v>1558</v>
      </c>
      <c r="I33" s="3">
        <v>366</v>
      </c>
      <c r="J33" s="6">
        <v>23.4</v>
      </c>
      <c r="K33" s="23" t="s">
        <v>26</v>
      </c>
      <c r="L33" s="3">
        <v>4113</v>
      </c>
      <c r="M33" s="3">
        <v>20</v>
      </c>
      <c r="N33" s="6">
        <v>0.5</v>
      </c>
      <c r="O33" s="3">
        <v>3222</v>
      </c>
      <c r="P33" s="3">
        <v>0</v>
      </c>
      <c r="Q33" s="6">
        <v>0</v>
      </c>
      <c r="R33" s="3">
        <v>891</v>
      </c>
      <c r="S33" s="3">
        <v>20</v>
      </c>
      <c r="T33" s="6">
        <v>2.3</v>
      </c>
    </row>
    <row r="34" spans="1:20" ht="11.25" customHeight="1">
      <c r="A34" s="23" t="s">
        <v>58</v>
      </c>
      <c r="B34" s="3">
        <v>12834</v>
      </c>
      <c r="C34" s="3">
        <v>408</v>
      </c>
      <c r="D34" s="4">
        <v>3.2</v>
      </c>
      <c r="E34" s="3">
        <v>11211</v>
      </c>
      <c r="F34" s="3">
        <v>40</v>
      </c>
      <c r="G34" s="6">
        <v>0.4</v>
      </c>
      <c r="H34" s="3">
        <v>1624</v>
      </c>
      <c r="I34" s="3">
        <v>368</v>
      </c>
      <c r="J34" s="6">
        <v>22.6</v>
      </c>
      <c r="K34" s="23" t="s">
        <v>58</v>
      </c>
      <c r="L34" s="3">
        <v>4174</v>
      </c>
      <c r="M34" s="3">
        <v>23</v>
      </c>
      <c r="N34" s="6">
        <v>0.6</v>
      </c>
      <c r="O34" s="3">
        <v>3242</v>
      </c>
      <c r="P34" s="3">
        <v>0</v>
      </c>
      <c r="Q34" s="6">
        <v>0</v>
      </c>
      <c r="R34" s="3">
        <v>932</v>
      </c>
      <c r="S34" s="3">
        <v>23</v>
      </c>
      <c r="T34" s="6">
        <v>2.4</v>
      </c>
    </row>
    <row r="35" spans="1:20" ht="11.25" customHeight="1">
      <c r="A35" s="23" t="s">
        <v>59</v>
      </c>
      <c r="B35" s="7">
        <v>11547</v>
      </c>
      <c r="C35" s="7">
        <v>70</v>
      </c>
      <c r="D35" s="2">
        <v>0.6</v>
      </c>
      <c r="E35" s="7">
        <v>10122</v>
      </c>
      <c r="F35" s="7">
        <v>3</v>
      </c>
      <c r="G35" s="6">
        <v>0</v>
      </c>
      <c r="H35" s="7">
        <v>1424</v>
      </c>
      <c r="I35" s="7">
        <v>67</v>
      </c>
      <c r="J35" s="50">
        <v>5.5</v>
      </c>
      <c r="K35" s="23" t="s">
        <v>59</v>
      </c>
      <c r="L35" s="7">
        <v>5050</v>
      </c>
      <c r="M35" s="7">
        <v>286</v>
      </c>
      <c r="N35" s="2">
        <v>5.6</v>
      </c>
      <c r="O35" s="7">
        <v>3928</v>
      </c>
      <c r="P35" s="7">
        <v>86</v>
      </c>
      <c r="Q35" s="2">
        <v>2.2</v>
      </c>
      <c r="R35" s="7">
        <v>1122</v>
      </c>
      <c r="S35" s="7">
        <v>200</v>
      </c>
      <c r="T35" s="50">
        <v>17.8</v>
      </c>
    </row>
    <row r="36" spans="1:20" ht="11.25" customHeight="1">
      <c r="A36" s="23" t="s">
        <v>60</v>
      </c>
      <c r="B36" s="3">
        <v>13377</v>
      </c>
      <c r="C36" s="3">
        <v>61</v>
      </c>
      <c r="D36" s="6">
        <v>0.5</v>
      </c>
      <c r="E36" s="3">
        <v>11228</v>
      </c>
      <c r="F36" s="3">
        <v>0</v>
      </c>
      <c r="G36" s="6">
        <v>0</v>
      </c>
      <c r="H36" s="3">
        <v>2147</v>
      </c>
      <c r="I36" s="3">
        <v>61</v>
      </c>
      <c r="J36" s="6">
        <v>2.8</v>
      </c>
      <c r="K36" s="23" t="s">
        <v>60</v>
      </c>
      <c r="L36" s="3">
        <v>5146</v>
      </c>
      <c r="M36" s="3">
        <v>295</v>
      </c>
      <c r="N36" s="6">
        <v>5.7</v>
      </c>
      <c r="O36" s="3">
        <v>4045</v>
      </c>
      <c r="P36" s="3">
        <v>98</v>
      </c>
      <c r="Q36" s="6">
        <v>2.4</v>
      </c>
      <c r="R36" s="3">
        <v>1101</v>
      </c>
      <c r="S36" s="3">
        <v>197</v>
      </c>
      <c r="T36" s="6">
        <v>17.9</v>
      </c>
    </row>
    <row r="37" spans="1:20" ht="11.25" customHeight="1">
      <c r="A37" s="23" t="s">
        <v>46</v>
      </c>
      <c r="B37" s="3">
        <f>E37+H37+1</f>
        <v>12951.5</v>
      </c>
      <c r="C37" s="3">
        <f aca="true" t="shared" si="10" ref="C37:C49">F37+I37</f>
        <v>55.7</v>
      </c>
      <c r="D37" s="4">
        <f aca="true" t="shared" si="11" ref="D37:D49">C37/B37*100</f>
        <v>0.43006601551943796</v>
      </c>
      <c r="E37" s="3">
        <f>ROUND(SUM(E38:E49)/12,1)</f>
        <v>10784</v>
      </c>
      <c r="F37" s="3">
        <f>ROUND(SUM(F38:F49)/12,1)</f>
        <v>0</v>
      </c>
      <c r="G37" s="4">
        <f aca="true" t="shared" si="12" ref="G37:G49">F37/E37*100</f>
        <v>0</v>
      </c>
      <c r="H37" s="3">
        <f>ROUND(SUM(H38:H49)/12,1)-1</f>
        <v>2166.5</v>
      </c>
      <c r="I37" s="3">
        <f>ROUND(SUM(I38:I49)/12,1)</f>
        <v>55.7</v>
      </c>
      <c r="J37" s="4">
        <f aca="true" t="shared" si="13" ref="J37:J49">I37/H37*100</f>
        <v>2.570966997461343</v>
      </c>
      <c r="K37" s="23" t="s">
        <v>46</v>
      </c>
      <c r="L37" s="3">
        <f>O37+R37+1</f>
        <v>3990.4</v>
      </c>
      <c r="M37" s="3">
        <f aca="true" t="shared" si="14" ref="M37:M49">P37+S37</f>
        <v>565.6</v>
      </c>
      <c r="N37" s="4">
        <f aca="true" t="shared" si="15" ref="N37:N49">M37/L37*100</f>
        <v>14.17401764234162</v>
      </c>
      <c r="O37" s="3">
        <f>ROUND(SUM(O38:O49)/12,1)-1</f>
        <v>3137.9</v>
      </c>
      <c r="P37" s="3">
        <f>ROUND(SUM(P38:P49)/12,1)</f>
        <v>219.8</v>
      </c>
      <c r="Q37" s="4">
        <f aca="true" t="shared" si="16" ref="Q37:Q49">P37/O37*100</f>
        <v>7.004684661716435</v>
      </c>
      <c r="R37" s="3">
        <f>ROUND(SUM(R38:R49)/12,1)</f>
        <v>851.5</v>
      </c>
      <c r="S37" s="3">
        <f>ROUND(SUM(S38:S49)/12,1)</f>
        <v>345.8</v>
      </c>
      <c r="T37" s="4">
        <f aca="true" t="shared" si="17" ref="T37:T49">S37/R37*100</f>
        <v>40.61068702290076</v>
      </c>
    </row>
    <row r="38" spans="1:20" ht="11.25" customHeight="1">
      <c r="A38" s="45" t="s">
        <v>47</v>
      </c>
      <c r="B38" s="46">
        <f aca="true" t="shared" si="18" ref="B38:B49">E38+H38</f>
        <v>13309</v>
      </c>
      <c r="C38" s="46">
        <f t="shared" si="10"/>
        <v>154</v>
      </c>
      <c r="D38" s="47">
        <f t="shared" si="11"/>
        <v>1.157111728905252</v>
      </c>
      <c r="E38" s="46">
        <v>10996</v>
      </c>
      <c r="F38" s="46">
        <v>0</v>
      </c>
      <c r="G38" s="47">
        <f t="shared" si="12"/>
        <v>0</v>
      </c>
      <c r="H38" s="46">
        <v>2313</v>
      </c>
      <c r="I38" s="46">
        <v>154</v>
      </c>
      <c r="J38" s="47">
        <f t="shared" si="13"/>
        <v>6.658019887591872</v>
      </c>
      <c r="K38" s="45" t="s">
        <v>47</v>
      </c>
      <c r="L38" s="46">
        <f aca="true" t="shared" si="19" ref="L38:L49">O38+R38</f>
        <v>4147</v>
      </c>
      <c r="M38" s="46">
        <f t="shared" si="14"/>
        <v>535</v>
      </c>
      <c r="N38" s="47">
        <f t="shared" si="15"/>
        <v>12.90089221123704</v>
      </c>
      <c r="O38" s="46">
        <v>3320</v>
      </c>
      <c r="P38" s="46">
        <v>204</v>
      </c>
      <c r="Q38" s="47">
        <f t="shared" si="16"/>
        <v>6.144578313253012</v>
      </c>
      <c r="R38" s="46">
        <v>827</v>
      </c>
      <c r="S38" s="46">
        <v>331</v>
      </c>
      <c r="T38" s="47">
        <f t="shared" si="17"/>
        <v>40.02418379685611</v>
      </c>
    </row>
    <row r="39" spans="1:20" ht="11.25" customHeight="1">
      <c r="A39" s="23" t="s">
        <v>13</v>
      </c>
      <c r="B39" s="3">
        <f t="shared" si="18"/>
        <v>13182</v>
      </c>
      <c r="C39" s="3">
        <f t="shared" si="10"/>
        <v>52</v>
      </c>
      <c r="D39" s="4">
        <f t="shared" si="11"/>
        <v>0.39447731755424065</v>
      </c>
      <c r="E39" s="3">
        <v>10920</v>
      </c>
      <c r="F39" s="3">
        <v>0</v>
      </c>
      <c r="G39" s="4">
        <f t="shared" si="12"/>
        <v>0</v>
      </c>
      <c r="H39" s="3">
        <v>2262</v>
      </c>
      <c r="I39" s="3">
        <v>52</v>
      </c>
      <c r="J39" s="4">
        <f t="shared" si="13"/>
        <v>2.2988505747126435</v>
      </c>
      <c r="K39" s="23" t="s">
        <v>13</v>
      </c>
      <c r="L39" s="3">
        <f t="shared" si="19"/>
        <v>4133</v>
      </c>
      <c r="M39" s="3">
        <f t="shared" si="14"/>
        <v>528</v>
      </c>
      <c r="N39" s="4">
        <f t="shared" si="15"/>
        <v>12.775223808371644</v>
      </c>
      <c r="O39" s="3">
        <v>3317</v>
      </c>
      <c r="P39" s="3">
        <v>198</v>
      </c>
      <c r="Q39" s="4">
        <f t="shared" si="16"/>
        <v>5.969249321676213</v>
      </c>
      <c r="R39" s="3">
        <v>816</v>
      </c>
      <c r="S39" s="3">
        <v>330</v>
      </c>
      <c r="T39" s="4">
        <f t="shared" si="17"/>
        <v>40.44117647058824</v>
      </c>
    </row>
    <row r="40" spans="1:20" ht="11.25" customHeight="1">
      <c r="A40" s="23" t="s">
        <v>14</v>
      </c>
      <c r="B40" s="3">
        <f t="shared" si="18"/>
        <v>13020</v>
      </c>
      <c r="C40" s="3">
        <f t="shared" si="10"/>
        <v>47</v>
      </c>
      <c r="D40" s="4">
        <f t="shared" si="11"/>
        <v>0.3609831029185868</v>
      </c>
      <c r="E40" s="3">
        <v>10764</v>
      </c>
      <c r="F40" s="3">
        <v>0</v>
      </c>
      <c r="G40" s="4">
        <f t="shared" si="12"/>
        <v>0</v>
      </c>
      <c r="H40" s="3">
        <v>2256</v>
      </c>
      <c r="I40" s="3">
        <v>47</v>
      </c>
      <c r="J40" s="4">
        <f t="shared" si="13"/>
        <v>2.083333333333333</v>
      </c>
      <c r="K40" s="23" t="s">
        <v>14</v>
      </c>
      <c r="L40" s="3">
        <f t="shared" si="19"/>
        <v>4047</v>
      </c>
      <c r="M40" s="3">
        <f t="shared" si="14"/>
        <v>534</v>
      </c>
      <c r="N40" s="4">
        <f t="shared" si="15"/>
        <v>13.194959229058561</v>
      </c>
      <c r="O40" s="3">
        <v>3242</v>
      </c>
      <c r="P40" s="3">
        <v>205</v>
      </c>
      <c r="Q40" s="4">
        <f t="shared" si="16"/>
        <v>6.323257248611967</v>
      </c>
      <c r="R40" s="3">
        <v>805</v>
      </c>
      <c r="S40" s="3">
        <v>329</v>
      </c>
      <c r="T40" s="4">
        <f t="shared" si="17"/>
        <v>40.869565217391305</v>
      </c>
    </row>
    <row r="41" spans="1:20" ht="11.25" customHeight="1">
      <c r="A41" s="23" t="s">
        <v>15</v>
      </c>
      <c r="B41" s="3">
        <f t="shared" si="18"/>
        <v>12887</v>
      </c>
      <c r="C41" s="3">
        <f t="shared" si="10"/>
        <v>47</v>
      </c>
      <c r="D41" s="4">
        <f t="shared" si="11"/>
        <v>0.364708621091022</v>
      </c>
      <c r="E41" s="3">
        <v>10694</v>
      </c>
      <c r="F41" s="3">
        <v>0</v>
      </c>
      <c r="G41" s="4">
        <f t="shared" si="12"/>
        <v>0</v>
      </c>
      <c r="H41" s="3">
        <v>2193</v>
      </c>
      <c r="I41" s="3">
        <v>47</v>
      </c>
      <c r="J41" s="4">
        <f t="shared" si="13"/>
        <v>2.1431828545371636</v>
      </c>
      <c r="K41" s="23" t="s">
        <v>15</v>
      </c>
      <c r="L41" s="3">
        <f t="shared" si="19"/>
        <v>4051</v>
      </c>
      <c r="M41" s="3">
        <f t="shared" si="14"/>
        <v>528</v>
      </c>
      <c r="N41" s="4">
        <f t="shared" si="15"/>
        <v>13.033818810170327</v>
      </c>
      <c r="O41" s="3">
        <v>3221</v>
      </c>
      <c r="P41" s="3">
        <v>199</v>
      </c>
      <c r="Q41" s="4">
        <f t="shared" si="16"/>
        <v>6.1782055262340885</v>
      </c>
      <c r="R41" s="3">
        <v>830</v>
      </c>
      <c r="S41" s="3">
        <v>329</v>
      </c>
      <c r="T41" s="4">
        <f t="shared" si="17"/>
        <v>39.63855421686747</v>
      </c>
    </row>
    <row r="42" spans="1:20" ht="11.25" customHeight="1">
      <c r="A42" s="23" t="s">
        <v>16</v>
      </c>
      <c r="B42" s="3">
        <f t="shared" si="18"/>
        <v>13021</v>
      </c>
      <c r="C42" s="3">
        <f t="shared" si="10"/>
        <v>52</v>
      </c>
      <c r="D42" s="4">
        <f t="shared" si="11"/>
        <v>0.3993548882574303</v>
      </c>
      <c r="E42" s="3">
        <v>10823</v>
      </c>
      <c r="F42" s="3">
        <v>0</v>
      </c>
      <c r="G42" s="4">
        <f t="shared" si="12"/>
        <v>0</v>
      </c>
      <c r="H42" s="3">
        <v>2198</v>
      </c>
      <c r="I42" s="3">
        <v>52</v>
      </c>
      <c r="J42" s="4">
        <f t="shared" si="13"/>
        <v>2.3657870791628755</v>
      </c>
      <c r="K42" s="23" t="s">
        <v>16</v>
      </c>
      <c r="L42" s="3">
        <f t="shared" si="19"/>
        <v>3948</v>
      </c>
      <c r="M42" s="3">
        <f t="shared" si="14"/>
        <v>522</v>
      </c>
      <c r="N42" s="4">
        <f t="shared" si="15"/>
        <v>13.221884498480243</v>
      </c>
      <c r="O42" s="3">
        <v>3125</v>
      </c>
      <c r="P42" s="3">
        <v>199</v>
      </c>
      <c r="Q42" s="4">
        <f t="shared" si="16"/>
        <v>6.368</v>
      </c>
      <c r="R42" s="3">
        <v>823</v>
      </c>
      <c r="S42" s="3">
        <v>323</v>
      </c>
      <c r="T42" s="4">
        <f t="shared" si="17"/>
        <v>39.24665856622114</v>
      </c>
    </row>
    <row r="43" spans="1:20" ht="11.25" customHeight="1">
      <c r="A43" s="23" t="s">
        <v>17</v>
      </c>
      <c r="B43" s="3">
        <f t="shared" si="18"/>
        <v>12877</v>
      </c>
      <c r="C43" s="3">
        <f t="shared" si="10"/>
        <v>52</v>
      </c>
      <c r="D43" s="4">
        <f t="shared" si="11"/>
        <v>0.40382076570629805</v>
      </c>
      <c r="E43" s="3">
        <v>10679</v>
      </c>
      <c r="F43" s="3">
        <v>0</v>
      </c>
      <c r="G43" s="4">
        <f t="shared" si="12"/>
        <v>0</v>
      </c>
      <c r="H43" s="3">
        <v>2198</v>
      </c>
      <c r="I43" s="3">
        <v>52</v>
      </c>
      <c r="J43" s="4">
        <f t="shared" si="13"/>
        <v>2.3657870791628755</v>
      </c>
      <c r="K43" s="23" t="s">
        <v>17</v>
      </c>
      <c r="L43" s="3">
        <f t="shared" si="19"/>
        <v>4009</v>
      </c>
      <c r="M43" s="3">
        <f t="shared" si="14"/>
        <v>559</v>
      </c>
      <c r="N43" s="4">
        <f t="shared" si="15"/>
        <v>13.943626839610875</v>
      </c>
      <c r="O43" s="3">
        <v>3134</v>
      </c>
      <c r="P43" s="3">
        <v>213</v>
      </c>
      <c r="Q43" s="4">
        <f t="shared" si="16"/>
        <v>6.796426292278239</v>
      </c>
      <c r="R43" s="3">
        <v>875</v>
      </c>
      <c r="S43" s="3">
        <v>346</v>
      </c>
      <c r="T43" s="4">
        <f t="shared" si="17"/>
        <v>39.54285714285714</v>
      </c>
    </row>
    <row r="44" spans="1:20" ht="11.25" customHeight="1">
      <c r="A44" s="23" t="s">
        <v>18</v>
      </c>
      <c r="B44" s="3">
        <f t="shared" si="18"/>
        <v>12929</v>
      </c>
      <c r="C44" s="3">
        <f t="shared" si="10"/>
        <v>47</v>
      </c>
      <c r="D44" s="4">
        <f t="shared" si="11"/>
        <v>0.36352386108747775</v>
      </c>
      <c r="E44" s="3">
        <v>10743</v>
      </c>
      <c r="F44" s="3">
        <v>0</v>
      </c>
      <c r="G44" s="4">
        <f t="shared" si="12"/>
        <v>0</v>
      </c>
      <c r="H44" s="3">
        <v>2186</v>
      </c>
      <c r="I44" s="3">
        <v>47</v>
      </c>
      <c r="J44" s="4">
        <f t="shared" si="13"/>
        <v>2.150045745654163</v>
      </c>
      <c r="K44" s="23" t="s">
        <v>18</v>
      </c>
      <c r="L44" s="3">
        <f t="shared" si="19"/>
        <v>3935</v>
      </c>
      <c r="M44" s="3">
        <f t="shared" si="14"/>
        <v>586</v>
      </c>
      <c r="N44" s="4">
        <f t="shared" si="15"/>
        <v>14.891994917407878</v>
      </c>
      <c r="O44" s="3">
        <v>3060</v>
      </c>
      <c r="P44" s="3">
        <v>234</v>
      </c>
      <c r="Q44" s="4">
        <f t="shared" si="16"/>
        <v>7.647058823529412</v>
      </c>
      <c r="R44" s="3">
        <v>875</v>
      </c>
      <c r="S44" s="3">
        <v>352</v>
      </c>
      <c r="T44" s="4">
        <f t="shared" si="17"/>
        <v>40.22857142857143</v>
      </c>
    </row>
    <row r="45" spans="1:20" ht="11.25" customHeight="1">
      <c r="A45" s="23" t="s">
        <v>19</v>
      </c>
      <c r="B45" s="3">
        <f t="shared" si="18"/>
        <v>12866</v>
      </c>
      <c r="C45" s="3">
        <f t="shared" si="10"/>
        <v>47</v>
      </c>
      <c r="D45" s="4">
        <f t="shared" si="11"/>
        <v>0.3653039017565677</v>
      </c>
      <c r="E45" s="3">
        <v>10680</v>
      </c>
      <c r="F45" s="3">
        <v>0</v>
      </c>
      <c r="G45" s="4">
        <f t="shared" si="12"/>
        <v>0</v>
      </c>
      <c r="H45" s="3">
        <v>2186</v>
      </c>
      <c r="I45" s="3">
        <v>47</v>
      </c>
      <c r="J45" s="4">
        <f t="shared" si="13"/>
        <v>2.150045745654163</v>
      </c>
      <c r="K45" s="23" t="s">
        <v>19</v>
      </c>
      <c r="L45" s="3">
        <f t="shared" si="19"/>
        <v>3912</v>
      </c>
      <c r="M45" s="3">
        <f t="shared" si="14"/>
        <v>579</v>
      </c>
      <c r="N45" s="4">
        <f t="shared" si="15"/>
        <v>14.800613496932517</v>
      </c>
      <c r="O45" s="3">
        <v>3045</v>
      </c>
      <c r="P45" s="3">
        <v>227</v>
      </c>
      <c r="Q45" s="4">
        <f t="shared" si="16"/>
        <v>7.454844006568144</v>
      </c>
      <c r="R45" s="3">
        <v>867</v>
      </c>
      <c r="S45" s="3">
        <v>352</v>
      </c>
      <c r="T45" s="4">
        <f t="shared" si="17"/>
        <v>40.5997693194925</v>
      </c>
    </row>
    <row r="46" spans="1:20" ht="11.25" customHeight="1">
      <c r="A46" s="23" t="s">
        <v>20</v>
      </c>
      <c r="B46" s="3">
        <f t="shared" si="18"/>
        <v>12791</v>
      </c>
      <c r="C46" s="3">
        <f t="shared" si="10"/>
        <v>47</v>
      </c>
      <c r="D46" s="4">
        <f t="shared" si="11"/>
        <v>0.3674458603705731</v>
      </c>
      <c r="E46" s="3">
        <v>10604</v>
      </c>
      <c r="F46" s="3">
        <v>0</v>
      </c>
      <c r="G46" s="4">
        <f t="shared" si="12"/>
        <v>0</v>
      </c>
      <c r="H46" s="3">
        <v>2187</v>
      </c>
      <c r="I46" s="3">
        <v>47</v>
      </c>
      <c r="J46" s="4">
        <f t="shared" si="13"/>
        <v>2.1490626428898034</v>
      </c>
      <c r="K46" s="23" t="s">
        <v>20</v>
      </c>
      <c r="L46" s="3">
        <f t="shared" si="19"/>
        <v>3895</v>
      </c>
      <c r="M46" s="3">
        <f t="shared" si="14"/>
        <v>579</v>
      </c>
      <c r="N46" s="4">
        <f t="shared" si="15"/>
        <v>14.865211810012838</v>
      </c>
      <c r="O46" s="3">
        <v>3029</v>
      </c>
      <c r="P46" s="3">
        <v>220</v>
      </c>
      <c r="Q46" s="4">
        <f t="shared" si="16"/>
        <v>7.2631231429514695</v>
      </c>
      <c r="R46" s="3">
        <v>866</v>
      </c>
      <c r="S46" s="3">
        <v>359</v>
      </c>
      <c r="T46" s="4">
        <f t="shared" si="17"/>
        <v>41.454965357967666</v>
      </c>
    </row>
    <row r="47" spans="1:20" ht="11.25" customHeight="1">
      <c r="A47" s="23" t="s">
        <v>21</v>
      </c>
      <c r="B47" s="3">
        <f t="shared" si="18"/>
        <v>12791</v>
      </c>
      <c r="C47" s="3">
        <f t="shared" si="10"/>
        <v>41</v>
      </c>
      <c r="D47" s="4">
        <f t="shared" si="11"/>
        <v>0.3205378781956063</v>
      </c>
      <c r="E47" s="3">
        <v>11283</v>
      </c>
      <c r="F47" s="3">
        <v>0</v>
      </c>
      <c r="G47" s="4">
        <f t="shared" si="12"/>
        <v>0</v>
      </c>
      <c r="H47" s="3">
        <v>1508</v>
      </c>
      <c r="I47" s="3">
        <v>41</v>
      </c>
      <c r="J47" s="4">
        <f t="shared" si="13"/>
        <v>2.7188328912466844</v>
      </c>
      <c r="K47" s="23" t="s">
        <v>21</v>
      </c>
      <c r="L47" s="3">
        <f t="shared" si="19"/>
        <v>3927</v>
      </c>
      <c r="M47" s="3">
        <f t="shared" si="14"/>
        <v>604</v>
      </c>
      <c r="N47" s="4">
        <f t="shared" si="15"/>
        <v>15.38069773363891</v>
      </c>
      <c r="O47" s="3">
        <v>3051</v>
      </c>
      <c r="P47" s="3">
        <v>242</v>
      </c>
      <c r="Q47" s="4">
        <f t="shared" si="16"/>
        <v>7.931825630940676</v>
      </c>
      <c r="R47" s="3">
        <v>876</v>
      </c>
      <c r="S47" s="3">
        <v>362</v>
      </c>
      <c r="T47" s="4">
        <f t="shared" si="17"/>
        <v>41.32420091324201</v>
      </c>
    </row>
    <row r="48" spans="1:20" ht="11.25" customHeight="1">
      <c r="A48" s="23" t="s">
        <v>22</v>
      </c>
      <c r="B48" s="3">
        <f t="shared" si="18"/>
        <v>12808</v>
      </c>
      <c r="C48" s="3">
        <f t="shared" si="10"/>
        <v>41</v>
      </c>
      <c r="D48" s="4">
        <f t="shared" si="11"/>
        <v>0.32011242973141785</v>
      </c>
      <c r="E48" s="3">
        <v>10515</v>
      </c>
      <c r="F48" s="3">
        <v>0</v>
      </c>
      <c r="G48" s="4">
        <f t="shared" si="12"/>
        <v>0</v>
      </c>
      <c r="H48" s="3">
        <v>2293</v>
      </c>
      <c r="I48" s="3">
        <v>41</v>
      </c>
      <c r="J48" s="4">
        <f t="shared" si="13"/>
        <v>1.7880505887483646</v>
      </c>
      <c r="K48" s="23" t="s">
        <v>22</v>
      </c>
      <c r="L48" s="3">
        <f t="shared" si="19"/>
        <v>3949</v>
      </c>
      <c r="M48" s="3">
        <f t="shared" si="14"/>
        <v>617</v>
      </c>
      <c r="N48" s="4">
        <f t="shared" si="15"/>
        <v>15.624208660420361</v>
      </c>
      <c r="O48" s="3">
        <v>3065</v>
      </c>
      <c r="P48" s="3">
        <v>249</v>
      </c>
      <c r="Q48" s="4">
        <f t="shared" si="16"/>
        <v>8.123980424143557</v>
      </c>
      <c r="R48" s="3">
        <v>884</v>
      </c>
      <c r="S48" s="3">
        <v>368</v>
      </c>
      <c r="T48" s="4">
        <f t="shared" si="17"/>
        <v>41.6289592760181</v>
      </c>
    </row>
    <row r="49" spans="1:20" ht="11.25" customHeight="1">
      <c r="A49" s="24" t="s">
        <v>23</v>
      </c>
      <c r="B49" s="12">
        <f t="shared" si="18"/>
        <v>12937</v>
      </c>
      <c r="C49" s="5">
        <f t="shared" si="10"/>
        <v>41</v>
      </c>
      <c r="D49" s="43">
        <f t="shared" si="11"/>
        <v>0.3169204606941331</v>
      </c>
      <c r="E49" s="5">
        <v>10707</v>
      </c>
      <c r="F49" s="5">
        <v>0</v>
      </c>
      <c r="G49" s="11">
        <f t="shared" si="12"/>
        <v>0</v>
      </c>
      <c r="H49" s="5">
        <v>2230</v>
      </c>
      <c r="I49" s="5">
        <v>41</v>
      </c>
      <c r="J49" s="11">
        <f t="shared" si="13"/>
        <v>1.8385650224215246</v>
      </c>
      <c r="K49" s="24" t="s">
        <v>23</v>
      </c>
      <c r="L49" s="12">
        <f t="shared" si="19"/>
        <v>3932</v>
      </c>
      <c r="M49" s="5">
        <f t="shared" si="14"/>
        <v>617</v>
      </c>
      <c r="N49" s="43">
        <f t="shared" si="15"/>
        <v>15.69175991861648</v>
      </c>
      <c r="O49" s="5">
        <v>3058</v>
      </c>
      <c r="P49" s="5">
        <v>248</v>
      </c>
      <c r="Q49" s="11">
        <f t="shared" si="16"/>
        <v>8.109875735775017</v>
      </c>
      <c r="R49" s="5">
        <v>874</v>
      </c>
      <c r="S49" s="5">
        <v>369</v>
      </c>
      <c r="T49" s="11">
        <f t="shared" si="17"/>
        <v>42.21967963386727</v>
      </c>
    </row>
    <row r="50" spans="11:20" ht="11.25" customHeight="1">
      <c r="K50" s="25"/>
      <c r="L50" s="48"/>
      <c r="M50" s="48"/>
      <c r="N50" s="48"/>
      <c r="O50" s="48"/>
      <c r="P50" s="48"/>
      <c r="Q50" s="48"/>
      <c r="R50" s="48"/>
      <c r="S50" s="48"/>
      <c r="T50" s="48"/>
    </row>
    <row r="51" spans="10:20" ht="11.25" customHeight="1">
      <c r="J51" s="49" t="s">
        <v>49</v>
      </c>
      <c r="K51" s="26"/>
      <c r="L51" s="48"/>
      <c r="M51" s="48"/>
      <c r="N51" s="48"/>
      <c r="O51" s="48"/>
      <c r="P51" s="48"/>
      <c r="Q51" s="48"/>
      <c r="R51" s="48"/>
      <c r="S51" s="48"/>
      <c r="T51" s="49" t="s">
        <v>49</v>
      </c>
    </row>
    <row r="52" spans="1:20" ht="11.25" customHeight="1">
      <c r="A52" s="13" t="s">
        <v>1</v>
      </c>
      <c r="B52" s="14" t="s">
        <v>24</v>
      </c>
      <c r="C52" s="14"/>
      <c r="D52" s="14"/>
      <c r="E52" s="14"/>
      <c r="F52" s="14"/>
      <c r="G52" s="14"/>
      <c r="H52" s="14"/>
      <c r="I52" s="14"/>
      <c r="J52" s="15"/>
      <c r="K52" s="13" t="s">
        <v>1</v>
      </c>
      <c r="L52" s="14" t="s">
        <v>28</v>
      </c>
      <c r="M52" s="14"/>
      <c r="N52" s="14"/>
      <c r="O52" s="14"/>
      <c r="P52" s="14"/>
      <c r="Q52" s="14"/>
      <c r="R52" s="14"/>
      <c r="S52" s="14"/>
      <c r="T52" s="15"/>
    </row>
    <row r="53" spans="1:20" ht="11.25" customHeight="1">
      <c r="A53" s="17"/>
      <c r="B53" s="18" t="s">
        <v>4</v>
      </c>
      <c r="C53" s="18"/>
      <c r="D53" s="19"/>
      <c r="E53" s="18" t="s">
        <v>5</v>
      </c>
      <c r="F53" s="18"/>
      <c r="G53" s="19"/>
      <c r="H53" s="18" t="s">
        <v>6</v>
      </c>
      <c r="I53" s="18"/>
      <c r="J53" s="19"/>
      <c r="K53" s="17"/>
      <c r="L53" s="18" t="s">
        <v>4</v>
      </c>
      <c r="M53" s="18"/>
      <c r="N53" s="19"/>
      <c r="O53" s="18" t="s">
        <v>5</v>
      </c>
      <c r="P53" s="18"/>
      <c r="Q53" s="19"/>
      <c r="R53" s="18" t="s">
        <v>6</v>
      </c>
      <c r="S53" s="18"/>
      <c r="T53" s="19"/>
    </row>
    <row r="54" spans="1:20" ht="11.25" customHeight="1">
      <c r="A54" s="17"/>
      <c r="B54" s="20" t="s">
        <v>7</v>
      </c>
      <c r="C54" s="20" t="s">
        <v>8</v>
      </c>
      <c r="D54" s="20" t="s">
        <v>8</v>
      </c>
      <c r="E54" s="20" t="s">
        <v>7</v>
      </c>
      <c r="F54" s="20" t="s">
        <v>8</v>
      </c>
      <c r="G54" s="20" t="s">
        <v>8</v>
      </c>
      <c r="H54" s="20" t="s">
        <v>7</v>
      </c>
      <c r="I54" s="20" t="s">
        <v>8</v>
      </c>
      <c r="J54" s="20" t="s">
        <v>8</v>
      </c>
      <c r="K54" s="17"/>
      <c r="L54" s="20" t="s">
        <v>7</v>
      </c>
      <c r="M54" s="20" t="s">
        <v>8</v>
      </c>
      <c r="N54" s="20" t="s">
        <v>8</v>
      </c>
      <c r="O54" s="20" t="s">
        <v>7</v>
      </c>
      <c r="P54" s="20" t="s">
        <v>8</v>
      </c>
      <c r="Q54" s="20" t="s">
        <v>8</v>
      </c>
      <c r="R54" s="20" t="s">
        <v>7</v>
      </c>
      <c r="S54" s="20" t="s">
        <v>8</v>
      </c>
      <c r="T54" s="20" t="s">
        <v>8</v>
      </c>
    </row>
    <row r="55" spans="1:20" ht="11.25" customHeight="1">
      <c r="A55" s="17"/>
      <c r="B55" s="20"/>
      <c r="C55" s="20"/>
      <c r="D55" s="20" t="s">
        <v>9</v>
      </c>
      <c r="E55" s="20"/>
      <c r="F55" s="20"/>
      <c r="G55" s="20" t="s">
        <v>9</v>
      </c>
      <c r="H55" s="20"/>
      <c r="I55" s="20"/>
      <c r="J55" s="20" t="s">
        <v>9</v>
      </c>
      <c r="K55" s="17"/>
      <c r="L55" s="20"/>
      <c r="M55" s="20"/>
      <c r="N55" s="20" t="s">
        <v>9</v>
      </c>
      <c r="O55" s="20"/>
      <c r="P55" s="20"/>
      <c r="Q55" s="20" t="s">
        <v>9</v>
      </c>
      <c r="R55" s="20"/>
      <c r="S55" s="20"/>
      <c r="T55" s="20" t="s">
        <v>9</v>
      </c>
    </row>
    <row r="56" spans="1:20" ht="11.25" customHeight="1">
      <c r="A56" s="21" t="s">
        <v>10</v>
      </c>
      <c r="B56" s="22" t="s">
        <v>11</v>
      </c>
      <c r="C56" s="22" t="s">
        <v>11</v>
      </c>
      <c r="D56" s="22" t="s">
        <v>12</v>
      </c>
      <c r="E56" s="22" t="s">
        <v>11</v>
      </c>
      <c r="F56" s="22" t="s">
        <v>11</v>
      </c>
      <c r="G56" s="22" t="s">
        <v>12</v>
      </c>
      <c r="H56" s="22" t="s">
        <v>11</v>
      </c>
      <c r="I56" s="22" t="s">
        <v>11</v>
      </c>
      <c r="J56" s="22" t="s">
        <v>12</v>
      </c>
      <c r="K56" s="21" t="s">
        <v>10</v>
      </c>
      <c r="L56" s="22" t="s">
        <v>11</v>
      </c>
      <c r="M56" s="22" t="s">
        <v>11</v>
      </c>
      <c r="N56" s="22" t="s">
        <v>12</v>
      </c>
      <c r="O56" s="22" t="s">
        <v>11</v>
      </c>
      <c r="P56" s="22" t="s">
        <v>11</v>
      </c>
      <c r="Q56" s="22" t="s">
        <v>12</v>
      </c>
      <c r="R56" s="22" t="s">
        <v>11</v>
      </c>
      <c r="S56" s="22" t="s">
        <v>11</v>
      </c>
      <c r="T56" s="22" t="s">
        <v>12</v>
      </c>
    </row>
    <row r="57" spans="1:20" ht="11.25" customHeight="1">
      <c r="A57" s="23" t="s">
        <v>26</v>
      </c>
      <c r="B57" s="3">
        <v>59860</v>
      </c>
      <c r="C57" s="3">
        <v>8930</v>
      </c>
      <c r="D57" s="6">
        <v>14.9</v>
      </c>
      <c r="E57" s="3">
        <v>34801</v>
      </c>
      <c r="F57" s="3">
        <v>1347</v>
      </c>
      <c r="G57" s="6">
        <v>3.9</v>
      </c>
      <c r="H57" s="3">
        <v>25059</v>
      </c>
      <c r="I57" s="3">
        <v>7583</v>
      </c>
      <c r="J57" s="6">
        <v>30.3</v>
      </c>
      <c r="K57" s="23" t="s">
        <v>26</v>
      </c>
      <c r="L57" s="3">
        <v>19275</v>
      </c>
      <c r="M57" s="3">
        <v>3702</v>
      </c>
      <c r="N57" s="6">
        <v>19.2</v>
      </c>
      <c r="O57" s="3">
        <v>12843</v>
      </c>
      <c r="P57" s="3">
        <v>1285</v>
      </c>
      <c r="Q57" s="6">
        <v>10</v>
      </c>
      <c r="R57" s="3">
        <v>6433</v>
      </c>
      <c r="S57" s="3">
        <v>2417</v>
      </c>
      <c r="T57" s="6">
        <v>37.7</v>
      </c>
    </row>
    <row r="58" spans="1:20" ht="11.25" customHeight="1">
      <c r="A58" s="23" t="s">
        <v>36</v>
      </c>
      <c r="B58" s="3">
        <v>58470</v>
      </c>
      <c r="C58" s="3">
        <v>7738</v>
      </c>
      <c r="D58" s="6">
        <v>13.2</v>
      </c>
      <c r="E58" s="3">
        <v>34932</v>
      </c>
      <c r="F58" s="3">
        <v>1132</v>
      </c>
      <c r="G58" s="6">
        <v>3.3</v>
      </c>
      <c r="H58" s="3">
        <v>23537</v>
      </c>
      <c r="I58" s="3">
        <v>6606</v>
      </c>
      <c r="J58" s="6">
        <v>28.1</v>
      </c>
      <c r="K58" s="23" t="s">
        <v>36</v>
      </c>
      <c r="L58" s="3">
        <v>18618</v>
      </c>
      <c r="M58" s="3">
        <v>3142</v>
      </c>
      <c r="N58" s="6">
        <v>16.9</v>
      </c>
      <c r="O58" s="3">
        <v>12139</v>
      </c>
      <c r="P58" s="3">
        <v>1194</v>
      </c>
      <c r="Q58" s="6">
        <v>9.8</v>
      </c>
      <c r="R58" s="3">
        <v>6481</v>
      </c>
      <c r="S58" s="3">
        <v>1948</v>
      </c>
      <c r="T58" s="6">
        <v>30.1</v>
      </c>
    </row>
    <row r="59" spans="1:20" ht="11.25" customHeight="1">
      <c r="A59" s="23" t="s">
        <v>37</v>
      </c>
      <c r="B59" s="3">
        <v>57070</v>
      </c>
      <c r="C59" s="3">
        <v>11012</v>
      </c>
      <c r="D59" s="6">
        <v>19.3</v>
      </c>
      <c r="E59" s="3">
        <v>33758</v>
      </c>
      <c r="F59" s="3">
        <v>2038</v>
      </c>
      <c r="G59" s="6">
        <v>6.1</v>
      </c>
      <c r="H59" s="3">
        <v>23311</v>
      </c>
      <c r="I59" s="3">
        <v>8974</v>
      </c>
      <c r="J59" s="6">
        <v>38.5</v>
      </c>
      <c r="K59" s="23" t="s">
        <v>37</v>
      </c>
      <c r="L59" s="7">
        <v>18036</v>
      </c>
      <c r="M59" s="7">
        <v>3172</v>
      </c>
      <c r="N59" s="2">
        <v>17.6</v>
      </c>
      <c r="O59" s="7">
        <v>13799</v>
      </c>
      <c r="P59" s="7">
        <v>1075</v>
      </c>
      <c r="Q59" s="2">
        <v>7.8</v>
      </c>
      <c r="R59" s="7">
        <v>4236</v>
      </c>
      <c r="S59" s="7">
        <v>2097</v>
      </c>
      <c r="T59" s="50">
        <v>49.8</v>
      </c>
    </row>
    <row r="60" spans="1:23" ht="11.25" customHeight="1">
      <c r="A60" s="23" t="s">
        <v>45</v>
      </c>
      <c r="B60" s="3">
        <v>58231</v>
      </c>
      <c r="C60" s="3">
        <v>10708</v>
      </c>
      <c r="D60" s="6">
        <v>18.4</v>
      </c>
      <c r="E60" s="3">
        <v>34957</v>
      </c>
      <c r="F60" s="3">
        <v>1957</v>
      </c>
      <c r="G60" s="6">
        <v>5.6</v>
      </c>
      <c r="H60" s="3">
        <v>23273</v>
      </c>
      <c r="I60" s="3">
        <v>8751</v>
      </c>
      <c r="J60" s="6">
        <v>37.6</v>
      </c>
      <c r="K60" s="23" t="s">
        <v>45</v>
      </c>
      <c r="L60" s="3">
        <v>18139</v>
      </c>
      <c r="M60" s="3">
        <v>3361</v>
      </c>
      <c r="N60" s="6">
        <v>18.5</v>
      </c>
      <c r="O60" s="3">
        <v>14145</v>
      </c>
      <c r="P60" s="3">
        <v>1241</v>
      </c>
      <c r="Q60" s="6">
        <v>8.8</v>
      </c>
      <c r="R60" s="3">
        <v>3996</v>
      </c>
      <c r="S60" s="3">
        <v>2120</v>
      </c>
      <c r="T60" s="6">
        <v>53.1</v>
      </c>
      <c r="U60" s="41"/>
      <c r="V60" s="41"/>
      <c r="W60" s="51"/>
    </row>
    <row r="61" spans="1:20" ht="11.25" customHeight="1">
      <c r="A61" s="23" t="s">
        <v>46</v>
      </c>
      <c r="B61" s="3">
        <f aca="true" t="shared" si="20" ref="B61:B73">E61+H61</f>
        <v>50089.2</v>
      </c>
      <c r="C61" s="3">
        <f aca="true" t="shared" si="21" ref="C61:C73">F61+I61</f>
        <v>10556.2</v>
      </c>
      <c r="D61" s="4">
        <f aca="true" t="shared" si="22" ref="D61:D73">C61/B61*100</f>
        <v>21.074802552246794</v>
      </c>
      <c r="E61" s="3">
        <f>ROUND(SUM(E62:E73)/12,1)</f>
        <v>29799.8</v>
      </c>
      <c r="F61" s="3">
        <f>ROUND(SUM(F62:F73)/12,1)</f>
        <v>1741.1</v>
      </c>
      <c r="G61" s="4">
        <f aca="true" t="shared" si="23" ref="G61:G73">F61/E61*100</f>
        <v>5.84265666212525</v>
      </c>
      <c r="H61" s="3">
        <f>ROUND(SUM(H62:H73)/12,1)+1</f>
        <v>20289.4</v>
      </c>
      <c r="I61" s="3">
        <f>ROUND(SUM(I62:I73)/12,1)</f>
        <v>8815.1</v>
      </c>
      <c r="J61" s="4">
        <f>I61/H61*100+0.1</f>
        <v>43.54682445020553</v>
      </c>
      <c r="K61" s="23" t="s">
        <v>46</v>
      </c>
      <c r="L61" s="3">
        <f>O61+R61+2</f>
        <v>18855</v>
      </c>
      <c r="M61" s="3">
        <f aca="true" t="shared" si="24" ref="M61:M73">P61+S61</f>
        <v>2459.2</v>
      </c>
      <c r="N61" s="4">
        <f aca="true" t="shared" si="25" ref="N61:N73">M61/L61*100</f>
        <v>13.042694245558206</v>
      </c>
      <c r="O61" s="3">
        <f>ROUND(SUM(O62:O73)/12,1)-1</f>
        <v>16363.3</v>
      </c>
      <c r="P61" s="3">
        <f>ROUND(SUM(P62:P73)/12,1)</f>
        <v>1064.3</v>
      </c>
      <c r="Q61" s="4">
        <f aca="true" t="shared" si="26" ref="Q61:Q73">P61/O61*100</f>
        <v>6.504189252779084</v>
      </c>
      <c r="R61" s="3">
        <f>ROUND(SUM(R62:R73)/12,1)-1</f>
        <v>2489.7</v>
      </c>
      <c r="S61" s="3">
        <f>ROUND(SUM(S62:S73)/12,1)</f>
        <v>1394.9</v>
      </c>
      <c r="T61" s="4">
        <f aca="true" t="shared" si="27" ref="T61:T73">S61/R61*100</f>
        <v>56.02683054183236</v>
      </c>
    </row>
    <row r="62" spans="1:20" ht="11.25" customHeight="1">
      <c r="A62" s="45" t="s">
        <v>47</v>
      </c>
      <c r="B62" s="46">
        <f t="shared" si="20"/>
        <v>51079</v>
      </c>
      <c r="C62" s="46">
        <f t="shared" si="21"/>
        <v>11013</v>
      </c>
      <c r="D62" s="47">
        <f t="shared" si="22"/>
        <v>21.56071966953151</v>
      </c>
      <c r="E62" s="46">
        <v>30350</v>
      </c>
      <c r="F62" s="46">
        <v>1793</v>
      </c>
      <c r="G62" s="47">
        <f t="shared" si="23"/>
        <v>5.907742998352553</v>
      </c>
      <c r="H62" s="46">
        <v>20729</v>
      </c>
      <c r="I62" s="46">
        <v>9220</v>
      </c>
      <c r="J62" s="47">
        <f aca="true" t="shared" si="28" ref="J62:J73">I62/H62*100</f>
        <v>44.47874957788605</v>
      </c>
      <c r="K62" s="45" t="s">
        <v>47</v>
      </c>
      <c r="L62" s="46">
        <f aca="true" t="shared" si="29" ref="L62:L73">O62+R62</f>
        <v>18499</v>
      </c>
      <c r="M62" s="46">
        <f t="shared" si="24"/>
        <v>2303</v>
      </c>
      <c r="N62" s="47">
        <f t="shared" si="25"/>
        <v>12.449321584950537</v>
      </c>
      <c r="O62" s="46">
        <v>16235</v>
      </c>
      <c r="P62" s="46">
        <v>1075</v>
      </c>
      <c r="Q62" s="47">
        <f t="shared" si="26"/>
        <v>6.621496766245766</v>
      </c>
      <c r="R62" s="46">
        <v>2264</v>
      </c>
      <c r="S62" s="46">
        <v>1228</v>
      </c>
      <c r="T62" s="47">
        <f t="shared" si="27"/>
        <v>54.24028268551236</v>
      </c>
    </row>
    <row r="63" spans="1:20" ht="11.25" customHeight="1">
      <c r="A63" s="23" t="s">
        <v>13</v>
      </c>
      <c r="B63" s="3">
        <f t="shared" si="20"/>
        <v>50670</v>
      </c>
      <c r="C63" s="3">
        <f t="shared" si="21"/>
        <v>11404</v>
      </c>
      <c r="D63" s="4">
        <f t="shared" si="22"/>
        <v>22.506414051707125</v>
      </c>
      <c r="E63" s="3">
        <v>30659</v>
      </c>
      <c r="F63" s="3">
        <v>1881</v>
      </c>
      <c r="G63" s="4">
        <f t="shared" si="23"/>
        <v>6.135229459538798</v>
      </c>
      <c r="H63" s="3">
        <v>20011</v>
      </c>
      <c r="I63" s="3">
        <v>9523</v>
      </c>
      <c r="J63" s="4">
        <f t="shared" si="28"/>
        <v>47.58882614561991</v>
      </c>
      <c r="K63" s="23" t="s">
        <v>13</v>
      </c>
      <c r="L63" s="3">
        <f t="shared" si="29"/>
        <v>18314</v>
      </c>
      <c r="M63" s="3">
        <f t="shared" si="24"/>
        <v>2300</v>
      </c>
      <c r="N63" s="4">
        <f t="shared" si="25"/>
        <v>12.558698263623459</v>
      </c>
      <c r="O63" s="3">
        <v>16054</v>
      </c>
      <c r="P63" s="3">
        <v>1054</v>
      </c>
      <c r="Q63" s="4">
        <f t="shared" si="26"/>
        <v>6.5653419708483876</v>
      </c>
      <c r="R63" s="3">
        <v>2260</v>
      </c>
      <c r="S63" s="3">
        <v>1246</v>
      </c>
      <c r="T63" s="4">
        <f t="shared" si="27"/>
        <v>55.13274336283186</v>
      </c>
    </row>
    <row r="64" spans="1:20" ht="11.25" customHeight="1">
      <c r="A64" s="23" t="s">
        <v>14</v>
      </c>
      <c r="B64" s="3">
        <f t="shared" si="20"/>
        <v>51079</v>
      </c>
      <c r="C64" s="3">
        <f t="shared" si="21"/>
        <v>9668</v>
      </c>
      <c r="D64" s="4">
        <f t="shared" si="22"/>
        <v>18.927543608919517</v>
      </c>
      <c r="E64" s="3">
        <v>31152</v>
      </c>
      <c r="F64" s="3">
        <v>1572</v>
      </c>
      <c r="G64" s="4">
        <f t="shared" si="23"/>
        <v>5.046224961479199</v>
      </c>
      <c r="H64" s="3">
        <v>19927</v>
      </c>
      <c r="I64" s="3">
        <v>8096</v>
      </c>
      <c r="J64" s="4">
        <f t="shared" si="28"/>
        <v>40.62829327043709</v>
      </c>
      <c r="K64" s="23" t="s">
        <v>14</v>
      </c>
      <c r="L64" s="3">
        <f t="shared" si="29"/>
        <v>18047</v>
      </c>
      <c r="M64" s="3">
        <f t="shared" si="24"/>
        <v>2257</v>
      </c>
      <c r="N64" s="4">
        <f t="shared" si="25"/>
        <v>12.506233723056464</v>
      </c>
      <c r="O64" s="3">
        <v>15813</v>
      </c>
      <c r="P64" s="3">
        <v>1037</v>
      </c>
      <c r="Q64" s="4">
        <f t="shared" si="26"/>
        <v>6.557895402516917</v>
      </c>
      <c r="R64" s="3">
        <v>2234</v>
      </c>
      <c r="S64" s="3">
        <v>1220</v>
      </c>
      <c r="T64" s="4">
        <f t="shared" si="27"/>
        <v>54.610564010743055</v>
      </c>
    </row>
    <row r="65" spans="1:20" ht="11.25" customHeight="1">
      <c r="A65" s="23" t="s">
        <v>15</v>
      </c>
      <c r="B65" s="3">
        <f t="shared" si="20"/>
        <v>51239</v>
      </c>
      <c r="C65" s="3">
        <f t="shared" si="21"/>
        <v>10602</v>
      </c>
      <c r="D65" s="4">
        <f t="shared" si="22"/>
        <v>20.691270321434846</v>
      </c>
      <c r="E65" s="3">
        <v>30967</v>
      </c>
      <c r="F65" s="3">
        <v>1729</v>
      </c>
      <c r="G65" s="4">
        <f t="shared" si="23"/>
        <v>5.583362934736978</v>
      </c>
      <c r="H65" s="3">
        <v>20272</v>
      </c>
      <c r="I65" s="3">
        <v>8873</v>
      </c>
      <c r="J65" s="4">
        <f t="shared" si="28"/>
        <v>43.7697316495659</v>
      </c>
      <c r="K65" s="23" t="s">
        <v>15</v>
      </c>
      <c r="L65" s="3">
        <f t="shared" si="29"/>
        <v>19257</v>
      </c>
      <c r="M65" s="3">
        <f t="shared" si="24"/>
        <v>2466</v>
      </c>
      <c r="N65" s="4">
        <f t="shared" si="25"/>
        <v>12.805732980214987</v>
      </c>
      <c r="O65" s="3">
        <v>16692</v>
      </c>
      <c r="P65" s="3">
        <v>1019</v>
      </c>
      <c r="Q65" s="4">
        <f t="shared" si="26"/>
        <v>6.104720824346992</v>
      </c>
      <c r="R65" s="3">
        <v>2565</v>
      </c>
      <c r="S65" s="3">
        <v>1447</v>
      </c>
      <c r="T65" s="4">
        <f t="shared" si="27"/>
        <v>56.41325536062378</v>
      </c>
    </row>
    <row r="66" spans="1:20" ht="11.25" customHeight="1">
      <c r="A66" s="23" t="s">
        <v>16</v>
      </c>
      <c r="B66" s="3">
        <f t="shared" si="20"/>
        <v>50421</v>
      </c>
      <c r="C66" s="3">
        <f t="shared" si="21"/>
        <v>10568</v>
      </c>
      <c r="D66" s="4">
        <f t="shared" si="22"/>
        <v>20.959520834572896</v>
      </c>
      <c r="E66" s="3">
        <v>29956</v>
      </c>
      <c r="F66" s="3">
        <v>1757</v>
      </c>
      <c r="G66" s="4">
        <f t="shared" si="23"/>
        <v>5.865269061289892</v>
      </c>
      <c r="H66" s="3">
        <v>20465</v>
      </c>
      <c r="I66" s="3">
        <v>8811</v>
      </c>
      <c r="J66" s="4">
        <f t="shared" si="28"/>
        <v>43.05399462496946</v>
      </c>
      <c r="K66" s="23" t="s">
        <v>16</v>
      </c>
      <c r="L66" s="3">
        <f t="shared" si="29"/>
        <v>19341</v>
      </c>
      <c r="M66" s="3">
        <f t="shared" si="24"/>
        <v>2439</v>
      </c>
      <c r="N66" s="4">
        <f t="shared" si="25"/>
        <v>12.610516519311307</v>
      </c>
      <c r="O66" s="3">
        <v>16776</v>
      </c>
      <c r="P66" s="3">
        <v>1013</v>
      </c>
      <c r="Q66" s="4">
        <f t="shared" si="26"/>
        <v>6.038388173581306</v>
      </c>
      <c r="R66" s="3">
        <v>2565</v>
      </c>
      <c r="S66" s="3">
        <v>1426</v>
      </c>
      <c r="T66" s="4">
        <f t="shared" si="27"/>
        <v>55.59454191033139</v>
      </c>
    </row>
    <row r="67" spans="1:20" ht="11.25" customHeight="1">
      <c r="A67" s="23" t="s">
        <v>17</v>
      </c>
      <c r="B67" s="3">
        <f t="shared" si="20"/>
        <v>50218</v>
      </c>
      <c r="C67" s="3">
        <f t="shared" si="21"/>
        <v>10512</v>
      </c>
      <c r="D67" s="4">
        <f t="shared" si="22"/>
        <v>20.932733282886616</v>
      </c>
      <c r="E67" s="3">
        <v>29884</v>
      </c>
      <c r="F67" s="3">
        <v>1687</v>
      </c>
      <c r="G67" s="4">
        <f t="shared" si="23"/>
        <v>5.64516129032258</v>
      </c>
      <c r="H67" s="3">
        <v>20334</v>
      </c>
      <c r="I67" s="3">
        <v>8825</v>
      </c>
      <c r="J67" s="4">
        <f t="shared" si="28"/>
        <v>43.40021638634799</v>
      </c>
      <c r="K67" s="23" t="s">
        <v>17</v>
      </c>
      <c r="L67" s="3">
        <f t="shared" si="29"/>
        <v>19006</v>
      </c>
      <c r="M67" s="3">
        <f t="shared" si="24"/>
        <v>2477</v>
      </c>
      <c r="N67" s="4">
        <f t="shared" si="25"/>
        <v>13.03272650741871</v>
      </c>
      <c r="O67" s="3">
        <v>16430</v>
      </c>
      <c r="P67" s="3">
        <v>1030</v>
      </c>
      <c r="Q67" s="4">
        <f t="shared" si="26"/>
        <v>6.269020085209982</v>
      </c>
      <c r="R67" s="3">
        <v>2576</v>
      </c>
      <c r="S67" s="3">
        <v>1447</v>
      </c>
      <c r="T67" s="4">
        <f t="shared" si="27"/>
        <v>56.172360248447205</v>
      </c>
    </row>
    <row r="68" spans="1:20" ht="11.25" customHeight="1">
      <c r="A68" s="23" t="s">
        <v>18</v>
      </c>
      <c r="B68" s="3">
        <f t="shared" si="20"/>
        <v>49255</v>
      </c>
      <c r="C68" s="3">
        <f t="shared" si="21"/>
        <v>10564</v>
      </c>
      <c r="D68" s="4">
        <f t="shared" si="22"/>
        <v>21.44756877474368</v>
      </c>
      <c r="E68" s="3">
        <v>29011</v>
      </c>
      <c r="F68" s="3">
        <v>1714</v>
      </c>
      <c r="G68" s="4">
        <f t="shared" si="23"/>
        <v>5.908103822687946</v>
      </c>
      <c r="H68" s="3">
        <v>20244</v>
      </c>
      <c r="I68" s="3">
        <v>8850</v>
      </c>
      <c r="J68" s="4">
        <f t="shared" si="28"/>
        <v>43.71665678719621</v>
      </c>
      <c r="K68" s="23" t="s">
        <v>18</v>
      </c>
      <c r="L68" s="3">
        <f t="shared" si="29"/>
        <v>19094</v>
      </c>
      <c r="M68" s="3">
        <f t="shared" si="24"/>
        <v>2516</v>
      </c>
      <c r="N68" s="4">
        <f t="shared" si="25"/>
        <v>13.17691421388918</v>
      </c>
      <c r="O68" s="3">
        <v>16497</v>
      </c>
      <c r="P68" s="3">
        <v>1047</v>
      </c>
      <c r="Q68" s="4">
        <f t="shared" si="26"/>
        <v>6.3466084742680495</v>
      </c>
      <c r="R68" s="3">
        <v>2597</v>
      </c>
      <c r="S68" s="3">
        <v>1469</v>
      </c>
      <c r="T68" s="4">
        <f t="shared" si="27"/>
        <v>56.565267616480554</v>
      </c>
    </row>
    <row r="69" spans="1:20" ht="11.25" customHeight="1">
      <c r="A69" s="23" t="s">
        <v>19</v>
      </c>
      <c r="B69" s="3">
        <f t="shared" si="20"/>
        <v>49201</v>
      </c>
      <c r="C69" s="3">
        <f t="shared" si="21"/>
        <v>10525</v>
      </c>
      <c r="D69" s="4">
        <f t="shared" si="22"/>
        <v>21.391841629235177</v>
      </c>
      <c r="E69" s="3">
        <v>28919</v>
      </c>
      <c r="F69" s="3">
        <v>1690</v>
      </c>
      <c r="G69" s="4">
        <f t="shared" si="23"/>
        <v>5.843908848853695</v>
      </c>
      <c r="H69" s="3">
        <v>20282</v>
      </c>
      <c r="I69" s="3">
        <v>8835</v>
      </c>
      <c r="J69" s="4">
        <f t="shared" si="28"/>
        <v>43.56079282122079</v>
      </c>
      <c r="K69" s="23" t="s">
        <v>19</v>
      </c>
      <c r="L69" s="3">
        <f t="shared" si="29"/>
        <v>19150</v>
      </c>
      <c r="M69" s="3">
        <f t="shared" si="24"/>
        <v>2495</v>
      </c>
      <c r="N69" s="4">
        <f t="shared" si="25"/>
        <v>13.028720626631854</v>
      </c>
      <c r="O69" s="3">
        <v>16552</v>
      </c>
      <c r="P69" s="3">
        <v>1026</v>
      </c>
      <c r="Q69" s="4">
        <f t="shared" si="26"/>
        <v>6.198646689221846</v>
      </c>
      <c r="R69" s="3">
        <v>2598</v>
      </c>
      <c r="S69" s="3">
        <v>1469</v>
      </c>
      <c r="T69" s="4">
        <f t="shared" si="27"/>
        <v>56.54349499615089</v>
      </c>
    </row>
    <row r="70" spans="1:20" ht="11.25" customHeight="1">
      <c r="A70" s="23" t="s">
        <v>20</v>
      </c>
      <c r="B70" s="3">
        <f t="shared" si="20"/>
        <v>49410</v>
      </c>
      <c r="C70" s="3">
        <f t="shared" si="21"/>
        <v>10723</v>
      </c>
      <c r="D70" s="4">
        <f t="shared" si="22"/>
        <v>21.70208459825946</v>
      </c>
      <c r="E70" s="3">
        <v>28959</v>
      </c>
      <c r="F70" s="3">
        <v>1738</v>
      </c>
      <c r="G70" s="4">
        <f t="shared" si="23"/>
        <v>6.00158845263994</v>
      </c>
      <c r="H70" s="3">
        <v>20451</v>
      </c>
      <c r="I70" s="3">
        <v>8985</v>
      </c>
      <c r="J70" s="4">
        <f t="shared" si="28"/>
        <v>43.93428194220331</v>
      </c>
      <c r="K70" s="23" t="s">
        <v>20</v>
      </c>
      <c r="L70" s="3">
        <f t="shared" si="29"/>
        <v>19090</v>
      </c>
      <c r="M70" s="3">
        <f t="shared" si="24"/>
        <v>2506</v>
      </c>
      <c r="N70" s="4">
        <f t="shared" si="25"/>
        <v>13.127291775798847</v>
      </c>
      <c r="O70" s="3">
        <v>16540</v>
      </c>
      <c r="P70" s="3">
        <v>1048</v>
      </c>
      <c r="Q70" s="4">
        <f t="shared" si="26"/>
        <v>6.336154776299879</v>
      </c>
      <c r="R70" s="3">
        <v>2550</v>
      </c>
      <c r="S70" s="3">
        <v>1458</v>
      </c>
      <c r="T70" s="4">
        <f t="shared" si="27"/>
        <v>57.1764705882353</v>
      </c>
    </row>
    <row r="71" spans="1:20" ht="11.25" customHeight="1">
      <c r="A71" s="23" t="s">
        <v>21</v>
      </c>
      <c r="B71" s="3">
        <f t="shared" si="20"/>
        <v>49297</v>
      </c>
      <c r="C71" s="3">
        <f t="shared" si="21"/>
        <v>9528</v>
      </c>
      <c r="D71" s="4">
        <f t="shared" si="22"/>
        <v>19.327748138831975</v>
      </c>
      <c r="E71" s="3">
        <v>28975</v>
      </c>
      <c r="F71" s="3">
        <v>1550</v>
      </c>
      <c r="G71" s="4">
        <f t="shared" si="23"/>
        <v>5.349439171699741</v>
      </c>
      <c r="H71" s="3">
        <v>20322</v>
      </c>
      <c r="I71" s="3">
        <v>7978</v>
      </c>
      <c r="J71" s="4">
        <f t="shared" si="28"/>
        <v>39.257947052455464</v>
      </c>
      <c r="K71" s="23" t="s">
        <v>21</v>
      </c>
      <c r="L71" s="3">
        <f t="shared" si="29"/>
        <v>19058</v>
      </c>
      <c r="M71" s="3">
        <f t="shared" si="24"/>
        <v>2572</v>
      </c>
      <c r="N71" s="4">
        <f t="shared" si="25"/>
        <v>13.495644873543919</v>
      </c>
      <c r="O71" s="3">
        <v>16526</v>
      </c>
      <c r="P71" s="3">
        <v>1135</v>
      </c>
      <c r="Q71" s="4">
        <f t="shared" si="26"/>
        <v>6.867965629916495</v>
      </c>
      <c r="R71" s="3">
        <v>2532</v>
      </c>
      <c r="S71" s="3">
        <v>1437</v>
      </c>
      <c r="T71" s="4">
        <f t="shared" si="27"/>
        <v>56.75355450236966</v>
      </c>
    </row>
    <row r="72" spans="1:20" ht="11.25" customHeight="1">
      <c r="A72" s="23" t="s">
        <v>22</v>
      </c>
      <c r="B72" s="3">
        <f t="shared" si="20"/>
        <v>49264</v>
      </c>
      <c r="C72" s="3">
        <f t="shared" si="21"/>
        <v>10773</v>
      </c>
      <c r="D72" s="4">
        <f t="shared" si="22"/>
        <v>21.8678954205911</v>
      </c>
      <c r="E72" s="3">
        <v>29149</v>
      </c>
      <c r="F72" s="3">
        <v>1858</v>
      </c>
      <c r="G72" s="4">
        <f t="shared" si="23"/>
        <v>6.3741466259562936</v>
      </c>
      <c r="H72" s="3">
        <v>20115</v>
      </c>
      <c r="I72" s="3">
        <v>8915</v>
      </c>
      <c r="J72" s="4">
        <f t="shared" si="28"/>
        <v>44.32015908525976</v>
      </c>
      <c r="K72" s="23" t="s">
        <v>22</v>
      </c>
      <c r="L72" s="3">
        <f t="shared" si="29"/>
        <v>18636</v>
      </c>
      <c r="M72" s="3">
        <f t="shared" si="24"/>
        <v>2688</v>
      </c>
      <c r="N72" s="4">
        <f t="shared" si="25"/>
        <v>14.42369607211848</v>
      </c>
      <c r="O72" s="3">
        <v>16064</v>
      </c>
      <c r="P72" s="3">
        <v>1238</v>
      </c>
      <c r="Q72" s="4">
        <f t="shared" si="26"/>
        <v>7.706673306772909</v>
      </c>
      <c r="R72" s="3">
        <v>2572</v>
      </c>
      <c r="S72" s="3">
        <v>1450</v>
      </c>
      <c r="T72" s="4">
        <f t="shared" si="27"/>
        <v>56.37636080870918</v>
      </c>
    </row>
    <row r="73" spans="1:20" ht="11.25" customHeight="1">
      <c r="A73" s="24" t="s">
        <v>23</v>
      </c>
      <c r="B73" s="12">
        <f t="shared" si="20"/>
        <v>49925</v>
      </c>
      <c r="C73" s="5">
        <f t="shared" si="21"/>
        <v>10794</v>
      </c>
      <c r="D73" s="43">
        <f t="shared" si="22"/>
        <v>21.620430645968952</v>
      </c>
      <c r="E73" s="5">
        <v>29616</v>
      </c>
      <c r="F73" s="5">
        <v>1924</v>
      </c>
      <c r="G73" s="11">
        <f t="shared" si="23"/>
        <v>6.496488384656943</v>
      </c>
      <c r="H73" s="5">
        <v>20309</v>
      </c>
      <c r="I73" s="5">
        <v>8870</v>
      </c>
      <c r="J73" s="11">
        <f t="shared" si="28"/>
        <v>43.67521788369688</v>
      </c>
      <c r="K73" s="24" t="s">
        <v>23</v>
      </c>
      <c r="L73" s="12">
        <f t="shared" si="29"/>
        <v>18767</v>
      </c>
      <c r="M73" s="5">
        <f t="shared" si="24"/>
        <v>2492</v>
      </c>
      <c r="N73" s="43">
        <f t="shared" si="25"/>
        <v>13.278627377844089</v>
      </c>
      <c r="O73" s="5">
        <v>16192</v>
      </c>
      <c r="P73" s="5">
        <v>1050</v>
      </c>
      <c r="Q73" s="11">
        <f t="shared" si="26"/>
        <v>6.484683794466403</v>
      </c>
      <c r="R73" s="5">
        <v>2575</v>
      </c>
      <c r="S73" s="5">
        <v>1442</v>
      </c>
      <c r="T73" s="11">
        <f t="shared" si="27"/>
        <v>56.00000000000001</v>
      </c>
    </row>
    <row r="75" ht="13.5">
      <c r="J75" s="52"/>
    </row>
    <row r="76" ht="13.5">
      <c r="J76" s="52"/>
    </row>
    <row r="77" ht="13.5">
      <c r="J77" s="52"/>
    </row>
  </sheetData>
  <printOptions/>
  <pageMargins left="0.7874015748031497" right="0.7874015748031497" top="0.7874015748031497" bottom="0.7874015748031497" header="0" footer="0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7"/>
  <sheetViews>
    <sheetView view="pageBreakPreview" zoomScaleSheetLayoutView="100" workbookViewId="0" topLeftCell="A58">
      <selection activeCell="A74" sqref="A74:IV78"/>
    </sheetView>
  </sheetViews>
  <sheetFormatPr defaultColWidth="8.796875" defaultRowHeight="14.25"/>
  <cols>
    <col min="1" max="1" width="8.09765625" style="44" customWidth="1"/>
    <col min="2" max="10" width="8.59765625" style="44" customWidth="1"/>
    <col min="11" max="11" width="8.09765625" style="44" customWidth="1"/>
    <col min="12" max="20" width="8.59765625" style="44" customWidth="1"/>
    <col min="21" max="16384" width="9" style="44" customWidth="1"/>
  </cols>
  <sheetData>
    <row r="1" spans="1:11" ht="16.5" customHeight="1">
      <c r="A1" s="1" t="s">
        <v>61</v>
      </c>
      <c r="K1" s="1" t="s">
        <v>62</v>
      </c>
    </row>
    <row r="3" spans="1:20" ht="16.5" customHeight="1">
      <c r="A3" s="48" t="s">
        <v>48</v>
      </c>
      <c r="J3" s="49" t="s">
        <v>49</v>
      </c>
      <c r="K3" s="48" t="s">
        <v>48</v>
      </c>
      <c r="T3" s="49" t="s">
        <v>49</v>
      </c>
    </row>
    <row r="4" spans="1:20" s="16" customFormat="1" ht="11.25" customHeight="1">
      <c r="A4" s="13" t="s">
        <v>1</v>
      </c>
      <c r="B4" s="14" t="s">
        <v>63</v>
      </c>
      <c r="C4" s="14"/>
      <c r="D4" s="14"/>
      <c r="E4" s="14"/>
      <c r="F4" s="14"/>
      <c r="G4" s="14"/>
      <c r="H4" s="14"/>
      <c r="I4" s="14"/>
      <c r="J4" s="15"/>
      <c r="K4" s="13" t="s">
        <v>1</v>
      </c>
      <c r="L4" s="14" t="s">
        <v>34</v>
      </c>
      <c r="M4" s="14"/>
      <c r="N4" s="14"/>
      <c r="O4" s="14"/>
      <c r="P4" s="14"/>
      <c r="Q4" s="14"/>
      <c r="R4" s="14"/>
      <c r="S4" s="14"/>
      <c r="T4" s="15"/>
    </row>
    <row r="5" spans="1:20" s="16" customFormat="1" ht="11.25" customHeight="1">
      <c r="A5" s="17"/>
      <c r="B5" s="18" t="s">
        <v>4</v>
      </c>
      <c r="C5" s="18"/>
      <c r="D5" s="19"/>
      <c r="E5" s="18" t="s">
        <v>5</v>
      </c>
      <c r="F5" s="18"/>
      <c r="G5" s="19"/>
      <c r="H5" s="18" t="s">
        <v>6</v>
      </c>
      <c r="I5" s="18"/>
      <c r="J5" s="19"/>
      <c r="K5" s="17"/>
      <c r="L5" s="18" t="s">
        <v>4</v>
      </c>
      <c r="M5" s="18"/>
      <c r="N5" s="19"/>
      <c r="O5" s="18" t="s">
        <v>5</v>
      </c>
      <c r="P5" s="18"/>
      <c r="Q5" s="19"/>
      <c r="R5" s="18" t="s">
        <v>6</v>
      </c>
      <c r="S5" s="18"/>
      <c r="T5" s="19"/>
    </row>
    <row r="6" spans="1:20" s="16" customFormat="1" ht="11.25" customHeight="1">
      <c r="A6" s="17"/>
      <c r="B6" s="20" t="s">
        <v>7</v>
      </c>
      <c r="C6" s="20" t="s">
        <v>8</v>
      </c>
      <c r="D6" s="20" t="s">
        <v>8</v>
      </c>
      <c r="E6" s="20" t="s">
        <v>7</v>
      </c>
      <c r="F6" s="20" t="s">
        <v>8</v>
      </c>
      <c r="G6" s="20" t="s">
        <v>8</v>
      </c>
      <c r="H6" s="20" t="s">
        <v>7</v>
      </c>
      <c r="I6" s="20" t="s">
        <v>8</v>
      </c>
      <c r="J6" s="20" t="s">
        <v>8</v>
      </c>
      <c r="K6" s="17"/>
      <c r="L6" s="20" t="s">
        <v>7</v>
      </c>
      <c r="M6" s="20" t="s">
        <v>8</v>
      </c>
      <c r="N6" s="20" t="s">
        <v>8</v>
      </c>
      <c r="O6" s="20" t="s">
        <v>7</v>
      </c>
      <c r="P6" s="20" t="s">
        <v>8</v>
      </c>
      <c r="Q6" s="20" t="s">
        <v>8</v>
      </c>
      <c r="R6" s="20" t="s">
        <v>7</v>
      </c>
      <c r="S6" s="20" t="s">
        <v>8</v>
      </c>
      <c r="T6" s="20" t="s">
        <v>8</v>
      </c>
    </row>
    <row r="7" spans="1:20" s="16" customFormat="1" ht="11.25" customHeight="1">
      <c r="A7" s="17"/>
      <c r="B7" s="20"/>
      <c r="C7" s="20"/>
      <c r="D7" s="20" t="s">
        <v>9</v>
      </c>
      <c r="E7" s="20"/>
      <c r="F7" s="20"/>
      <c r="G7" s="20" t="s">
        <v>9</v>
      </c>
      <c r="H7" s="20"/>
      <c r="I7" s="20"/>
      <c r="J7" s="20" t="s">
        <v>9</v>
      </c>
      <c r="K7" s="17"/>
      <c r="L7" s="20"/>
      <c r="M7" s="20"/>
      <c r="N7" s="20" t="s">
        <v>9</v>
      </c>
      <c r="O7" s="20"/>
      <c r="P7" s="20"/>
      <c r="Q7" s="20" t="s">
        <v>9</v>
      </c>
      <c r="R7" s="20"/>
      <c r="S7" s="20"/>
      <c r="T7" s="20" t="s">
        <v>9</v>
      </c>
    </row>
    <row r="8" spans="1:20" s="16" customFormat="1" ht="11.25" customHeight="1">
      <c r="A8" s="21" t="s">
        <v>10</v>
      </c>
      <c r="B8" s="22" t="s">
        <v>11</v>
      </c>
      <c r="C8" s="22" t="s">
        <v>11</v>
      </c>
      <c r="D8" s="22" t="s">
        <v>12</v>
      </c>
      <c r="E8" s="22" t="s">
        <v>11</v>
      </c>
      <c r="F8" s="22" t="s">
        <v>11</v>
      </c>
      <c r="G8" s="22" t="s">
        <v>12</v>
      </c>
      <c r="H8" s="22" t="s">
        <v>11</v>
      </c>
      <c r="I8" s="22" t="s">
        <v>11</v>
      </c>
      <c r="J8" s="22" t="s">
        <v>12</v>
      </c>
      <c r="K8" s="21" t="s">
        <v>10</v>
      </c>
      <c r="L8" s="22" t="s">
        <v>11</v>
      </c>
      <c r="M8" s="22" t="s">
        <v>11</v>
      </c>
      <c r="N8" s="22" t="s">
        <v>12</v>
      </c>
      <c r="O8" s="22" t="s">
        <v>11</v>
      </c>
      <c r="P8" s="22" t="s">
        <v>11</v>
      </c>
      <c r="Q8" s="22" t="s">
        <v>12</v>
      </c>
      <c r="R8" s="22" t="s">
        <v>11</v>
      </c>
      <c r="S8" s="22" t="s">
        <v>11</v>
      </c>
      <c r="T8" s="22" t="s">
        <v>12</v>
      </c>
    </row>
    <row r="9" spans="1:20" ht="11.25" customHeight="1">
      <c r="A9" s="23" t="s">
        <v>26</v>
      </c>
      <c r="B9" s="3">
        <v>44350</v>
      </c>
      <c r="C9" s="3">
        <v>24847</v>
      </c>
      <c r="D9" s="6">
        <v>56</v>
      </c>
      <c r="E9" s="3">
        <v>21608</v>
      </c>
      <c r="F9" s="3">
        <v>7460</v>
      </c>
      <c r="G9" s="6">
        <v>34.5</v>
      </c>
      <c r="H9" s="3">
        <v>22742</v>
      </c>
      <c r="I9" s="3">
        <v>17387</v>
      </c>
      <c r="J9" s="6">
        <v>76.5</v>
      </c>
      <c r="K9" s="23" t="s">
        <v>26</v>
      </c>
      <c r="L9" s="3">
        <v>13059</v>
      </c>
      <c r="M9" s="3">
        <v>8229</v>
      </c>
      <c r="N9" s="6">
        <v>63</v>
      </c>
      <c r="O9" s="3">
        <v>4895</v>
      </c>
      <c r="P9" s="3">
        <v>2276</v>
      </c>
      <c r="Q9" s="6">
        <v>46.4</v>
      </c>
      <c r="R9" s="3">
        <v>8166</v>
      </c>
      <c r="S9" s="3">
        <v>5953</v>
      </c>
      <c r="T9" s="6">
        <v>72.9</v>
      </c>
    </row>
    <row r="10" spans="1:20" ht="11.25" customHeight="1">
      <c r="A10" s="23" t="s">
        <v>64</v>
      </c>
      <c r="B10" s="3">
        <v>44765</v>
      </c>
      <c r="C10" s="3">
        <v>25716</v>
      </c>
      <c r="D10" s="6">
        <v>57.4</v>
      </c>
      <c r="E10" s="3">
        <v>21226</v>
      </c>
      <c r="F10" s="3">
        <v>7632</v>
      </c>
      <c r="G10" s="6">
        <v>36</v>
      </c>
      <c r="H10" s="3">
        <v>23538</v>
      </c>
      <c r="I10" s="3">
        <v>18084</v>
      </c>
      <c r="J10" s="6">
        <v>76.8</v>
      </c>
      <c r="K10" s="23" t="s">
        <v>64</v>
      </c>
      <c r="L10" s="3">
        <v>12840</v>
      </c>
      <c r="M10" s="3">
        <v>8116</v>
      </c>
      <c r="N10" s="6">
        <v>63.2</v>
      </c>
      <c r="O10" s="3">
        <v>5256</v>
      </c>
      <c r="P10" s="3">
        <v>2527</v>
      </c>
      <c r="Q10" s="6">
        <v>47.9</v>
      </c>
      <c r="R10" s="3">
        <v>7583</v>
      </c>
      <c r="S10" s="3">
        <v>5589</v>
      </c>
      <c r="T10" s="6">
        <v>73.7</v>
      </c>
    </row>
    <row r="11" spans="1:20" ht="11.25" customHeight="1">
      <c r="A11" s="23" t="s">
        <v>65</v>
      </c>
      <c r="B11" s="3">
        <v>44553</v>
      </c>
      <c r="C11" s="3">
        <v>23720</v>
      </c>
      <c r="D11" s="6">
        <v>53.2</v>
      </c>
      <c r="E11" s="3">
        <v>19850</v>
      </c>
      <c r="F11" s="3">
        <v>5841</v>
      </c>
      <c r="G11" s="6">
        <v>29.4</v>
      </c>
      <c r="H11" s="3">
        <v>24702</v>
      </c>
      <c r="I11" s="3">
        <v>17879</v>
      </c>
      <c r="J11" s="6">
        <v>72.4</v>
      </c>
      <c r="K11" s="23" t="s">
        <v>65</v>
      </c>
      <c r="L11" s="7">
        <v>12674</v>
      </c>
      <c r="M11" s="7">
        <v>7926</v>
      </c>
      <c r="N11" s="2">
        <v>62.5</v>
      </c>
      <c r="O11" s="7">
        <v>5003</v>
      </c>
      <c r="P11" s="7">
        <v>2196</v>
      </c>
      <c r="Q11" s="2">
        <v>43.9</v>
      </c>
      <c r="R11" s="7">
        <v>7671</v>
      </c>
      <c r="S11" s="7">
        <v>5730</v>
      </c>
      <c r="T11" s="50">
        <v>74.6</v>
      </c>
    </row>
    <row r="12" spans="1:20" ht="11.25" customHeight="1">
      <c r="A12" s="23" t="s">
        <v>66</v>
      </c>
      <c r="B12" s="3">
        <v>43936</v>
      </c>
      <c r="C12" s="3">
        <v>23119</v>
      </c>
      <c r="D12" s="6">
        <v>52.6</v>
      </c>
      <c r="E12" s="3">
        <v>19579</v>
      </c>
      <c r="F12" s="3">
        <v>5452</v>
      </c>
      <c r="G12" s="6">
        <v>27.9</v>
      </c>
      <c r="H12" s="3">
        <v>24357</v>
      </c>
      <c r="I12" s="3">
        <v>17667</v>
      </c>
      <c r="J12" s="6">
        <v>72.5</v>
      </c>
      <c r="K12" s="23" t="s">
        <v>66</v>
      </c>
      <c r="L12" s="3">
        <v>12609</v>
      </c>
      <c r="M12" s="3">
        <v>8440</v>
      </c>
      <c r="N12" s="6">
        <v>66.9</v>
      </c>
      <c r="O12" s="3">
        <v>4706</v>
      </c>
      <c r="P12" s="3">
        <v>2190</v>
      </c>
      <c r="Q12" s="6">
        <v>46.5</v>
      </c>
      <c r="R12" s="3">
        <v>7904</v>
      </c>
      <c r="S12" s="3">
        <v>6250</v>
      </c>
      <c r="T12" s="6">
        <v>79.1</v>
      </c>
    </row>
    <row r="13" spans="1:20" ht="11.25" customHeight="1">
      <c r="A13" s="23" t="s">
        <v>46</v>
      </c>
      <c r="B13" s="3">
        <f>E13+H13+1</f>
        <v>39393.1</v>
      </c>
      <c r="C13" s="3">
        <f>F13+I13-1</f>
        <v>21013.5</v>
      </c>
      <c r="D13" s="4">
        <f>C13/B13*100+0.1</f>
        <v>53.44309815678381</v>
      </c>
      <c r="E13" s="3">
        <f>ROUND(SUM(E14:E25)/12,1)</f>
        <v>14790</v>
      </c>
      <c r="F13" s="3">
        <f>ROUND(SUM(F14:F25)/12,1)</f>
        <v>2354.2</v>
      </c>
      <c r="G13" s="4">
        <f aca="true" t="shared" si="0" ref="G13:G25">F13/E13*100</f>
        <v>15.917511832319134</v>
      </c>
      <c r="H13" s="3">
        <f>ROUND(SUM(H14:H25)/12,1)</f>
        <v>24602.1</v>
      </c>
      <c r="I13" s="3">
        <f>ROUND(SUM(I14:I25)/12,1)</f>
        <v>18660.3</v>
      </c>
      <c r="J13" s="4">
        <f aca="true" t="shared" si="1" ref="J13:J25">I13/H13*100</f>
        <v>75.84840318509396</v>
      </c>
      <c r="K13" s="23" t="s">
        <v>46</v>
      </c>
      <c r="L13" s="3">
        <f>O13+R13-1</f>
        <v>12458.5</v>
      </c>
      <c r="M13" s="3">
        <f aca="true" t="shared" si="2" ref="M13:M25">P13+S13</f>
        <v>9057.9</v>
      </c>
      <c r="N13" s="4">
        <f aca="true" t="shared" si="3" ref="N13:N25">M13/L13*100</f>
        <v>72.7045792029538</v>
      </c>
      <c r="O13" s="3">
        <f>ROUND(SUM(O14:O25)/12,1)</f>
        <v>4699.3</v>
      </c>
      <c r="P13" s="3">
        <f>ROUND(SUM(P14:P25)/12,1)</f>
        <v>2373.2</v>
      </c>
      <c r="Q13" s="4">
        <f aca="true" t="shared" si="4" ref="Q13:Q25">P13/O13*100</f>
        <v>50.50113846743132</v>
      </c>
      <c r="R13" s="3">
        <f>ROUND(SUM(R14:R25)/12,1)+1</f>
        <v>7760.2</v>
      </c>
      <c r="S13" s="3">
        <f>ROUND(SUM(S14:S25)/12,1)</f>
        <v>6684.7</v>
      </c>
      <c r="T13" s="4">
        <f>S13/R13*100+0.1</f>
        <v>86.2408211128579</v>
      </c>
    </row>
    <row r="14" spans="1:20" ht="11.25" customHeight="1">
      <c r="A14" s="45" t="s">
        <v>47</v>
      </c>
      <c r="B14" s="46">
        <f aca="true" t="shared" si="5" ref="B14:B25">E14+H14</f>
        <v>40601</v>
      </c>
      <c r="C14" s="46">
        <f aca="true" t="shared" si="6" ref="C14:C25">F14+I14</f>
        <v>19975</v>
      </c>
      <c r="D14" s="47">
        <f aca="true" t="shared" si="7" ref="D14:D25">C14/B14*100</f>
        <v>49.19829560848255</v>
      </c>
      <c r="E14" s="46">
        <v>16015</v>
      </c>
      <c r="F14" s="46">
        <v>2726</v>
      </c>
      <c r="G14" s="47">
        <f t="shared" si="0"/>
        <v>17.021542304089916</v>
      </c>
      <c r="H14" s="46">
        <v>24586</v>
      </c>
      <c r="I14" s="46">
        <v>17249</v>
      </c>
      <c r="J14" s="47">
        <f t="shared" si="1"/>
        <v>70.15781338973399</v>
      </c>
      <c r="K14" s="45" t="s">
        <v>47</v>
      </c>
      <c r="L14" s="46">
        <f aca="true" t="shared" si="8" ref="L14:L25">O14+R14</f>
        <v>12397</v>
      </c>
      <c r="M14" s="46">
        <f t="shared" si="2"/>
        <v>9039</v>
      </c>
      <c r="N14" s="47">
        <f t="shared" si="3"/>
        <v>72.91280148423006</v>
      </c>
      <c r="O14" s="46">
        <v>4528</v>
      </c>
      <c r="P14" s="46">
        <v>2084</v>
      </c>
      <c r="Q14" s="47">
        <f t="shared" si="4"/>
        <v>46.024734982332156</v>
      </c>
      <c r="R14" s="46">
        <v>7869</v>
      </c>
      <c r="S14" s="46">
        <v>6955</v>
      </c>
      <c r="T14" s="47">
        <f aca="true" t="shared" si="9" ref="T14:T25">S14/R14*100</f>
        <v>88.38480111831237</v>
      </c>
    </row>
    <row r="15" spans="1:20" ht="11.25" customHeight="1">
      <c r="A15" s="23" t="s">
        <v>13</v>
      </c>
      <c r="B15" s="3">
        <f t="shared" si="5"/>
        <v>40138</v>
      </c>
      <c r="C15" s="3">
        <f t="shared" si="6"/>
        <v>19306</v>
      </c>
      <c r="D15" s="4">
        <f t="shared" si="7"/>
        <v>48.09905824904081</v>
      </c>
      <c r="E15" s="3">
        <v>15901</v>
      </c>
      <c r="F15" s="3">
        <v>2651</v>
      </c>
      <c r="G15" s="4">
        <f t="shared" si="0"/>
        <v>16.671907427205838</v>
      </c>
      <c r="H15" s="3">
        <v>24237</v>
      </c>
      <c r="I15" s="3">
        <v>16655</v>
      </c>
      <c r="J15" s="4">
        <f t="shared" si="1"/>
        <v>68.71725048479598</v>
      </c>
      <c r="K15" s="23" t="s">
        <v>13</v>
      </c>
      <c r="L15" s="3">
        <f t="shared" si="8"/>
        <v>12358</v>
      </c>
      <c r="M15" s="3">
        <f t="shared" si="2"/>
        <v>9000</v>
      </c>
      <c r="N15" s="4">
        <f t="shared" si="3"/>
        <v>72.82731833630038</v>
      </c>
      <c r="O15" s="3">
        <v>4482</v>
      </c>
      <c r="P15" s="3">
        <v>2092</v>
      </c>
      <c r="Q15" s="4">
        <f t="shared" si="4"/>
        <v>46.67559125390451</v>
      </c>
      <c r="R15" s="3">
        <v>7876</v>
      </c>
      <c r="S15" s="3">
        <v>6908</v>
      </c>
      <c r="T15" s="4">
        <f t="shared" si="9"/>
        <v>87.70949720670392</v>
      </c>
    </row>
    <row r="16" spans="1:20" ht="11.25" customHeight="1">
      <c r="A16" s="23" t="s">
        <v>14</v>
      </c>
      <c r="B16" s="3">
        <f t="shared" si="5"/>
        <v>39950</v>
      </c>
      <c r="C16" s="3">
        <f t="shared" si="6"/>
        <v>21757</v>
      </c>
      <c r="D16" s="4">
        <f t="shared" si="7"/>
        <v>54.46057571964956</v>
      </c>
      <c r="E16" s="3">
        <v>15065</v>
      </c>
      <c r="F16" s="3">
        <v>2343</v>
      </c>
      <c r="G16" s="4">
        <f t="shared" si="0"/>
        <v>15.552605376700962</v>
      </c>
      <c r="H16" s="3">
        <v>24885</v>
      </c>
      <c r="I16" s="3">
        <v>19414</v>
      </c>
      <c r="J16" s="4">
        <f t="shared" si="1"/>
        <v>78.01486839461523</v>
      </c>
      <c r="K16" s="23" t="s">
        <v>14</v>
      </c>
      <c r="L16" s="3">
        <f t="shared" si="8"/>
        <v>12266</v>
      </c>
      <c r="M16" s="3">
        <f t="shared" si="2"/>
        <v>9246</v>
      </c>
      <c r="N16" s="4">
        <f t="shared" si="3"/>
        <v>75.3790966900375</v>
      </c>
      <c r="O16" s="3">
        <v>4697</v>
      </c>
      <c r="P16" s="3">
        <v>2514</v>
      </c>
      <c r="Q16" s="4">
        <f t="shared" si="4"/>
        <v>53.5235256546732</v>
      </c>
      <c r="R16" s="3">
        <v>7569</v>
      </c>
      <c r="S16" s="3">
        <v>6732</v>
      </c>
      <c r="T16" s="4">
        <f t="shared" si="9"/>
        <v>88.94173602853745</v>
      </c>
    </row>
    <row r="17" spans="1:20" ht="11.25" customHeight="1">
      <c r="A17" s="23" t="s">
        <v>15</v>
      </c>
      <c r="B17" s="3">
        <f t="shared" si="5"/>
        <v>39228</v>
      </c>
      <c r="C17" s="3">
        <f t="shared" si="6"/>
        <v>22075</v>
      </c>
      <c r="D17" s="4">
        <f t="shared" si="7"/>
        <v>56.27358009584991</v>
      </c>
      <c r="E17" s="3">
        <v>14501</v>
      </c>
      <c r="F17" s="3">
        <v>2539</v>
      </c>
      <c r="G17" s="4">
        <f t="shared" si="0"/>
        <v>17.509137300875803</v>
      </c>
      <c r="H17" s="3">
        <v>24727</v>
      </c>
      <c r="I17" s="3">
        <v>19536</v>
      </c>
      <c r="J17" s="4">
        <f t="shared" si="1"/>
        <v>79.00675375096048</v>
      </c>
      <c r="K17" s="23" t="s">
        <v>15</v>
      </c>
      <c r="L17" s="3">
        <f t="shared" si="8"/>
        <v>12712</v>
      </c>
      <c r="M17" s="3">
        <f t="shared" si="2"/>
        <v>9494</v>
      </c>
      <c r="N17" s="4">
        <f t="shared" si="3"/>
        <v>74.68533668974197</v>
      </c>
      <c r="O17" s="3">
        <v>4908</v>
      </c>
      <c r="P17" s="3">
        <v>2610</v>
      </c>
      <c r="Q17" s="4">
        <f t="shared" si="4"/>
        <v>53.17848410757946</v>
      </c>
      <c r="R17" s="3">
        <v>7804</v>
      </c>
      <c r="S17" s="3">
        <v>6884</v>
      </c>
      <c r="T17" s="4">
        <f t="shared" si="9"/>
        <v>88.21117375704766</v>
      </c>
    </row>
    <row r="18" spans="1:20" ht="11.25" customHeight="1">
      <c r="A18" s="23" t="s">
        <v>16</v>
      </c>
      <c r="B18" s="3">
        <f t="shared" si="5"/>
        <v>39466</v>
      </c>
      <c r="C18" s="3">
        <f t="shared" si="6"/>
        <v>22148</v>
      </c>
      <c r="D18" s="4">
        <f t="shared" si="7"/>
        <v>56.1191912025541</v>
      </c>
      <c r="E18" s="3">
        <v>14420</v>
      </c>
      <c r="F18" s="3">
        <v>2478</v>
      </c>
      <c r="G18" s="4">
        <f t="shared" si="0"/>
        <v>17.184466019417478</v>
      </c>
      <c r="H18" s="3">
        <v>25046</v>
      </c>
      <c r="I18" s="3">
        <v>19670</v>
      </c>
      <c r="J18" s="4">
        <f t="shared" si="1"/>
        <v>78.53549468977083</v>
      </c>
      <c r="K18" s="23" t="s">
        <v>16</v>
      </c>
      <c r="L18" s="3">
        <f t="shared" si="8"/>
        <v>12552</v>
      </c>
      <c r="M18" s="3">
        <f t="shared" si="2"/>
        <v>8086</v>
      </c>
      <c r="N18" s="4">
        <f t="shared" si="3"/>
        <v>64.4200127469726</v>
      </c>
      <c r="O18" s="3">
        <v>4747</v>
      </c>
      <c r="P18" s="3">
        <v>2212</v>
      </c>
      <c r="Q18" s="4">
        <f t="shared" si="4"/>
        <v>46.59785127448915</v>
      </c>
      <c r="R18" s="3">
        <v>7805</v>
      </c>
      <c r="S18" s="3">
        <v>5874</v>
      </c>
      <c r="T18" s="4">
        <f t="shared" si="9"/>
        <v>75.25944907110826</v>
      </c>
    </row>
    <row r="19" spans="1:20" ht="11.25" customHeight="1">
      <c r="A19" s="23" t="s">
        <v>17</v>
      </c>
      <c r="B19" s="3">
        <f t="shared" si="5"/>
        <v>39144</v>
      </c>
      <c r="C19" s="3">
        <f t="shared" si="6"/>
        <v>21360</v>
      </c>
      <c r="D19" s="4">
        <f t="shared" si="7"/>
        <v>54.567749846719806</v>
      </c>
      <c r="E19" s="3">
        <v>14328</v>
      </c>
      <c r="F19" s="3">
        <v>2148</v>
      </c>
      <c r="G19" s="4">
        <f t="shared" si="0"/>
        <v>14.991624790619765</v>
      </c>
      <c r="H19" s="3">
        <v>24816</v>
      </c>
      <c r="I19" s="3">
        <v>19212</v>
      </c>
      <c r="J19" s="4">
        <f t="shared" si="1"/>
        <v>77.41779497098646</v>
      </c>
      <c r="K19" s="23" t="s">
        <v>17</v>
      </c>
      <c r="L19" s="3">
        <f t="shared" si="8"/>
        <v>12400</v>
      </c>
      <c r="M19" s="3">
        <f t="shared" si="2"/>
        <v>9071</v>
      </c>
      <c r="N19" s="4">
        <f t="shared" si="3"/>
        <v>73.15322580645162</v>
      </c>
      <c r="O19" s="3">
        <v>4682</v>
      </c>
      <c r="P19" s="3">
        <v>2300</v>
      </c>
      <c r="Q19" s="4">
        <f t="shared" si="4"/>
        <v>49.12430585219991</v>
      </c>
      <c r="R19" s="3">
        <v>7718</v>
      </c>
      <c r="S19" s="3">
        <v>6771</v>
      </c>
      <c r="T19" s="4">
        <f t="shared" si="9"/>
        <v>87.72998186058565</v>
      </c>
    </row>
    <row r="20" spans="1:20" ht="11.25" customHeight="1">
      <c r="A20" s="23" t="s">
        <v>18</v>
      </c>
      <c r="B20" s="3">
        <f t="shared" si="5"/>
        <v>39552</v>
      </c>
      <c r="C20" s="3">
        <f t="shared" si="6"/>
        <v>21585</v>
      </c>
      <c r="D20" s="4">
        <f t="shared" si="7"/>
        <v>54.573725728155345</v>
      </c>
      <c r="E20" s="3">
        <v>14576</v>
      </c>
      <c r="F20" s="3">
        <v>2310</v>
      </c>
      <c r="G20" s="4">
        <f t="shared" si="0"/>
        <v>15.847969264544457</v>
      </c>
      <c r="H20" s="3">
        <v>24976</v>
      </c>
      <c r="I20" s="3">
        <v>19275</v>
      </c>
      <c r="J20" s="4">
        <f t="shared" si="1"/>
        <v>77.17408712363869</v>
      </c>
      <c r="K20" s="23" t="s">
        <v>18</v>
      </c>
      <c r="L20" s="3">
        <f t="shared" si="8"/>
        <v>12656</v>
      </c>
      <c r="M20" s="3">
        <f t="shared" si="2"/>
        <v>9344</v>
      </c>
      <c r="N20" s="4">
        <f t="shared" si="3"/>
        <v>73.83059418457648</v>
      </c>
      <c r="O20" s="3">
        <v>4726</v>
      </c>
      <c r="P20" s="3">
        <v>2408</v>
      </c>
      <c r="Q20" s="4">
        <f t="shared" si="4"/>
        <v>50.95217943292425</v>
      </c>
      <c r="R20" s="3">
        <v>7930</v>
      </c>
      <c r="S20" s="3">
        <v>6936</v>
      </c>
      <c r="T20" s="4">
        <f t="shared" si="9"/>
        <v>87.46532156368222</v>
      </c>
    </row>
    <row r="21" spans="1:20" ht="11.25" customHeight="1">
      <c r="A21" s="23" t="s">
        <v>19</v>
      </c>
      <c r="B21" s="3">
        <f t="shared" si="5"/>
        <v>38828</v>
      </c>
      <c r="C21" s="3">
        <f t="shared" si="6"/>
        <v>18876</v>
      </c>
      <c r="D21" s="4">
        <f t="shared" si="7"/>
        <v>48.61440197795405</v>
      </c>
      <c r="E21" s="3">
        <v>14420</v>
      </c>
      <c r="F21" s="3">
        <v>2104</v>
      </c>
      <c r="G21" s="4">
        <f t="shared" si="0"/>
        <v>14.590846047156727</v>
      </c>
      <c r="H21" s="3">
        <v>24408</v>
      </c>
      <c r="I21" s="3">
        <v>16772</v>
      </c>
      <c r="J21" s="4">
        <f t="shared" si="1"/>
        <v>68.7151753523435</v>
      </c>
      <c r="K21" s="23" t="s">
        <v>19</v>
      </c>
      <c r="L21" s="3">
        <f t="shared" si="8"/>
        <v>12604</v>
      </c>
      <c r="M21" s="3">
        <f t="shared" si="2"/>
        <v>9474</v>
      </c>
      <c r="N21" s="4">
        <f t="shared" si="3"/>
        <v>75.16661377340526</v>
      </c>
      <c r="O21" s="3">
        <v>4750</v>
      </c>
      <c r="P21" s="3">
        <v>2527</v>
      </c>
      <c r="Q21" s="4">
        <f t="shared" si="4"/>
        <v>53.2</v>
      </c>
      <c r="R21" s="3">
        <v>7854</v>
      </c>
      <c r="S21" s="3">
        <v>6947</v>
      </c>
      <c r="T21" s="4">
        <f t="shared" si="9"/>
        <v>88.45174433409727</v>
      </c>
    </row>
    <row r="22" spans="1:20" ht="11.25" customHeight="1">
      <c r="A22" s="23" t="s">
        <v>20</v>
      </c>
      <c r="B22" s="3">
        <f t="shared" si="5"/>
        <v>38797</v>
      </c>
      <c r="C22" s="3">
        <f t="shared" si="6"/>
        <v>20948</v>
      </c>
      <c r="D22" s="4">
        <f t="shared" si="7"/>
        <v>53.99386550506482</v>
      </c>
      <c r="E22" s="3">
        <v>14554</v>
      </c>
      <c r="F22" s="3">
        <v>2149</v>
      </c>
      <c r="G22" s="4">
        <f t="shared" si="0"/>
        <v>14.765700151161193</v>
      </c>
      <c r="H22" s="3">
        <v>24243</v>
      </c>
      <c r="I22" s="3">
        <v>18799</v>
      </c>
      <c r="J22" s="4">
        <f t="shared" si="1"/>
        <v>77.54403332920843</v>
      </c>
      <c r="K22" s="23" t="s">
        <v>20</v>
      </c>
      <c r="L22" s="3">
        <f t="shared" si="8"/>
        <v>12441</v>
      </c>
      <c r="M22" s="3">
        <f t="shared" si="2"/>
        <v>8334</v>
      </c>
      <c r="N22" s="4">
        <f t="shared" si="3"/>
        <v>66.98818422956354</v>
      </c>
      <c r="O22" s="3">
        <v>4793</v>
      </c>
      <c r="P22" s="3">
        <v>2456</v>
      </c>
      <c r="Q22" s="4">
        <f t="shared" si="4"/>
        <v>51.24139369914459</v>
      </c>
      <c r="R22" s="3">
        <v>7648</v>
      </c>
      <c r="S22" s="3">
        <v>5878</v>
      </c>
      <c r="T22" s="4">
        <f t="shared" si="9"/>
        <v>76.85669456066945</v>
      </c>
    </row>
    <row r="23" spans="1:20" ht="11.25" customHeight="1">
      <c r="A23" s="23" t="s">
        <v>21</v>
      </c>
      <c r="B23" s="3">
        <f t="shared" si="5"/>
        <v>38959</v>
      </c>
      <c r="C23" s="3">
        <f t="shared" si="6"/>
        <v>21174</v>
      </c>
      <c r="D23" s="4">
        <f t="shared" si="7"/>
        <v>54.34944428758438</v>
      </c>
      <c r="E23" s="3">
        <v>14440</v>
      </c>
      <c r="F23" s="3">
        <v>2073</v>
      </c>
      <c r="G23" s="4">
        <f t="shared" si="0"/>
        <v>14.355955678670359</v>
      </c>
      <c r="H23" s="3">
        <v>24519</v>
      </c>
      <c r="I23" s="3">
        <v>19101</v>
      </c>
      <c r="J23" s="4">
        <f t="shared" si="1"/>
        <v>77.90285085036095</v>
      </c>
      <c r="K23" s="23" t="s">
        <v>21</v>
      </c>
      <c r="L23" s="3">
        <f t="shared" si="8"/>
        <v>12373</v>
      </c>
      <c r="M23" s="3">
        <f t="shared" si="2"/>
        <v>9132</v>
      </c>
      <c r="N23" s="4">
        <f t="shared" si="3"/>
        <v>73.80586761496808</v>
      </c>
      <c r="O23" s="3">
        <v>4692</v>
      </c>
      <c r="P23" s="3">
        <v>2371</v>
      </c>
      <c r="Q23" s="4">
        <f t="shared" si="4"/>
        <v>50.53282182438193</v>
      </c>
      <c r="R23" s="3">
        <v>7681</v>
      </c>
      <c r="S23" s="3">
        <v>6761</v>
      </c>
      <c r="T23" s="4">
        <f t="shared" si="9"/>
        <v>88.02239291758886</v>
      </c>
    </row>
    <row r="24" spans="1:20" ht="11.25" customHeight="1">
      <c r="A24" s="23" t="s">
        <v>22</v>
      </c>
      <c r="B24" s="3">
        <f t="shared" si="5"/>
        <v>39184</v>
      </c>
      <c r="C24" s="3">
        <f t="shared" si="6"/>
        <v>21403</v>
      </c>
      <c r="D24" s="4">
        <f t="shared" si="7"/>
        <v>54.621784401796646</v>
      </c>
      <c r="E24" s="3">
        <v>14681</v>
      </c>
      <c r="F24" s="3">
        <v>2289</v>
      </c>
      <c r="G24" s="4">
        <f t="shared" si="0"/>
        <v>15.59158095497582</v>
      </c>
      <c r="H24" s="3">
        <v>24503</v>
      </c>
      <c r="I24" s="3">
        <v>19114</v>
      </c>
      <c r="J24" s="4">
        <f t="shared" si="1"/>
        <v>78.00677468065135</v>
      </c>
      <c r="K24" s="23" t="s">
        <v>22</v>
      </c>
      <c r="L24" s="3">
        <f t="shared" si="8"/>
        <v>12327</v>
      </c>
      <c r="M24" s="3">
        <f t="shared" si="2"/>
        <v>9190</v>
      </c>
      <c r="N24" s="4">
        <f t="shared" si="3"/>
        <v>74.5517968686623</v>
      </c>
      <c r="O24" s="3">
        <v>4662</v>
      </c>
      <c r="P24" s="3">
        <v>2448</v>
      </c>
      <c r="Q24" s="4">
        <f t="shared" si="4"/>
        <v>52.509652509652504</v>
      </c>
      <c r="R24" s="3">
        <v>7665</v>
      </c>
      <c r="S24" s="3">
        <v>6742</v>
      </c>
      <c r="T24" s="4">
        <f t="shared" si="9"/>
        <v>87.95825179386824</v>
      </c>
    </row>
    <row r="25" spans="1:20" ht="11.25" customHeight="1">
      <c r="A25" s="24" t="s">
        <v>23</v>
      </c>
      <c r="B25" s="12">
        <f t="shared" si="5"/>
        <v>38858</v>
      </c>
      <c r="C25" s="5">
        <f t="shared" si="6"/>
        <v>21566</v>
      </c>
      <c r="D25" s="43">
        <f t="shared" si="7"/>
        <v>55.499511040197646</v>
      </c>
      <c r="E25" s="5">
        <v>14579</v>
      </c>
      <c r="F25" s="5">
        <v>2440</v>
      </c>
      <c r="G25" s="11">
        <f t="shared" si="0"/>
        <v>16.736401673640167</v>
      </c>
      <c r="H25" s="5">
        <v>24279</v>
      </c>
      <c r="I25" s="5">
        <v>19126</v>
      </c>
      <c r="J25" s="11">
        <f t="shared" si="1"/>
        <v>78.77589686560403</v>
      </c>
      <c r="K25" s="24" t="s">
        <v>23</v>
      </c>
      <c r="L25" s="12">
        <f t="shared" si="8"/>
        <v>12416</v>
      </c>
      <c r="M25" s="5">
        <f t="shared" si="2"/>
        <v>9284</v>
      </c>
      <c r="N25" s="43">
        <f t="shared" si="3"/>
        <v>74.77448453608247</v>
      </c>
      <c r="O25" s="5">
        <v>4725</v>
      </c>
      <c r="P25" s="5">
        <v>2456</v>
      </c>
      <c r="Q25" s="11">
        <f t="shared" si="4"/>
        <v>51.97883597883598</v>
      </c>
      <c r="R25" s="5">
        <v>7691</v>
      </c>
      <c r="S25" s="5">
        <v>6828</v>
      </c>
      <c r="T25" s="11">
        <f t="shared" si="9"/>
        <v>88.77909244571576</v>
      </c>
    </row>
    <row r="26" spans="1:10" ht="11.25" customHeight="1">
      <c r="A26" s="25"/>
      <c r="B26" s="48"/>
      <c r="C26" s="48"/>
      <c r="D26" s="48"/>
      <c r="E26" s="48"/>
      <c r="F26" s="48"/>
      <c r="G26" s="48"/>
      <c r="H26" s="48"/>
      <c r="I26" s="48"/>
      <c r="J26" s="48"/>
    </row>
    <row r="27" spans="1:20" ht="11.25" customHeight="1">
      <c r="A27" s="26"/>
      <c r="B27" s="48"/>
      <c r="C27" s="48"/>
      <c r="D27" s="48"/>
      <c r="E27" s="48"/>
      <c r="F27" s="48"/>
      <c r="G27" s="48"/>
      <c r="H27" s="48"/>
      <c r="I27" s="48"/>
      <c r="J27" s="49" t="s">
        <v>49</v>
      </c>
      <c r="T27" s="49" t="s">
        <v>49</v>
      </c>
    </row>
    <row r="28" spans="1:20" s="16" customFormat="1" ht="11.25" customHeight="1">
      <c r="A28" s="13" t="s">
        <v>1</v>
      </c>
      <c r="B28" s="14" t="s">
        <v>29</v>
      </c>
      <c r="C28" s="14"/>
      <c r="D28" s="14"/>
      <c r="E28" s="14"/>
      <c r="F28" s="14"/>
      <c r="G28" s="14"/>
      <c r="H28" s="14"/>
      <c r="I28" s="14"/>
      <c r="J28" s="15"/>
      <c r="K28" s="13" t="s">
        <v>1</v>
      </c>
      <c r="L28" s="14" t="s">
        <v>35</v>
      </c>
      <c r="M28" s="14"/>
      <c r="N28" s="14"/>
      <c r="O28" s="14"/>
      <c r="P28" s="14"/>
      <c r="Q28" s="14"/>
      <c r="R28" s="14"/>
      <c r="S28" s="14"/>
      <c r="T28" s="15"/>
    </row>
    <row r="29" spans="1:20" s="16" customFormat="1" ht="11.25" customHeight="1">
      <c r="A29" s="17"/>
      <c r="B29" s="18" t="s">
        <v>4</v>
      </c>
      <c r="C29" s="18"/>
      <c r="D29" s="19"/>
      <c r="E29" s="18" t="s">
        <v>5</v>
      </c>
      <c r="F29" s="18"/>
      <c r="G29" s="19"/>
      <c r="H29" s="18" t="s">
        <v>6</v>
      </c>
      <c r="I29" s="18"/>
      <c r="J29" s="19"/>
      <c r="K29" s="17"/>
      <c r="L29" s="18" t="s">
        <v>4</v>
      </c>
      <c r="M29" s="18"/>
      <c r="N29" s="19"/>
      <c r="O29" s="18" t="s">
        <v>5</v>
      </c>
      <c r="P29" s="18"/>
      <c r="Q29" s="19"/>
      <c r="R29" s="18" t="s">
        <v>6</v>
      </c>
      <c r="S29" s="18"/>
      <c r="T29" s="19"/>
    </row>
    <row r="30" spans="1:20" s="16" customFormat="1" ht="11.25" customHeight="1">
      <c r="A30" s="17"/>
      <c r="B30" s="20" t="s">
        <v>7</v>
      </c>
      <c r="C30" s="20" t="s">
        <v>8</v>
      </c>
      <c r="D30" s="20" t="s">
        <v>8</v>
      </c>
      <c r="E30" s="20" t="s">
        <v>7</v>
      </c>
      <c r="F30" s="20" t="s">
        <v>8</v>
      </c>
      <c r="G30" s="20" t="s">
        <v>8</v>
      </c>
      <c r="H30" s="20" t="s">
        <v>7</v>
      </c>
      <c r="I30" s="20" t="s">
        <v>8</v>
      </c>
      <c r="J30" s="20" t="s">
        <v>8</v>
      </c>
      <c r="K30" s="17"/>
      <c r="L30" s="20" t="s">
        <v>7</v>
      </c>
      <c r="M30" s="20" t="s">
        <v>8</v>
      </c>
      <c r="N30" s="20" t="s">
        <v>8</v>
      </c>
      <c r="O30" s="20" t="s">
        <v>7</v>
      </c>
      <c r="P30" s="20" t="s">
        <v>8</v>
      </c>
      <c r="Q30" s="20" t="s">
        <v>8</v>
      </c>
      <c r="R30" s="20" t="s">
        <v>7</v>
      </c>
      <c r="S30" s="20" t="s">
        <v>8</v>
      </c>
      <c r="T30" s="20" t="s">
        <v>8</v>
      </c>
    </row>
    <row r="31" spans="1:20" s="16" customFormat="1" ht="11.25" customHeight="1">
      <c r="A31" s="17"/>
      <c r="B31" s="20"/>
      <c r="C31" s="20"/>
      <c r="D31" s="20" t="s">
        <v>9</v>
      </c>
      <c r="E31" s="20"/>
      <c r="F31" s="20"/>
      <c r="G31" s="20" t="s">
        <v>9</v>
      </c>
      <c r="H31" s="20"/>
      <c r="I31" s="20"/>
      <c r="J31" s="20" t="s">
        <v>9</v>
      </c>
      <c r="K31" s="17"/>
      <c r="L31" s="20"/>
      <c r="M31" s="20"/>
      <c r="N31" s="20" t="s">
        <v>9</v>
      </c>
      <c r="O31" s="20"/>
      <c r="P31" s="20"/>
      <c r="Q31" s="20" t="s">
        <v>9</v>
      </c>
      <c r="R31" s="20"/>
      <c r="S31" s="20"/>
      <c r="T31" s="20" t="s">
        <v>9</v>
      </c>
    </row>
    <row r="32" spans="1:20" s="16" customFormat="1" ht="11.25" customHeight="1">
      <c r="A32" s="21" t="s">
        <v>10</v>
      </c>
      <c r="B32" s="22" t="s">
        <v>11</v>
      </c>
      <c r="C32" s="22" t="s">
        <v>11</v>
      </c>
      <c r="D32" s="22" t="s">
        <v>12</v>
      </c>
      <c r="E32" s="22" t="s">
        <v>11</v>
      </c>
      <c r="F32" s="22" t="s">
        <v>11</v>
      </c>
      <c r="G32" s="22" t="s">
        <v>12</v>
      </c>
      <c r="H32" s="22" t="s">
        <v>11</v>
      </c>
      <c r="I32" s="22" t="s">
        <v>11</v>
      </c>
      <c r="J32" s="22" t="s">
        <v>12</v>
      </c>
      <c r="K32" s="21" t="s">
        <v>10</v>
      </c>
      <c r="L32" s="22" t="s">
        <v>11</v>
      </c>
      <c r="M32" s="22" t="s">
        <v>11</v>
      </c>
      <c r="N32" s="22" t="s">
        <v>12</v>
      </c>
      <c r="O32" s="22" t="s">
        <v>11</v>
      </c>
      <c r="P32" s="22" t="s">
        <v>11</v>
      </c>
      <c r="Q32" s="22" t="s">
        <v>12</v>
      </c>
      <c r="R32" s="22" t="s">
        <v>11</v>
      </c>
      <c r="S32" s="22" t="s">
        <v>11</v>
      </c>
      <c r="T32" s="22" t="s">
        <v>12</v>
      </c>
    </row>
    <row r="33" spans="1:20" ht="11.25" customHeight="1">
      <c r="A33" s="23" t="s">
        <v>26</v>
      </c>
      <c r="B33" s="3">
        <v>5413</v>
      </c>
      <c r="C33" s="3">
        <v>248</v>
      </c>
      <c r="D33" s="6">
        <v>4.6</v>
      </c>
      <c r="E33" s="3">
        <v>2992</v>
      </c>
      <c r="F33" s="3">
        <v>0</v>
      </c>
      <c r="G33" s="6">
        <v>0</v>
      </c>
      <c r="H33" s="3">
        <v>2421</v>
      </c>
      <c r="I33" s="3">
        <v>248</v>
      </c>
      <c r="J33" s="6">
        <v>10.2</v>
      </c>
      <c r="K33" s="23" t="s">
        <v>26</v>
      </c>
      <c r="L33" s="3">
        <v>55470</v>
      </c>
      <c r="M33" s="3">
        <v>6041</v>
      </c>
      <c r="N33" s="6">
        <v>10.9</v>
      </c>
      <c r="O33" s="3">
        <v>13250</v>
      </c>
      <c r="P33" s="3">
        <v>1297</v>
      </c>
      <c r="Q33" s="6">
        <v>9.8</v>
      </c>
      <c r="R33" s="3">
        <v>42220</v>
      </c>
      <c r="S33" s="3">
        <v>4744</v>
      </c>
      <c r="T33" s="6">
        <v>11.2</v>
      </c>
    </row>
    <row r="34" spans="1:20" ht="11.25" customHeight="1">
      <c r="A34" s="23" t="s">
        <v>67</v>
      </c>
      <c r="B34" s="3">
        <v>5228</v>
      </c>
      <c r="C34" s="3">
        <v>282</v>
      </c>
      <c r="D34" s="6">
        <v>5.4</v>
      </c>
      <c r="E34" s="3">
        <v>2786</v>
      </c>
      <c r="F34" s="3">
        <v>0</v>
      </c>
      <c r="G34" s="6">
        <v>0</v>
      </c>
      <c r="H34" s="3">
        <v>2443</v>
      </c>
      <c r="I34" s="3">
        <v>282</v>
      </c>
      <c r="J34" s="6">
        <v>11.6</v>
      </c>
      <c r="K34" s="23" t="s">
        <v>67</v>
      </c>
      <c r="L34" s="3">
        <v>56147</v>
      </c>
      <c r="M34" s="3">
        <v>6189</v>
      </c>
      <c r="N34" s="6">
        <v>11</v>
      </c>
      <c r="O34" s="3">
        <v>13342</v>
      </c>
      <c r="P34" s="3">
        <v>1325</v>
      </c>
      <c r="Q34" s="6">
        <v>9.9</v>
      </c>
      <c r="R34" s="3">
        <v>42803</v>
      </c>
      <c r="S34" s="3">
        <v>4864</v>
      </c>
      <c r="T34" s="6">
        <v>11.4</v>
      </c>
    </row>
    <row r="35" spans="1:20" ht="11.25" customHeight="1">
      <c r="A35" s="23" t="s">
        <v>68</v>
      </c>
      <c r="B35" s="3">
        <v>5276</v>
      </c>
      <c r="C35" s="3">
        <v>972</v>
      </c>
      <c r="D35" s="6">
        <v>18.3</v>
      </c>
      <c r="E35" s="3">
        <v>2302</v>
      </c>
      <c r="F35" s="3">
        <v>66</v>
      </c>
      <c r="G35" s="6">
        <v>2.8</v>
      </c>
      <c r="H35" s="3">
        <v>2974</v>
      </c>
      <c r="I35" s="3">
        <v>906</v>
      </c>
      <c r="J35" s="6">
        <v>30.3</v>
      </c>
      <c r="K35" s="23" t="s">
        <v>68</v>
      </c>
      <c r="L35" s="3">
        <v>57838</v>
      </c>
      <c r="M35" s="3">
        <v>12399</v>
      </c>
      <c r="N35" s="6">
        <v>21.4</v>
      </c>
      <c r="O35" s="3">
        <v>14689</v>
      </c>
      <c r="P35" s="3">
        <v>1875</v>
      </c>
      <c r="Q35" s="6">
        <v>12.8</v>
      </c>
      <c r="R35" s="3">
        <v>43150</v>
      </c>
      <c r="S35" s="3">
        <v>10524</v>
      </c>
      <c r="T35" s="6">
        <v>24.4</v>
      </c>
    </row>
    <row r="36" spans="1:20" ht="11.25" customHeight="1">
      <c r="A36" s="23" t="s">
        <v>69</v>
      </c>
      <c r="B36" s="3">
        <v>5291</v>
      </c>
      <c r="C36" s="3">
        <v>749</v>
      </c>
      <c r="D36" s="6">
        <v>14.2</v>
      </c>
      <c r="E36" s="3">
        <v>2640</v>
      </c>
      <c r="F36" s="3">
        <v>52</v>
      </c>
      <c r="G36" s="6">
        <v>2</v>
      </c>
      <c r="H36" s="3">
        <v>2651</v>
      </c>
      <c r="I36" s="3">
        <v>697</v>
      </c>
      <c r="J36" s="6">
        <v>26.3</v>
      </c>
      <c r="K36" s="23" t="s">
        <v>69</v>
      </c>
      <c r="L36" s="3">
        <v>56437</v>
      </c>
      <c r="M36" s="3">
        <v>13075</v>
      </c>
      <c r="N36" s="6">
        <v>23.2</v>
      </c>
      <c r="O36" s="3">
        <v>14254</v>
      </c>
      <c r="P36" s="3">
        <v>1760</v>
      </c>
      <c r="Q36" s="6">
        <v>12.3</v>
      </c>
      <c r="R36" s="3">
        <v>42182</v>
      </c>
      <c r="S36" s="3">
        <v>11315</v>
      </c>
      <c r="T36" s="6">
        <v>26.8</v>
      </c>
    </row>
    <row r="37" spans="1:20" ht="11.25" customHeight="1">
      <c r="A37" s="23" t="s">
        <v>46</v>
      </c>
      <c r="B37" s="3">
        <f aca="true" t="shared" si="10" ref="B37:B49">E37+H37</f>
        <v>4231.4</v>
      </c>
      <c r="C37" s="3">
        <f aca="true" t="shared" si="11" ref="C37:C49">F37+I37</f>
        <v>617.2</v>
      </c>
      <c r="D37" s="4">
        <f aca="true" t="shared" si="12" ref="D37:D49">C37/B37*100</f>
        <v>14.5861889681902</v>
      </c>
      <c r="E37" s="3">
        <f>ROUND(SUM(E38:E49)/12,1)</f>
        <v>1616</v>
      </c>
      <c r="F37" s="3">
        <f>ROUND(SUM(F38:F49)/12,1)</f>
        <v>56.1</v>
      </c>
      <c r="G37" s="4">
        <f aca="true" t="shared" si="13" ref="G37:G49">F37/E37*100</f>
        <v>3.471534653465347</v>
      </c>
      <c r="H37" s="3">
        <f>ROUND(SUM(H38:H49)/12,1)+1</f>
        <v>2615.4</v>
      </c>
      <c r="I37" s="3">
        <f>ROUND(SUM(I38:I49)/12,1)</f>
        <v>561.1</v>
      </c>
      <c r="J37" s="4">
        <f>I37/H37*100-0.1</f>
        <v>21.35369733119217</v>
      </c>
      <c r="K37" s="23" t="s">
        <v>46</v>
      </c>
      <c r="L37" s="3">
        <f>O37+R37-1</f>
        <v>56994</v>
      </c>
      <c r="M37" s="3">
        <f aca="true" t="shared" si="14" ref="M37:M49">P37+S37</f>
        <v>6020.8</v>
      </c>
      <c r="N37" s="4">
        <f aca="true" t="shared" si="15" ref="N37:N49">M37/L37*100</f>
        <v>10.563919009018493</v>
      </c>
      <c r="O37" s="3">
        <f>ROUND(SUM(O38:O49)/12,1)+1</f>
        <v>15340.2</v>
      </c>
      <c r="P37" s="3">
        <f>ROUND(SUM(P38:P49)/12,1)</f>
        <v>1007.6</v>
      </c>
      <c r="Q37" s="4">
        <f aca="true" t="shared" si="16" ref="Q37:Q49">P37/O37*100</f>
        <v>6.5683628635871765</v>
      </c>
      <c r="R37" s="3">
        <f>ROUND(SUM(R38:R49)/12,1)</f>
        <v>41654.8</v>
      </c>
      <c r="S37" s="3">
        <f>ROUND(SUM(S38:S49)/12,1)</f>
        <v>5013.2</v>
      </c>
      <c r="T37" s="4">
        <f aca="true" t="shared" si="17" ref="T37:T49">S37/R37*100</f>
        <v>12.035107598644093</v>
      </c>
    </row>
    <row r="38" spans="1:20" ht="11.25" customHeight="1">
      <c r="A38" s="45" t="s">
        <v>47</v>
      </c>
      <c r="B38" s="46">
        <f t="shared" si="10"/>
        <v>4298</v>
      </c>
      <c r="C38" s="46">
        <f t="shared" si="11"/>
        <v>665</v>
      </c>
      <c r="D38" s="47">
        <f t="shared" si="12"/>
        <v>15.472312703583063</v>
      </c>
      <c r="E38" s="46">
        <v>1674</v>
      </c>
      <c r="F38" s="46">
        <v>55</v>
      </c>
      <c r="G38" s="47">
        <f t="shared" si="13"/>
        <v>3.2855436081242537</v>
      </c>
      <c r="H38" s="46">
        <v>2624</v>
      </c>
      <c r="I38" s="46">
        <v>610</v>
      </c>
      <c r="J38" s="47">
        <f aca="true" t="shared" si="18" ref="J38:J49">I38/H38*100</f>
        <v>23.246951219512198</v>
      </c>
      <c r="K38" s="45" t="s">
        <v>47</v>
      </c>
      <c r="L38" s="46">
        <f aca="true" t="shared" si="19" ref="L38:L49">O38+R38</f>
        <v>56023</v>
      </c>
      <c r="M38" s="46">
        <f t="shared" si="14"/>
        <v>5411</v>
      </c>
      <c r="N38" s="47">
        <f t="shared" si="15"/>
        <v>9.658533102475769</v>
      </c>
      <c r="O38" s="46">
        <v>14794</v>
      </c>
      <c r="P38" s="46">
        <v>893</v>
      </c>
      <c r="Q38" s="47">
        <f t="shared" si="16"/>
        <v>6.036230904420711</v>
      </c>
      <c r="R38" s="46">
        <v>41229</v>
      </c>
      <c r="S38" s="46">
        <v>4518</v>
      </c>
      <c r="T38" s="47">
        <f t="shared" si="17"/>
        <v>10.958306046714691</v>
      </c>
    </row>
    <row r="39" spans="1:20" ht="11.25" customHeight="1">
      <c r="A39" s="23" t="s">
        <v>13</v>
      </c>
      <c r="B39" s="3">
        <f t="shared" si="10"/>
        <v>4279</v>
      </c>
      <c r="C39" s="3">
        <f t="shared" si="11"/>
        <v>665</v>
      </c>
      <c r="D39" s="4">
        <f t="shared" si="12"/>
        <v>15.541014255667212</v>
      </c>
      <c r="E39" s="3">
        <v>1677</v>
      </c>
      <c r="F39" s="3">
        <v>55</v>
      </c>
      <c r="G39" s="4">
        <f t="shared" si="13"/>
        <v>3.2796660703637444</v>
      </c>
      <c r="H39" s="3">
        <v>2602</v>
      </c>
      <c r="I39" s="3">
        <v>610</v>
      </c>
      <c r="J39" s="4">
        <f t="shared" si="18"/>
        <v>23.443504996156804</v>
      </c>
      <c r="K39" s="23" t="s">
        <v>13</v>
      </c>
      <c r="L39" s="3">
        <f t="shared" si="19"/>
        <v>55497</v>
      </c>
      <c r="M39" s="3">
        <f t="shared" si="14"/>
        <v>6489</v>
      </c>
      <c r="N39" s="4">
        <f t="shared" si="15"/>
        <v>11.692523920211903</v>
      </c>
      <c r="O39" s="3">
        <v>13721</v>
      </c>
      <c r="P39" s="3">
        <v>911</v>
      </c>
      <c r="Q39" s="4">
        <f t="shared" si="16"/>
        <v>6.63945776546899</v>
      </c>
      <c r="R39" s="3">
        <v>41776</v>
      </c>
      <c r="S39" s="3">
        <v>5578</v>
      </c>
      <c r="T39" s="4">
        <f t="shared" si="17"/>
        <v>13.352163921869014</v>
      </c>
    </row>
    <row r="40" spans="1:20" ht="11.25" customHeight="1">
      <c r="A40" s="23" t="s">
        <v>14</v>
      </c>
      <c r="B40" s="3">
        <f t="shared" si="10"/>
        <v>4221</v>
      </c>
      <c r="C40" s="3">
        <f t="shared" si="11"/>
        <v>654</v>
      </c>
      <c r="D40" s="4">
        <f t="shared" si="12"/>
        <v>15.493958777540866</v>
      </c>
      <c r="E40" s="3">
        <v>1622</v>
      </c>
      <c r="F40" s="3">
        <v>55</v>
      </c>
      <c r="G40" s="4">
        <f t="shared" si="13"/>
        <v>3.390875462392109</v>
      </c>
      <c r="H40" s="3">
        <v>2599</v>
      </c>
      <c r="I40" s="3">
        <v>599</v>
      </c>
      <c r="J40" s="4">
        <f t="shared" si="18"/>
        <v>23.047325894574836</v>
      </c>
      <c r="K40" s="23" t="s">
        <v>14</v>
      </c>
      <c r="L40" s="3">
        <f t="shared" si="19"/>
        <v>55960</v>
      </c>
      <c r="M40" s="3">
        <f t="shared" si="14"/>
        <v>5225</v>
      </c>
      <c r="N40" s="4">
        <f t="shared" si="15"/>
        <v>9.337026447462474</v>
      </c>
      <c r="O40" s="3">
        <v>14870</v>
      </c>
      <c r="P40" s="3">
        <v>992</v>
      </c>
      <c r="Q40" s="4">
        <f t="shared" si="16"/>
        <v>6.671149966375252</v>
      </c>
      <c r="R40" s="3">
        <v>41090</v>
      </c>
      <c r="S40" s="3">
        <v>4233</v>
      </c>
      <c r="T40" s="4">
        <f t="shared" si="17"/>
        <v>10.30177658797761</v>
      </c>
    </row>
    <row r="41" spans="1:20" ht="11.25" customHeight="1">
      <c r="A41" s="23" t="s">
        <v>15</v>
      </c>
      <c r="B41" s="3">
        <f t="shared" si="10"/>
        <v>4268</v>
      </c>
      <c r="C41" s="3">
        <f t="shared" si="11"/>
        <v>682</v>
      </c>
      <c r="D41" s="4">
        <f t="shared" si="12"/>
        <v>15.979381443298967</v>
      </c>
      <c r="E41" s="3">
        <v>1654</v>
      </c>
      <c r="F41" s="3">
        <v>54</v>
      </c>
      <c r="G41" s="4">
        <f t="shared" si="13"/>
        <v>3.2648125755743655</v>
      </c>
      <c r="H41" s="3">
        <v>2614</v>
      </c>
      <c r="I41" s="3">
        <v>628</v>
      </c>
      <c r="J41" s="4">
        <f t="shared" si="18"/>
        <v>24.024483550114766</v>
      </c>
      <c r="K41" s="23" t="s">
        <v>15</v>
      </c>
      <c r="L41" s="3">
        <f t="shared" si="19"/>
        <v>56672</v>
      </c>
      <c r="M41" s="3">
        <f t="shared" si="14"/>
        <v>5740</v>
      </c>
      <c r="N41" s="4">
        <f t="shared" si="15"/>
        <v>10.128458498023715</v>
      </c>
      <c r="O41" s="3">
        <v>15192</v>
      </c>
      <c r="P41" s="3">
        <v>1088</v>
      </c>
      <c r="Q41" s="4">
        <f t="shared" si="16"/>
        <v>7.161664033701948</v>
      </c>
      <c r="R41" s="3">
        <v>41480</v>
      </c>
      <c r="S41" s="3">
        <v>4652</v>
      </c>
      <c r="T41" s="4">
        <f t="shared" si="17"/>
        <v>11.215043394406942</v>
      </c>
    </row>
    <row r="42" spans="1:20" ht="11.25" customHeight="1">
      <c r="A42" s="23" t="s">
        <v>16</v>
      </c>
      <c r="B42" s="3">
        <f t="shared" si="10"/>
        <v>4278</v>
      </c>
      <c r="C42" s="3">
        <f t="shared" si="11"/>
        <v>622</v>
      </c>
      <c r="D42" s="4">
        <f t="shared" si="12"/>
        <v>14.539504441327722</v>
      </c>
      <c r="E42" s="3">
        <v>1629</v>
      </c>
      <c r="F42" s="3">
        <v>53</v>
      </c>
      <c r="G42" s="4">
        <f t="shared" si="13"/>
        <v>3.2535297728667896</v>
      </c>
      <c r="H42" s="3">
        <v>2649</v>
      </c>
      <c r="I42" s="3">
        <v>569</v>
      </c>
      <c r="J42" s="4">
        <f t="shared" si="18"/>
        <v>21.479803699509247</v>
      </c>
      <c r="K42" s="23" t="s">
        <v>16</v>
      </c>
      <c r="L42" s="3">
        <f t="shared" si="19"/>
        <v>57556</v>
      </c>
      <c r="M42" s="3">
        <f t="shared" si="14"/>
        <v>5845</v>
      </c>
      <c r="N42" s="4">
        <f t="shared" si="15"/>
        <v>10.155326985892001</v>
      </c>
      <c r="O42" s="3">
        <v>16033</v>
      </c>
      <c r="P42" s="3">
        <v>1077</v>
      </c>
      <c r="Q42" s="4">
        <f t="shared" si="16"/>
        <v>6.717395372045157</v>
      </c>
      <c r="R42" s="3">
        <v>41523</v>
      </c>
      <c r="S42" s="3">
        <v>4768</v>
      </c>
      <c r="T42" s="4">
        <f t="shared" si="17"/>
        <v>11.482792669123135</v>
      </c>
    </row>
    <row r="43" spans="1:20" ht="11.25" customHeight="1">
      <c r="A43" s="23" t="s">
        <v>17</v>
      </c>
      <c r="B43" s="3">
        <f t="shared" si="10"/>
        <v>4248</v>
      </c>
      <c r="C43" s="3">
        <f t="shared" si="11"/>
        <v>601</v>
      </c>
      <c r="D43" s="4">
        <f t="shared" si="12"/>
        <v>14.14783427495292</v>
      </c>
      <c r="E43" s="3">
        <v>1609</v>
      </c>
      <c r="F43" s="3">
        <v>53</v>
      </c>
      <c r="G43" s="4">
        <f t="shared" si="13"/>
        <v>3.2939714108141707</v>
      </c>
      <c r="H43" s="3">
        <v>2639</v>
      </c>
      <c r="I43" s="3">
        <v>548</v>
      </c>
      <c r="J43" s="4">
        <f t="shared" si="18"/>
        <v>20.765441455096628</v>
      </c>
      <c r="K43" s="23" t="s">
        <v>17</v>
      </c>
      <c r="L43" s="3">
        <f t="shared" si="19"/>
        <v>57476</v>
      </c>
      <c r="M43" s="3">
        <f t="shared" si="14"/>
        <v>6884</v>
      </c>
      <c r="N43" s="4">
        <f t="shared" si="15"/>
        <v>11.97717308093813</v>
      </c>
      <c r="O43" s="3">
        <v>14655</v>
      </c>
      <c r="P43" s="3">
        <v>1006</v>
      </c>
      <c r="Q43" s="4">
        <f t="shared" si="16"/>
        <v>6.864551347662913</v>
      </c>
      <c r="R43" s="3">
        <v>42821</v>
      </c>
      <c r="S43" s="3">
        <v>5878</v>
      </c>
      <c r="T43" s="4">
        <f t="shared" si="17"/>
        <v>13.726909693841808</v>
      </c>
    </row>
    <row r="44" spans="1:20" ht="11.25" customHeight="1">
      <c r="A44" s="23" t="s">
        <v>18</v>
      </c>
      <c r="B44" s="3">
        <f t="shared" si="10"/>
        <v>4234</v>
      </c>
      <c r="C44" s="3">
        <f t="shared" si="11"/>
        <v>588</v>
      </c>
      <c r="D44" s="4">
        <f t="shared" si="12"/>
        <v>13.887576759565423</v>
      </c>
      <c r="E44" s="3">
        <v>1632</v>
      </c>
      <c r="F44" s="3">
        <v>53</v>
      </c>
      <c r="G44" s="4">
        <f t="shared" si="13"/>
        <v>3.2475490196078436</v>
      </c>
      <c r="H44" s="3">
        <v>2602</v>
      </c>
      <c r="I44" s="3">
        <v>535</v>
      </c>
      <c r="J44" s="4">
        <f t="shared" si="18"/>
        <v>20.56110684089162</v>
      </c>
      <c r="K44" s="23" t="s">
        <v>18</v>
      </c>
      <c r="L44" s="3">
        <f t="shared" si="19"/>
        <v>57124</v>
      </c>
      <c r="M44" s="3">
        <f t="shared" si="14"/>
        <v>5919</v>
      </c>
      <c r="N44" s="4">
        <f t="shared" si="15"/>
        <v>10.361669350885792</v>
      </c>
      <c r="O44" s="3">
        <v>15928</v>
      </c>
      <c r="P44" s="3">
        <v>977</v>
      </c>
      <c r="Q44" s="4">
        <f t="shared" si="16"/>
        <v>6.133852335509794</v>
      </c>
      <c r="R44" s="3">
        <v>41196</v>
      </c>
      <c r="S44" s="3">
        <v>4942</v>
      </c>
      <c r="T44" s="4">
        <f t="shared" si="17"/>
        <v>11.996310321390427</v>
      </c>
    </row>
    <row r="45" spans="1:20" ht="11.25" customHeight="1">
      <c r="A45" s="23" t="s">
        <v>19</v>
      </c>
      <c r="B45" s="3">
        <f t="shared" si="10"/>
        <v>4210</v>
      </c>
      <c r="C45" s="3">
        <f t="shared" si="11"/>
        <v>588</v>
      </c>
      <c r="D45" s="4">
        <f t="shared" si="12"/>
        <v>13.966745843230404</v>
      </c>
      <c r="E45" s="3">
        <v>1631</v>
      </c>
      <c r="F45" s="3">
        <v>53</v>
      </c>
      <c r="G45" s="4">
        <f t="shared" si="13"/>
        <v>3.249540159411404</v>
      </c>
      <c r="H45" s="3">
        <v>2579</v>
      </c>
      <c r="I45" s="3">
        <v>535</v>
      </c>
      <c r="J45" s="4">
        <f t="shared" si="18"/>
        <v>20.744474602559134</v>
      </c>
      <c r="K45" s="23" t="s">
        <v>19</v>
      </c>
      <c r="L45" s="3">
        <f t="shared" si="19"/>
        <v>57401</v>
      </c>
      <c r="M45" s="3">
        <f t="shared" si="14"/>
        <v>5844</v>
      </c>
      <c r="N45" s="4">
        <f t="shared" si="15"/>
        <v>10.1810072995244</v>
      </c>
      <c r="O45" s="3">
        <v>15923</v>
      </c>
      <c r="P45" s="3">
        <v>1077</v>
      </c>
      <c r="Q45" s="4">
        <f t="shared" si="16"/>
        <v>6.763800791308171</v>
      </c>
      <c r="R45" s="3">
        <v>41478</v>
      </c>
      <c r="S45" s="3">
        <v>4767</v>
      </c>
      <c r="T45" s="4">
        <f t="shared" si="17"/>
        <v>11.492839577607407</v>
      </c>
    </row>
    <row r="46" spans="1:20" ht="11.25" customHeight="1">
      <c r="A46" s="23" t="s">
        <v>20</v>
      </c>
      <c r="B46" s="3">
        <f t="shared" si="10"/>
        <v>4193</v>
      </c>
      <c r="C46" s="3">
        <f t="shared" si="11"/>
        <v>555</v>
      </c>
      <c r="D46" s="4">
        <f t="shared" si="12"/>
        <v>13.236346291438112</v>
      </c>
      <c r="E46" s="3">
        <v>1617</v>
      </c>
      <c r="F46" s="3">
        <v>53</v>
      </c>
      <c r="G46" s="4">
        <f t="shared" si="13"/>
        <v>3.277674706246135</v>
      </c>
      <c r="H46" s="3">
        <v>2576</v>
      </c>
      <c r="I46" s="3">
        <v>502</v>
      </c>
      <c r="J46" s="4">
        <f t="shared" si="18"/>
        <v>19.487577639751553</v>
      </c>
      <c r="K46" s="23" t="s">
        <v>20</v>
      </c>
      <c r="L46" s="3">
        <f t="shared" si="19"/>
        <v>57356</v>
      </c>
      <c r="M46" s="3">
        <f t="shared" si="14"/>
        <v>5845</v>
      </c>
      <c r="N46" s="4">
        <f t="shared" si="15"/>
        <v>10.190738545226306</v>
      </c>
      <c r="O46" s="3">
        <v>15898</v>
      </c>
      <c r="P46" s="3">
        <v>979</v>
      </c>
      <c r="Q46" s="4">
        <f t="shared" si="16"/>
        <v>6.158007296515285</v>
      </c>
      <c r="R46" s="3">
        <v>41458</v>
      </c>
      <c r="S46" s="3">
        <v>4866</v>
      </c>
      <c r="T46" s="4">
        <f t="shared" si="17"/>
        <v>11.737179796420474</v>
      </c>
    </row>
    <row r="47" spans="1:20" ht="11.25" customHeight="1">
      <c r="A47" s="23" t="s">
        <v>21</v>
      </c>
      <c r="B47" s="3">
        <f t="shared" si="10"/>
        <v>4171</v>
      </c>
      <c r="C47" s="3">
        <f t="shared" si="11"/>
        <v>534</v>
      </c>
      <c r="D47" s="4">
        <f t="shared" si="12"/>
        <v>12.80268520738432</v>
      </c>
      <c r="E47" s="3">
        <v>1618</v>
      </c>
      <c r="F47" s="3">
        <v>53</v>
      </c>
      <c r="G47" s="4">
        <f t="shared" si="13"/>
        <v>3.2756489493201486</v>
      </c>
      <c r="H47" s="3">
        <v>2553</v>
      </c>
      <c r="I47" s="3">
        <v>481</v>
      </c>
      <c r="J47" s="4">
        <f t="shared" si="18"/>
        <v>18.84057971014493</v>
      </c>
      <c r="K47" s="23" t="s">
        <v>21</v>
      </c>
      <c r="L47" s="3">
        <f t="shared" si="19"/>
        <v>57774</v>
      </c>
      <c r="M47" s="3">
        <f t="shared" si="14"/>
        <v>5944</v>
      </c>
      <c r="N47" s="4">
        <f t="shared" si="15"/>
        <v>10.288365008481323</v>
      </c>
      <c r="O47" s="3">
        <v>16008</v>
      </c>
      <c r="P47" s="3">
        <v>978</v>
      </c>
      <c r="Q47" s="4">
        <f t="shared" si="16"/>
        <v>6.10944527736132</v>
      </c>
      <c r="R47" s="3">
        <v>41766</v>
      </c>
      <c r="S47" s="3">
        <v>4966</v>
      </c>
      <c r="T47" s="4">
        <f t="shared" si="17"/>
        <v>11.890054110999378</v>
      </c>
    </row>
    <row r="48" spans="1:20" ht="11.25" customHeight="1">
      <c r="A48" s="23" t="s">
        <v>22</v>
      </c>
      <c r="B48" s="3">
        <f t="shared" si="10"/>
        <v>4221</v>
      </c>
      <c r="C48" s="3">
        <f t="shared" si="11"/>
        <v>700</v>
      </c>
      <c r="D48" s="4">
        <f t="shared" si="12"/>
        <v>16.58374792703151</v>
      </c>
      <c r="E48" s="3">
        <v>1416</v>
      </c>
      <c r="F48" s="3">
        <v>82</v>
      </c>
      <c r="G48" s="4">
        <f t="shared" si="13"/>
        <v>5.790960451977401</v>
      </c>
      <c r="H48" s="3">
        <v>2805</v>
      </c>
      <c r="I48" s="3">
        <v>618</v>
      </c>
      <c r="J48" s="4">
        <f t="shared" si="18"/>
        <v>22.032085561497325</v>
      </c>
      <c r="K48" s="23" t="s">
        <v>22</v>
      </c>
      <c r="L48" s="3">
        <f t="shared" si="19"/>
        <v>57746</v>
      </c>
      <c r="M48" s="3">
        <f t="shared" si="14"/>
        <v>6036</v>
      </c>
      <c r="N48" s="4">
        <f t="shared" si="15"/>
        <v>10.45267204654868</v>
      </c>
      <c r="O48" s="3">
        <v>16180</v>
      </c>
      <c r="P48" s="3">
        <v>1069</v>
      </c>
      <c r="Q48" s="4">
        <f t="shared" si="16"/>
        <v>6.6069221260815825</v>
      </c>
      <c r="R48" s="3">
        <v>41566</v>
      </c>
      <c r="S48" s="3">
        <v>4967</v>
      </c>
      <c r="T48" s="4">
        <f t="shared" si="17"/>
        <v>11.949670403695329</v>
      </c>
    </row>
    <row r="49" spans="1:20" ht="11.25" customHeight="1">
      <c r="A49" s="24" t="s">
        <v>23</v>
      </c>
      <c r="B49" s="12">
        <f t="shared" si="10"/>
        <v>4144</v>
      </c>
      <c r="C49" s="5">
        <f t="shared" si="11"/>
        <v>552</v>
      </c>
      <c r="D49" s="43">
        <f t="shared" si="12"/>
        <v>13.320463320463322</v>
      </c>
      <c r="E49" s="5">
        <v>1613</v>
      </c>
      <c r="F49" s="5">
        <v>54</v>
      </c>
      <c r="G49" s="11">
        <f t="shared" si="13"/>
        <v>3.347799132052077</v>
      </c>
      <c r="H49" s="5">
        <v>2531</v>
      </c>
      <c r="I49" s="5">
        <v>498</v>
      </c>
      <c r="J49" s="11">
        <f t="shared" si="18"/>
        <v>19.67601738443303</v>
      </c>
      <c r="K49" s="24" t="s">
        <v>23</v>
      </c>
      <c r="L49" s="12">
        <f t="shared" si="19"/>
        <v>57343</v>
      </c>
      <c r="M49" s="5">
        <f t="shared" si="14"/>
        <v>7067</v>
      </c>
      <c r="N49" s="43">
        <f t="shared" si="15"/>
        <v>12.324084892663446</v>
      </c>
      <c r="O49" s="5">
        <v>14868</v>
      </c>
      <c r="P49" s="5">
        <v>1044</v>
      </c>
      <c r="Q49" s="11">
        <f t="shared" si="16"/>
        <v>7.021791767554479</v>
      </c>
      <c r="R49" s="5">
        <v>42475</v>
      </c>
      <c r="S49" s="5">
        <v>6023</v>
      </c>
      <c r="T49" s="11">
        <f t="shared" si="17"/>
        <v>14.180105944673338</v>
      </c>
    </row>
    <row r="50" spans="11:20" ht="11.25" customHeight="1">
      <c r="K50" s="25"/>
      <c r="L50" s="48"/>
      <c r="M50" s="48"/>
      <c r="N50" s="48"/>
      <c r="O50" s="48"/>
      <c r="P50" s="48"/>
      <c r="Q50" s="48"/>
      <c r="R50" s="48"/>
      <c r="S50" s="48"/>
      <c r="T50" s="48"/>
    </row>
    <row r="51" spans="10:20" ht="11.25" customHeight="1">
      <c r="J51" s="49" t="s">
        <v>49</v>
      </c>
      <c r="K51" s="26"/>
      <c r="L51" s="48"/>
      <c r="M51" s="48"/>
      <c r="N51" s="48"/>
      <c r="O51" s="48"/>
      <c r="P51" s="48"/>
      <c r="Q51" s="48"/>
      <c r="R51" s="48"/>
      <c r="S51" s="48"/>
      <c r="T51" s="49" t="s">
        <v>49</v>
      </c>
    </row>
    <row r="52" spans="1:20" ht="11.25" customHeight="1">
      <c r="A52" s="13" t="s">
        <v>1</v>
      </c>
      <c r="B52" s="14" t="s">
        <v>30</v>
      </c>
      <c r="C52" s="14"/>
      <c r="D52" s="14"/>
      <c r="E52" s="14"/>
      <c r="F52" s="14"/>
      <c r="G52" s="14"/>
      <c r="H52" s="14"/>
      <c r="I52" s="14"/>
      <c r="J52" s="15"/>
      <c r="K52" s="13" t="s">
        <v>1</v>
      </c>
      <c r="L52" s="14" t="s">
        <v>31</v>
      </c>
      <c r="M52" s="14"/>
      <c r="N52" s="14"/>
      <c r="O52" s="14"/>
      <c r="P52" s="14"/>
      <c r="Q52" s="14"/>
      <c r="R52" s="14"/>
      <c r="S52" s="14"/>
      <c r="T52" s="15"/>
    </row>
    <row r="53" spans="1:20" ht="11.25" customHeight="1">
      <c r="A53" s="17"/>
      <c r="B53" s="18" t="s">
        <v>4</v>
      </c>
      <c r="C53" s="18"/>
      <c r="D53" s="19"/>
      <c r="E53" s="18" t="s">
        <v>5</v>
      </c>
      <c r="F53" s="18"/>
      <c r="G53" s="19"/>
      <c r="H53" s="18" t="s">
        <v>6</v>
      </c>
      <c r="I53" s="18"/>
      <c r="J53" s="19"/>
      <c r="K53" s="17"/>
      <c r="L53" s="18" t="s">
        <v>4</v>
      </c>
      <c r="M53" s="18"/>
      <c r="N53" s="19"/>
      <c r="O53" s="18" t="s">
        <v>5</v>
      </c>
      <c r="P53" s="18"/>
      <c r="Q53" s="19"/>
      <c r="R53" s="18" t="s">
        <v>6</v>
      </c>
      <c r="S53" s="18"/>
      <c r="T53" s="19"/>
    </row>
    <row r="54" spans="1:20" ht="11.25" customHeight="1">
      <c r="A54" s="17"/>
      <c r="B54" s="20" t="s">
        <v>7</v>
      </c>
      <c r="C54" s="20" t="s">
        <v>8</v>
      </c>
      <c r="D54" s="20" t="s">
        <v>8</v>
      </c>
      <c r="E54" s="20" t="s">
        <v>7</v>
      </c>
      <c r="F54" s="20" t="s">
        <v>8</v>
      </c>
      <c r="G54" s="20" t="s">
        <v>8</v>
      </c>
      <c r="H54" s="20" t="s">
        <v>7</v>
      </c>
      <c r="I54" s="20" t="s">
        <v>8</v>
      </c>
      <c r="J54" s="20" t="s">
        <v>8</v>
      </c>
      <c r="K54" s="17"/>
      <c r="L54" s="20" t="s">
        <v>7</v>
      </c>
      <c r="M54" s="20" t="s">
        <v>8</v>
      </c>
      <c r="N54" s="20" t="s">
        <v>8</v>
      </c>
      <c r="O54" s="20" t="s">
        <v>7</v>
      </c>
      <c r="P54" s="20" t="s">
        <v>8</v>
      </c>
      <c r="Q54" s="20" t="s">
        <v>8</v>
      </c>
      <c r="R54" s="20" t="s">
        <v>7</v>
      </c>
      <c r="S54" s="20" t="s">
        <v>8</v>
      </c>
      <c r="T54" s="20" t="s">
        <v>8</v>
      </c>
    </row>
    <row r="55" spans="1:20" ht="11.25" customHeight="1">
      <c r="A55" s="17"/>
      <c r="B55" s="20"/>
      <c r="C55" s="20"/>
      <c r="D55" s="20" t="s">
        <v>9</v>
      </c>
      <c r="E55" s="20"/>
      <c r="F55" s="20"/>
      <c r="G55" s="20" t="s">
        <v>9</v>
      </c>
      <c r="H55" s="20"/>
      <c r="I55" s="20"/>
      <c r="J55" s="20" t="s">
        <v>9</v>
      </c>
      <c r="K55" s="17"/>
      <c r="L55" s="20"/>
      <c r="M55" s="20"/>
      <c r="N55" s="20" t="s">
        <v>9</v>
      </c>
      <c r="O55" s="20"/>
      <c r="P55" s="20"/>
      <c r="Q55" s="20" t="s">
        <v>9</v>
      </c>
      <c r="R55" s="20"/>
      <c r="S55" s="20"/>
      <c r="T55" s="20" t="s">
        <v>9</v>
      </c>
    </row>
    <row r="56" spans="1:20" ht="11.25" customHeight="1">
      <c r="A56" s="21" t="s">
        <v>10</v>
      </c>
      <c r="B56" s="22" t="s">
        <v>11</v>
      </c>
      <c r="C56" s="22" t="s">
        <v>11</v>
      </c>
      <c r="D56" s="22" t="s">
        <v>12</v>
      </c>
      <c r="E56" s="22" t="s">
        <v>11</v>
      </c>
      <c r="F56" s="22" t="s">
        <v>11</v>
      </c>
      <c r="G56" s="22" t="s">
        <v>12</v>
      </c>
      <c r="H56" s="22" t="s">
        <v>11</v>
      </c>
      <c r="I56" s="22" t="s">
        <v>11</v>
      </c>
      <c r="J56" s="22" t="s">
        <v>12</v>
      </c>
      <c r="K56" s="21" t="s">
        <v>10</v>
      </c>
      <c r="L56" s="22" t="s">
        <v>11</v>
      </c>
      <c r="M56" s="22" t="s">
        <v>11</v>
      </c>
      <c r="N56" s="22" t="s">
        <v>12</v>
      </c>
      <c r="O56" s="22" t="s">
        <v>11</v>
      </c>
      <c r="P56" s="22" t="s">
        <v>11</v>
      </c>
      <c r="Q56" s="22" t="s">
        <v>12</v>
      </c>
      <c r="R56" s="22" t="s">
        <v>11</v>
      </c>
      <c r="S56" s="22" t="s">
        <v>11</v>
      </c>
      <c r="T56" s="22" t="s">
        <v>12</v>
      </c>
    </row>
    <row r="57" spans="1:20" ht="11.25" customHeight="1">
      <c r="A57" s="23" t="s">
        <v>26</v>
      </c>
      <c r="B57" s="3">
        <v>754</v>
      </c>
      <c r="C57" s="3">
        <v>145</v>
      </c>
      <c r="D57" s="6">
        <v>19.3</v>
      </c>
      <c r="E57" s="3">
        <v>556</v>
      </c>
      <c r="F57" s="3">
        <v>80</v>
      </c>
      <c r="G57" s="6">
        <v>14.4</v>
      </c>
      <c r="H57" s="3">
        <v>199</v>
      </c>
      <c r="I57" s="3">
        <v>65</v>
      </c>
      <c r="J57" s="6">
        <v>32.8</v>
      </c>
      <c r="K57" s="23" t="s">
        <v>26</v>
      </c>
      <c r="L57" s="3">
        <v>16544</v>
      </c>
      <c r="M57" s="3">
        <v>3081</v>
      </c>
      <c r="N57" s="6">
        <v>18.6</v>
      </c>
      <c r="O57" s="3">
        <v>10781</v>
      </c>
      <c r="P57" s="3">
        <v>1724</v>
      </c>
      <c r="Q57" s="6">
        <v>16</v>
      </c>
      <c r="R57" s="3">
        <v>5764</v>
      </c>
      <c r="S57" s="3">
        <v>1357</v>
      </c>
      <c r="T57" s="6">
        <v>23.5</v>
      </c>
    </row>
    <row r="58" spans="1:20" ht="11.25" customHeight="1">
      <c r="A58" s="23" t="s">
        <v>70</v>
      </c>
      <c r="B58" s="3">
        <v>697</v>
      </c>
      <c r="C58" s="3">
        <v>123</v>
      </c>
      <c r="D58" s="6">
        <v>17.8</v>
      </c>
      <c r="E58" s="3">
        <v>514</v>
      </c>
      <c r="F58" s="3">
        <v>68</v>
      </c>
      <c r="G58" s="6">
        <v>13.3</v>
      </c>
      <c r="H58" s="3">
        <v>183</v>
      </c>
      <c r="I58" s="3">
        <v>55</v>
      </c>
      <c r="J58" s="6">
        <v>30.2</v>
      </c>
      <c r="K58" s="23" t="s">
        <v>70</v>
      </c>
      <c r="L58" s="3">
        <v>16461</v>
      </c>
      <c r="M58" s="3">
        <v>3021</v>
      </c>
      <c r="N58" s="6">
        <v>18.4</v>
      </c>
      <c r="O58" s="3">
        <v>10731</v>
      </c>
      <c r="P58" s="3">
        <v>1697</v>
      </c>
      <c r="Q58" s="6">
        <v>15.8</v>
      </c>
      <c r="R58" s="3">
        <v>5730</v>
      </c>
      <c r="S58" s="3">
        <v>1324</v>
      </c>
      <c r="T58" s="6">
        <v>23.1</v>
      </c>
    </row>
    <row r="59" spans="1:20" ht="11.25" customHeight="1">
      <c r="A59" s="23" t="s">
        <v>71</v>
      </c>
      <c r="B59" s="7">
        <v>667</v>
      </c>
      <c r="C59" s="7">
        <v>6</v>
      </c>
      <c r="D59" s="2">
        <v>0.9</v>
      </c>
      <c r="E59" s="7">
        <v>362</v>
      </c>
      <c r="F59" s="7">
        <v>0</v>
      </c>
      <c r="G59" s="2">
        <v>0.1</v>
      </c>
      <c r="H59" s="7">
        <v>306</v>
      </c>
      <c r="I59" s="7">
        <v>6</v>
      </c>
      <c r="J59" s="50">
        <v>1.9</v>
      </c>
      <c r="K59" s="23" t="s">
        <v>71</v>
      </c>
      <c r="L59" s="3">
        <v>16232</v>
      </c>
      <c r="M59" s="3">
        <v>2549</v>
      </c>
      <c r="N59" s="6">
        <v>15.7</v>
      </c>
      <c r="O59" s="3">
        <v>8931</v>
      </c>
      <c r="P59" s="3">
        <v>1210</v>
      </c>
      <c r="Q59" s="6">
        <v>13.5</v>
      </c>
      <c r="R59" s="3">
        <v>7300</v>
      </c>
      <c r="S59" s="3">
        <v>1339</v>
      </c>
      <c r="T59" s="6">
        <v>18.4</v>
      </c>
    </row>
    <row r="60" spans="1:20" ht="11.25" customHeight="1">
      <c r="A60" s="23" t="s">
        <v>72</v>
      </c>
      <c r="B60" s="29">
        <v>654</v>
      </c>
      <c r="C60" s="29">
        <v>9</v>
      </c>
      <c r="D60" s="30">
        <v>1.5</v>
      </c>
      <c r="E60" s="29">
        <v>339</v>
      </c>
      <c r="F60" s="29">
        <v>0</v>
      </c>
      <c r="G60" s="30">
        <v>0.1</v>
      </c>
      <c r="H60" s="29">
        <v>315</v>
      </c>
      <c r="I60" s="29">
        <v>9</v>
      </c>
      <c r="J60" s="53">
        <v>2.9</v>
      </c>
      <c r="K60" s="23" t="s">
        <v>72</v>
      </c>
      <c r="L60" s="3">
        <v>16563</v>
      </c>
      <c r="M60" s="3">
        <v>2868</v>
      </c>
      <c r="N60" s="6">
        <v>17.3</v>
      </c>
      <c r="O60" s="3">
        <v>9200</v>
      </c>
      <c r="P60" s="3">
        <v>1459</v>
      </c>
      <c r="Q60" s="6">
        <v>15.9</v>
      </c>
      <c r="R60" s="3">
        <v>7363</v>
      </c>
      <c r="S60" s="3">
        <v>1409</v>
      </c>
      <c r="T60" s="6">
        <v>19.1</v>
      </c>
    </row>
    <row r="61" spans="1:20" ht="11.25" customHeight="1">
      <c r="A61" s="23" t="s">
        <v>46</v>
      </c>
      <c r="B61" s="3">
        <f>E61+H61+1</f>
        <v>396.5</v>
      </c>
      <c r="C61" s="3">
        <f aca="true" t="shared" si="20" ref="C61:C73">F61+I61</f>
        <v>9.7</v>
      </c>
      <c r="D61" s="4">
        <f aca="true" t="shared" si="21" ref="D61:D73">C61/B61*100</f>
        <v>2.4464060529634297</v>
      </c>
      <c r="E61" s="3">
        <f>ROUND(SUM(E62:E73)/12,1)</f>
        <v>277</v>
      </c>
      <c r="F61" s="3">
        <f>ROUND(SUM(F62:F73)/12,1)</f>
        <v>6.6</v>
      </c>
      <c r="G61" s="4">
        <f aca="true" t="shared" si="22" ref="G61:G73">F61/E61*100</f>
        <v>2.382671480144404</v>
      </c>
      <c r="H61" s="3">
        <f>ROUND(SUM(H62:H73)/12,1)-1</f>
        <v>118.5</v>
      </c>
      <c r="I61" s="3">
        <f>ROUND(SUM(I62:I73)/12,1)</f>
        <v>3.1</v>
      </c>
      <c r="J61" s="4">
        <f aca="true" t="shared" si="23" ref="J61:J73">I61/H61*100</f>
        <v>2.6160337552742616</v>
      </c>
      <c r="K61" s="23" t="s">
        <v>46</v>
      </c>
      <c r="L61" s="3">
        <f aca="true" t="shared" si="24" ref="L61:L73">O61+R61</f>
        <v>17976.4</v>
      </c>
      <c r="M61" s="3">
        <f aca="true" t="shared" si="25" ref="M61:M73">P61+S61</f>
        <v>3221.7</v>
      </c>
      <c r="N61" s="4">
        <f aca="true" t="shared" si="26" ref="N61:N73">M61/L61*100</f>
        <v>17.921830844885513</v>
      </c>
      <c r="O61" s="3">
        <f>ROUND(SUM(O62:O73)/12,1)-1</f>
        <v>10902.5</v>
      </c>
      <c r="P61" s="3">
        <f>ROUND(SUM(P62:P73)/12,1)</f>
        <v>1314.8</v>
      </c>
      <c r="Q61" s="4">
        <f aca="true" t="shared" si="27" ref="Q61:Q73">P61/O61*100</f>
        <v>12.05961935335932</v>
      </c>
      <c r="R61" s="3">
        <f>ROUND(SUM(R62:R73)/12,1)+1</f>
        <v>7073.9</v>
      </c>
      <c r="S61" s="3">
        <f>ROUND(SUM(S62:S73)/12,1)</f>
        <v>1906.9</v>
      </c>
      <c r="T61" s="4">
        <f>S61/R61*100-0.1</f>
        <v>26.85684134635774</v>
      </c>
    </row>
    <row r="62" spans="1:20" ht="11.25" customHeight="1">
      <c r="A62" s="45" t="s">
        <v>47</v>
      </c>
      <c r="B62" s="46">
        <f aca="true" t="shared" si="28" ref="B62:B73">E62+H62</f>
        <v>393</v>
      </c>
      <c r="C62" s="46">
        <f t="shared" si="20"/>
        <v>9</v>
      </c>
      <c r="D62" s="47">
        <f t="shared" si="21"/>
        <v>2.2900763358778624</v>
      </c>
      <c r="E62" s="46">
        <v>279</v>
      </c>
      <c r="F62" s="46">
        <v>7</v>
      </c>
      <c r="G62" s="47">
        <f t="shared" si="22"/>
        <v>2.5089605734767026</v>
      </c>
      <c r="H62" s="46">
        <v>114</v>
      </c>
      <c r="I62" s="46">
        <v>2</v>
      </c>
      <c r="J62" s="47">
        <f t="shared" si="23"/>
        <v>1.7543859649122806</v>
      </c>
      <c r="K62" s="45" t="s">
        <v>47</v>
      </c>
      <c r="L62" s="46">
        <f t="shared" si="24"/>
        <v>18001</v>
      </c>
      <c r="M62" s="46">
        <f t="shared" si="25"/>
        <v>2974</v>
      </c>
      <c r="N62" s="47">
        <f t="shared" si="26"/>
        <v>16.521304371979333</v>
      </c>
      <c r="O62" s="46">
        <v>11105</v>
      </c>
      <c r="P62" s="46">
        <v>1281</v>
      </c>
      <c r="Q62" s="47">
        <f t="shared" si="27"/>
        <v>11.535344439441692</v>
      </c>
      <c r="R62" s="46">
        <v>6896</v>
      </c>
      <c r="S62" s="46">
        <v>1693</v>
      </c>
      <c r="T62" s="47">
        <f aca="true" t="shared" si="29" ref="T62:T73">S62/R62*100</f>
        <v>24.55046403712297</v>
      </c>
    </row>
    <row r="63" spans="1:20" ht="11.25" customHeight="1">
      <c r="A63" s="23" t="s">
        <v>13</v>
      </c>
      <c r="B63" s="3">
        <f t="shared" si="28"/>
        <v>400</v>
      </c>
      <c r="C63" s="3">
        <f t="shared" si="20"/>
        <v>9</v>
      </c>
      <c r="D63" s="4">
        <f t="shared" si="21"/>
        <v>2.25</v>
      </c>
      <c r="E63" s="3">
        <v>286</v>
      </c>
      <c r="F63" s="3">
        <v>7</v>
      </c>
      <c r="G63" s="4">
        <f t="shared" si="22"/>
        <v>2.4475524475524475</v>
      </c>
      <c r="H63" s="3">
        <v>114</v>
      </c>
      <c r="I63" s="3">
        <v>2</v>
      </c>
      <c r="J63" s="4">
        <f t="shared" si="23"/>
        <v>1.7543859649122806</v>
      </c>
      <c r="K63" s="23" t="s">
        <v>13</v>
      </c>
      <c r="L63" s="3">
        <f t="shared" si="24"/>
        <v>18042</v>
      </c>
      <c r="M63" s="3">
        <f t="shared" si="25"/>
        <v>2964</v>
      </c>
      <c r="N63" s="4">
        <f t="shared" si="26"/>
        <v>16.42833388759561</v>
      </c>
      <c r="O63" s="3">
        <v>11109</v>
      </c>
      <c r="P63" s="3">
        <v>1280</v>
      </c>
      <c r="Q63" s="4">
        <f t="shared" si="27"/>
        <v>11.52218921595103</v>
      </c>
      <c r="R63" s="3">
        <v>6933</v>
      </c>
      <c r="S63" s="3">
        <v>1684</v>
      </c>
      <c r="T63" s="4">
        <f t="shared" si="29"/>
        <v>24.2896293091014</v>
      </c>
    </row>
    <row r="64" spans="1:20" ht="11.25" customHeight="1">
      <c r="A64" s="23" t="s">
        <v>14</v>
      </c>
      <c r="B64" s="3">
        <f t="shared" si="28"/>
        <v>396</v>
      </c>
      <c r="C64" s="3">
        <f t="shared" si="20"/>
        <v>10</v>
      </c>
      <c r="D64" s="4">
        <f t="shared" si="21"/>
        <v>2.525252525252525</v>
      </c>
      <c r="E64" s="3">
        <v>273</v>
      </c>
      <c r="F64" s="3">
        <v>6</v>
      </c>
      <c r="G64" s="4">
        <f t="shared" si="22"/>
        <v>2.197802197802198</v>
      </c>
      <c r="H64" s="3">
        <v>123</v>
      </c>
      <c r="I64" s="3">
        <v>4</v>
      </c>
      <c r="J64" s="4">
        <f t="shared" si="23"/>
        <v>3.2520325203252036</v>
      </c>
      <c r="K64" s="23" t="s">
        <v>14</v>
      </c>
      <c r="L64" s="3">
        <f t="shared" si="24"/>
        <v>17229</v>
      </c>
      <c r="M64" s="3">
        <f t="shared" si="25"/>
        <v>2758</v>
      </c>
      <c r="N64" s="4">
        <f t="shared" si="26"/>
        <v>16.007893667653374</v>
      </c>
      <c r="O64" s="3">
        <v>10718</v>
      </c>
      <c r="P64" s="3">
        <v>1220</v>
      </c>
      <c r="Q64" s="4">
        <f t="shared" si="27"/>
        <v>11.382720656838963</v>
      </c>
      <c r="R64" s="3">
        <v>6511</v>
      </c>
      <c r="S64" s="3">
        <v>1538</v>
      </c>
      <c r="T64" s="4">
        <f t="shared" si="29"/>
        <v>23.62156350790969</v>
      </c>
    </row>
    <row r="65" spans="1:20" ht="11.25" customHeight="1">
      <c r="A65" s="23" t="s">
        <v>15</v>
      </c>
      <c r="B65" s="3">
        <f t="shared" si="28"/>
        <v>407</v>
      </c>
      <c r="C65" s="3">
        <f t="shared" si="20"/>
        <v>10</v>
      </c>
      <c r="D65" s="4">
        <f t="shared" si="21"/>
        <v>2.457002457002457</v>
      </c>
      <c r="E65" s="3">
        <v>278</v>
      </c>
      <c r="F65" s="3">
        <v>6</v>
      </c>
      <c r="G65" s="4">
        <f t="shared" si="22"/>
        <v>2.158273381294964</v>
      </c>
      <c r="H65" s="3">
        <v>129</v>
      </c>
      <c r="I65" s="3">
        <v>4</v>
      </c>
      <c r="J65" s="4">
        <f t="shared" si="23"/>
        <v>3.10077519379845</v>
      </c>
      <c r="K65" s="23" t="s">
        <v>15</v>
      </c>
      <c r="L65" s="3">
        <f t="shared" si="24"/>
        <v>17903</v>
      </c>
      <c r="M65" s="3">
        <f t="shared" si="25"/>
        <v>3070</v>
      </c>
      <c r="N65" s="4">
        <f t="shared" si="26"/>
        <v>17.14796402837513</v>
      </c>
      <c r="O65" s="3">
        <v>10723</v>
      </c>
      <c r="P65" s="3">
        <v>1192</v>
      </c>
      <c r="Q65" s="4">
        <f t="shared" si="27"/>
        <v>11.116292082439616</v>
      </c>
      <c r="R65" s="3">
        <v>7180</v>
      </c>
      <c r="S65" s="3">
        <v>1878</v>
      </c>
      <c r="T65" s="4">
        <f t="shared" si="29"/>
        <v>26.155988857938716</v>
      </c>
    </row>
    <row r="66" spans="1:20" ht="11.25" customHeight="1">
      <c r="A66" s="23" t="s">
        <v>16</v>
      </c>
      <c r="B66" s="3">
        <f t="shared" si="28"/>
        <v>405</v>
      </c>
      <c r="C66" s="3">
        <f t="shared" si="20"/>
        <v>10</v>
      </c>
      <c r="D66" s="4">
        <f t="shared" si="21"/>
        <v>2.4691358024691357</v>
      </c>
      <c r="E66" s="3">
        <v>276</v>
      </c>
      <c r="F66" s="3">
        <v>6</v>
      </c>
      <c r="G66" s="4">
        <f t="shared" si="22"/>
        <v>2.1739130434782608</v>
      </c>
      <c r="H66" s="3">
        <v>129</v>
      </c>
      <c r="I66" s="3">
        <v>4</v>
      </c>
      <c r="J66" s="4">
        <f t="shared" si="23"/>
        <v>3.10077519379845</v>
      </c>
      <c r="K66" s="23" t="s">
        <v>16</v>
      </c>
      <c r="L66" s="3">
        <f t="shared" si="24"/>
        <v>17996</v>
      </c>
      <c r="M66" s="3">
        <f t="shared" si="25"/>
        <v>3156</v>
      </c>
      <c r="N66" s="4">
        <f t="shared" si="26"/>
        <v>17.537230495665703</v>
      </c>
      <c r="O66" s="3">
        <v>10799</v>
      </c>
      <c r="P66" s="3">
        <v>1261</v>
      </c>
      <c r="Q66" s="4">
        <f t="shared" si="27"/>
        <v>11.677007130289843</v>
      </c>
      <c r="R66" s="3">
        <v>7197</v>
      </c>
      <c r="S66" s="3">
        <v>1895</v>
      </c>
      <c r="T66" s="4">
        <f t="shared" si="29"/>
        <v>26.33041545088231</v>
      </c>
    </row>
    <row r="67" spans="1:20" ht="11.25" customHeight="1">
      <c r="A67" s="23" t="s">
        <v>17</v>
      </c>
      <c r="B67" s="3">
        <f t="shared" si="28"/>
        <v>401</v>
      </c>
      <c r="C67" s="3">
        <f t="shared" si="20"/>
        <v>8</v>
      </c>
      <c r="D67" s="4">
        <f t="shared" si="21"/>
        <v>1.99501246882793</v>
      </c>
      <c r="E67" s="3">
        <v>274</v>
      </c>
      <c r="F67" s="3">
        <v>6</v>
      </c>
      <c r="G67" s="4">
        <f t="shared" si="22"/>
        <v>2.18978102189781</v>
      </c>
      <c r="H67" s="3">
        <v>127</v>
      </c>
      <c r="I67" s="3">
        <v>2</v>
      </c>
      <c r="J67" s="4">
        <f t="shared" si="23"/>
        <v>1.574803149606299</v>
      </c>
      <c r="K67" s="23" t="s">
        <v>17</v>
      </c>
      <c r="L67" s="3">
        <f t="shared" si="24"/>
        <v>18134</v>
      </c>
      <c r="M67" s="3">
        <f t="shared" si="25"/>
        <v>3426</v>
      </c>
      <c r="N67" s="4">
        <f t="shared" si="26"/>
        <v>18.89268776883203</v>
      </c>
      <c r="O67" s="3">
        <v>10888</v>
      </c>
      <c r="P67" s="3">
        <v>1436</v>
      </c>
      <c r="Q67" s="4">
        <f t="shared" si="27"/>
        <v>13.188831741366641</v>
      </c>
      <c r="R67" s="3">
        <v>7246</v>
      </c>
      <c r="S67" s="3">
        <v>1990</v>
      </c>
      <c r="T67" s="4">
        <f t="shared" si="29"/>
        <v>27.46342809826111</v>
      </c>
    </row>
    <row r="68" spans="1:20" ht="11.25" customHeight="1">
      <c r="A68" s="23" t="s">
        <v>18</v>
      </c>
      <c r="B68" s="3">
        <f t="shared" si="28"/>
        <v>395</v>
      </c>
      <c r="C68" s="3">
        <f t="shared" si="20"/>
        <v>10</v>
      </c>
      <c r="D68" s="4">
        <f t="shared" si="21"/>
        <v>2.5316455696202533</v>
      </c>
      <c r="E68" s="3">
        <v>272</v>
      </c>
      <c r="F68" s="3">
        <v>6</v>
      </c>
      <c r="G68" s="4">
        <f t="shared" si="22"/>
        <v>2.2058823529411766</v>
      </c>
      <c r="H68" s="3">
        <v>123</v>
      </c>
      <c r="I68" s="3">
        <v>4</v>
      </c>
      <c r="J68" s="4">
        <f t="shared" si="23"/>
        <v>3.2520325203252036</v>
      </c>
      <c r="K68" s="23" t="s">
        <v>18</v>
      </c>
      <c r="L68" s="3">
        <f t="shared" si="24"/>
        <v>18205</v>
      </c>
      <c r="M68" s="3">
        <f t="shared" si="25"/>
        <v>3528</v>
      </c>
      <c r="N68" s="4">
        <f t="shared" si="26"/>
        <v>19.379291403460588</v>
      </c>
      <c r="O68" s="3">
        <v>10942</v>
      </c>
      <c r="P68" s="3">
        <v>1495</v>
      </c>
      <c r="Q68" s="4">
        <f t="shared" si="27"/>
        <v>13.662950100530066</v>
      </c>
      <c r="R68" s="3">
        <v>7263</v>
      </c>
      <c r="S68" s="3">
        <v>2033</v>
      </c>
      <c r="T68" s="4">
        <f t="shared" si="29"/>
        <v>27.99118821423654</v>
      </c>
    </row>
    <row r="69" spans="1:20" ht="11.25" customHeight="1">
      <c r="A69" s="23" t="s">
        <v>19</v>
      </c>
      <c r="B69" s="3">
        <f t="shared" si="28"/>
        <v>392</v>
      </c>
      <c r="C69" s="3">
        <f t="shared" si="20"/>
        <v>11</v>
      </c>
      <c r="D69" s="4">
        <f t="shared" si="21"/>
        <v>2.806122448979592</v>
      </c>
      <c r="E69" s="3">
        <v>280</v>
      </c>
      <c r="F69" s="3">
        <v>8</v>
      </c>
      <c r="G69" s="4">
        <f t="shared" si="22"/>
        <v>2.857142857142857</v>
      </c>
      <c r="H69" s="3">
        <v>112</v>
      </c>
      <c r="I69" s="3">
        <v>3</v>
      </c>
      <c r="J69" s="4">
        <f t="shared" si="23"/>
        <v>2.6785714285714284</v>
      </c>
      <c r="K69" s="23" t="s">
        <v>19</v>
      </c>
      <c r="L69" s="3">
        <f t="shared" si="24"/>
        <v>18165</v>
      </c>
      <c r="M69" s="3">
        <f t="shared" si="25"/>
        <v>3430</v>
      </c>
      <c r="N69" s="4">
        <f t="shared" si="26"/>
        <v>18.88246628131021</v>
      </c>
      <c r="O69" s="3">
        <v>10997</v>
      </c>
      <c r="P69" s="3">
        <v>1493</v>
      </c>
      <c r="Q69" s="4">
        <f t="shared" si="27"/>
        <v>13.576429935436938</v>
      </c>
      <c r="R69" s="3">
        <v>7168</v>
      </c>
      <c r="S69" s="3">
        <v>1937</v>
      </c>
      <c r="T69" s="4">
        <f t="shared" si="29"/>
        <v>27.022879464285715</v>
      </c>
    </row>
    <row r="70" spans="1:20" ht="11.25" customHeight="1">
      <c r="A70" s="23" t="s">
        <v>20</v>
      </c>
      <c r="B70" s="3">
        <f t="shared" si="28"/>
        <v>390</v>
      </c>
      <c r="C70" s="3">
        <f t="shared" si="20"/>
        <v>8</v>
      </c>
      <c r="D70" s="4">
        <f t="shared" si="21"/>
        <v>2.051282051282051</v>
      </c>
      <c r="E70" s="3">
        <v>268</v>
      </c>
      <c r="F70" s="3">
        <v>6</v>
      </c>
      <c r="G70" s="4">
        <f t="shared" si="22"/>
        <v>2.2388059701492535</v>
      </c>
      <c r="H70" s="3">
        <v>122</v>
      </c>
      <c r="I70" s="3">
        <v>2</v>
      </c>
      <c r="J70" s="4">
        <f t="shared" si="23"/>
        <v>1.639344262295082</v>
      </c>
      <c r="K70" s="23" t="s">
        <v>20</v>
      </c>
      <c r="L70" s="3">
        <f t="shared" si="24"/>
        <v>18243</v>
      </c>
      <c r="M70" s="3">
        <f t="shared" si="25"/>
        <v>3714</v>
      </c>
      <c r="N70" s="4">
        <f t="shared" si="26"/>
        <v>20.358493668804474</v>
      </c>
      <c r="O70" s="3">
        <v>11006</v>
      </c>
      <c r="P70" s="3">
        <v>1554</v>
      </c>
      <c r="Q70" s="4">
        <f t="shared" si="27"/>
        <v>14.119571143012902</v>
      </c>
      <c r="R70" s="3">
        <v>7237</v>
      </c>
      <c r="S70" s="3">
        <v>2160</v>
      </c>
      <c r="T70" s="4">
        <f t="shared" si="29"/>
        <v>29.846621528257565</v>
      </c>
    </row>
    <row r="71" spans="1:20" ht="11.25" customHeight="1">
      <c r="A71" s="23" t="s">
        <v>21</v>
      </c>
      <c r="B71" s="3">
        <f t="shared" si="28"/>
        <v>393</v>
      </c>
      <c r="C71" s="3">
        <f t="shared" si="20"/>
        <v>11</v>
      </c>
      <c r="D71" s="4">
        <f t="shared" si="21"/>
        <v>2.7989821882951653</v>
      </c>
      <c r="E71" s="3">
        <v>283</v>
      </c>
      <c r="F71" s="3">
        <v>8</v>
      </c>
      <c r="G71" s="4">
        <f t="shared" si="22"/>
        <v>2.8268551236749118</v>
      </c>
      <c r="H71" s="3">
        <v>110</v>
      </c>
      <c r="I71" s="3">
        <v>3</v>
      </c>
      <c r="J71" s="4">
        <f t="shared" si="23"/>
        <v>2.727272727272727</v>
      </c>
      <c r="K71" s="23" t="s">
        <v>21</v>
      </c>
      <c r="L71" s="3">
        <f t="shared" si="24"/>
        <v>17893</v>
      </c>
      <c r="M71" s="3">
        <f t="shared" si="25"/>
        <v>3265</v>
      </c>
      <c r="N71" s="4">
        <f t="shared" si="26"/>
        <v>18.24735930252054</v>
      </c>
      <c r="O71" s="3">
        <v>10862</v>
      </c>
      <c r="P71" s="3">
        <v>1276</v>
      </c>
      <c r="Q71" s="4">
        <f t="shared" si="27"/>
        <v>11.747376173816978</v>
      </c>
      <c r="R71" s="3">
        <v>7031</v>
      </c>
      <c r="S71" s="3">
        <v>1989</v>
      </c>
      <c r="T71" s="4">
        <f t="shared" si="29"/>
        <v>28.28900583131845</v>
      </c>
    </row>
    <row r="72" spans="1:20" ht="11.25" customHeight="1">
      <c r="A72" s="23" t="s">
        <v>22</v>
      </c>
      <c r="B72" s="3">
        <f t="shared" si="28"/>
        <v>393</v>
      </c>
      <c r="C72" s="3">
        <f t="shared" si="20"/>
        <v>11</v>
      </c>
      <c r="D72" s="4">
        <f t="shared" si="21"/>
        <v>2.7989821882951653</v>
      </c>
      <c r="E72" s="3">
        <v>283</v>
      </c>
      <c r="F72" s="3">
        <v>8</v>
      </c>
      <c r="G72" s="4">
        <f t="shared" si="22"/>
        <v>2.8268551236749118</v>
      </c>
      <c r="H72" s="3">
        <v>110</v>
      </c>
      <c r="I72" s="3">
        <v>3</v>
      </c>
      <c r="J72" s="4">
        <f t="shared" si="23"/>
        <v>2.727272727272727</v>
      </c>
      <c r="K72" s="23" t="s">
        <v>22</v>
      </c>
      <c r="L72" s="3">
        <f t="shared" si="24"/>
        <v>17946</v>
      </c>
      <c r="M72" s="3">
        <f t="shared" si="25"/>
        <v>3312</v>
      </c>
      <c r="N72" s="4">
        <f t="shared" si="26"/>
        <v>18.455366098294885</v>
      </c>
      <c r="O72" s="3">
        <v>10895</v>
      </c>
      <c r="P72" s="3">
        <v>1305</v>
      </c>
      <c r="Q72" s="4">
        <f t="shared" si="27"/>
        <v>11.977971546581001</v>
      </c>
      <c r="R72" s="3">
        <v>7051</v>
      </c>
      <c r="S72" s="3">
        <v>2007</v>
      </c>
      <c r="T72" s="4">
        <f t="shared" si="29"/>
        <v>28.464047652815204</v>
      </c>
    </row>
    <row r="73" spans="1:20" ht="11.25" customHeight="1">
      <c r="A73" s="24" t="s">
        <v>23</v>
      </c>
      <c r="B73" s="12">
        <f t="shared" si="28"/>
        <v>393</v>
      </c>
      <c r="C73" s="5">
        <f t="shared" si="20"/>
        <v>9</v>
      </c>
      <c r="D73" s="43">
        <f t="shared" si="21"/>
        <v>2.2900763358778624</v>
      </c>
      <c r="E73" s="5">
        <v>272</v>
      </c>
      <c r="F73" s="5">
        <v>5</v>
      </c>
      <c r="G73" s="11">
        <f t="shared" si="22"/>
        <v>1.8382352941176472</v>
      </c>
      <c r="H73" s="5">
        <v>121</v>
      </c>
      <c r="I73" s="5">
        <v>4</v>
      </c>
      <c r="J73" s="11">
        <f t="shared" si="23"/>
        <v>3.3057851239669422</v>
      </c>
      <c r="K73" s="24" t="s">
        <v>23</v>
      </c>
      <c r="L73" s="12">
        <f t="shared" si="24"/>
        <v>17960</v>
      </c>
      <c r="M73" s="5">
        <f t="shared" si="25"/>
        <v>3064</v>
      </c>
      <c r="N73" s="43">
        <f t="shared" si="26"/>
        <v>17.06013363028953</v>
      </c>
      <c r="O73" s="5">
        <v>10798</v>
      </c>
      <c r="P73" s="5">
        <v>985</v>
      </c>
      <c r="Q73" s="11">
        <f t="shared" si="27"/>
        <v>9.122059640674198</v>
      </c>
      <c r="R73" s="5">
        <v>7162</v>
      </c>
      <c r="S73" s="5">
        <v>2079</v>
      </c>
      <c r="T73" s="11">
        <f t="shared" si="29"/>
        <v>29.028204412175366</v>
      </c>
    </row>
    <row r="75" ht="13.5">
      <c r="J75" s="52"/>
    </row>
    <row r="76" ht="13.5">
      <c r="J76" s="52"/>
    </row>
    <row r="77" ht="13.5">
      <c r="J77" s="52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workbookViewId="0" topLeftCell="A28">
      <selection activeCell="E58" sqref="E58"/>
    </sheetView>
  </sheetViews>
  <sheetFormatPr defaultColWidth="8.796875" defaultRowHeight="14.25"/>
  <cols>
    <col min="1" max="1" width="8.09765625" style="44" customWidth="1"/>
    <col min="2" max="3" width="8.59765625" style="44" customWidth="1"/>
    <col min="4" max="4" width="8.59765625" style="52" customWidth="1"/>
    <col min="5" max="6" width="8.59765625" style="44" customWidth="1"/>
    <col min="7" max="7" width="8.59765625" style="52" customWidth="1"/>
    <col min="8" max="9" width="8.59765625" style="44" customWidth="1"/>
    <col min="10" max="10" width="8.59765625" style="52" customWidth="1"/>
    <col min="11" max="16384" width="9" style="44" customWidth="1"/>
  </cols>
  <sheetData>
    <row r="1" ht="16.5" customHeight="1">
      <c r="A1" s="1" t="s">
        <v>73</v>
      </c>
    </row>
    <row r="3" spans="1:10" ht="16.5" customHeight="1">
      <c r="A3" s="48" t="s">
        <v>48</v>
      </c>
      <c r="J3" s="49" t="s">
        <v>49</v>
      </c>
    </row>
    <row r="4" spans="1:10" s="16" customFormat="1" ht="11.25" customHeight="1">
      <c r="A4" s="13" t="s">
        <v>1</v>
      </c>
      <c r="B4" s="14" t="s">
        <v>33</v>
      </c>
      <c r="C4" s="14"/>
      <c r="D4" s="34"/>
      <c r="E4" s="14"/>
      <c r="F4" s="14"/>
      <c r="G4" s="34"/>
      <c r="H4" s="14"/>
      <c r="I4" s="14"/>
      <c r="J4" s="40"/>
    </row>
    <row r="5" spans="1:10" s="16" customFormat="1" ht="11.25" customHeight="1">
      <c r="A5" s="17"/>
      <c r="B5" s="18" t="s">
        <v>4</v>
      </c>
      <c r="C5" s="18"/>
      <c r="D5" s="35"/>
      <c r="E5" s="18" t="s">
        <v>5</v>
      </c>
      <c r="F5" s="18"/>
      <c r="G5" s="35"/>
      <c r="H5" s="18" t="s">
        <v>6</v>
      </c>
      <c r="I5" s="18"/>
      <c r="J5" s="35"/>
    </row>
    <row r="6" spans="1:10" s="16" customFormat="1" ht="11.25" customHeight="1">
      <c r="A6" s="17"/>
      <c r="B6" s="20" t="s">
        <v>7</v>
      </c>
      <c r="C6" s="20" t="s">
        <v>8</v>
      </c>
      <c r="D6" s="36" t="s">
        <v>8</v>
      </c>
      <c r="E6" s="20" t="s">
        <v>7</v>
      </c>
      <c r="F6" s="20" t="s">
        <v>8</v>
      </c>
      <c r="G6" s="36" t="s">
        <v>8</v>
      </c>
      <c r="H6" s="20" t="s">
        <v>7</v>
      </c>
      <c r="I6" s="20" t="s">
        <v>8</v>
      </c>
      <c r="J6" s="36" t="s">
        <v>8</v>
      </c>
    </row>
    <row r="7" spans="1:10" s="16" customFormat="1" ht="11.25" customHeight="1">
      <c r="A7" s="17"/>
      <c r="B7" s="20"/>
      <c r="C7" s="20"/>
      <c r="D7" s="36" t="s">
        <v>9</v>
      </c>
      <c r="E7" s="20"/>
      <c r="F7" s="20"/>
      <c r="G7" s="36" t="s">
        <v>9</v>
      </c>
      <c r="H7" s="20"/>
      <c r="I7" s="20"/>
      <c r="J7" s="36" t="s">
        <v>9</v>
      </c>
    </row>
    <row r="8" spans="1:10" s="16" customFormat="1" ht="11.25" customHeight="1">
      <c r="A8" s="21" t="s">
        <v>10</v>
      </c>
      <c r="B8" s="22" t="s">
        <v>11</v>
      </c>
      <c r="C8" s="22" t="s">
        <v>11</v>
      </c>
      <c r="D8" s="37" t="s">
        <v>12</v>
      </c>
      <c r="E8" s="22" t="s">
        <v>11</v>
      </c>
      <c r="F8" s="22" t="s">
        <v>11</v>
      </c>
      <c r="G8" s="37" t="s">
        <v>12</v>
      </c>
      <c r="H8" s="22" t="s">
        <v>11</v>
      </c>
      <c r="I8" s="22" t="s">
        <v>11</v>
      </c>
      <c r="J8" s="37" t="s">
        <v>12</v>
      </c>
    </row>
    <row r="9" spans="1:10" ht="11.25" customHeight="1">
      <c r="A9" s="23" t="s">
        <v>26</v>
      </c>
      <c r="B9" s="3">
        <v>7752</v>
      </c>
      <c r="C9" s="3">
        <v>1565</v>
      </c>
      <c r="D9" s="4">
        <v>20.2</v>
      </c>
      <c r="E9" s="3">
        <v>5226</v>
      </c>
      <c r="F9" s="3">
        <v>785</v>
      </c>
      <c r="G9" s="4">
        <v>15</v>
      </c>
      <c r="H9" s="3">
        <v>2527</v>
      </c>
      <c r="I9" s="3">
        <v>780</v>
      </c>
      <c r="J9" s="4">
        <v>30.9</v>
      </c>
    </row>
    <row r="10" spans="1:10" ht="11.25" customHeight="1">
      <c r="A10" s="23" t="s">
        <v>74</v>
      </c>
      <c r="B10" s="3">
        <v>7946</v>
      </c>
      <c r="C10" s="3">
        <v>1862</v>
      </c>
      <c r="D10" s="4">
        <v>23.4</v>
      </c>
      <c r="E10" s="3">
        <v>5689</v>
      </c>
      <c r="F10" s="3">
        <v>1066</v>
      </c>
      <c r="G10" s="4">
        <v>18.8</v>
      </c>
      <c r="H10" s="3">
        <v>2257</v>
      </c>
      <c r="I10" s="3">
        <v>796</v>
      </c>
      <c r="J10" s="4">
        <v>35.3</v>
      </c>
    </row>
    <row r="11" spans="1:12" ht="11.25" customHeight="1">
      <c r="A11" s="23" t="s">
        <v>75</v>
      </c>
      <c r="B11" s="7">
        <v>7001</v>
      </c>
      <c r="C11" s="7">
        <v>1360</v>
      </c>
      <c r="D11" s="38">
        <v>19.3</v>
      </c>
      <c r="E11" s="7">
        <v>5123</v>
      </c>
      <c r="F11" s="7">
        <v>662</v>
      </c>
      <c r="G11" s="38">
        <v>12.6</v>
      </c>
      <c r="H11" s="7">
        <v>1879</v>
      </c>
      <c r="I11" s="7">
        <v>698</v>
      </c>
      <c r="J11" s="50">
        <v>38</v>
      </c>
      <c r="K11" s="8"/>
      <c r="L11" s="54"/>
    </row>
    <row r="12" spans="1:12" ht="11.25" customHeight="1">
      <c r="A12" s="23" t="s">
        <v>76</v>
      </c>
      <c r="B12" s="29">
        <v>6441</v>
      </c>
      <c r="C12" s="29">
        <v>407</v>
      </c>
      <c r="D12" s="4">
        <v>6.3</v>
      </c>
      <c r="E12" s="29">
        <v>4614</v>
      </c>
      <c r="F12" s="29">
        <v>100</v>
      </c>
      <c r="G12" s="4">
        <v>2.2</v>
      </c>
      <c r="H12" s="29">
        <v>1826</v>
      </c>
      <c r="I12" s="29">
        <v>307</v>
      </c>
      <c r="J12" s="53">
        <v>16.8</v>
      </c>
      <c r="K12" s="32"/>
      <c r="L12" s="54"/>
    </row>
    <row r="13" spans="1:10" ht="11.25" customHeight="1">
      <c r="A13" s="23" t="s">
        <v>46</v>
      </c>
      <c r="B13" s="3">
        <f aca="true" t="shared" si="0" ref="B13:B25">E13+H13</f>
        <v>5892.6</v>
      </c>
      <c r="C13" s="3">
        <f>F13+I13-1</f>
        <v>611.5999999999999</v>
      </c>
      <c r="D13" s="4">
        <f aca="true" t="shared" si="1" ref="D13:D25">C13/B13*100</f>
        <v>10.379119573702608</v>
      </c>
      <c r="E13" s="3">
        <f>ROUND(SUM(E14:E25)/12,1)</f>
        <v>4007.7</v>
      </c>
      <c r="F13" s="3">
        <f>ROUND(SUM(F14:F25)/12,1)</f>
        <v>4.3</v>
      </c>
      <c r="G13" s="4">
        <f aca="true" t="shared" si="2" ref="G13:G25">F13/E13*100</f>
        <v>0.10729346008932804</v>
      </c>
      <c r="H13" s="3">
        <f>ROUND(SUM(H14:H25)/12,1)</f>
        <v>1884.9</v>
      </c>
      <c r="I13" s="3">
        <f>ROUND(SUM(I14:I25)/12,1)</f>
        <v>608.3</v>
      </c>
      <c r="J13" s="4">
        <f aca="true" t="shared" si="3" ref="J13:J25">I13/H13*100</f>
        <v>32.27226908589314</v>
      </c>
    </row>
    <row r="14" spans="1:10" ht="11.25" customHeight="1">
      <c r="A14" s="45" t="s">
        <v>47</v>
      </c>
      <c r="B14" s="46">
        <f t="shared" si="0"/>
        <v>5808</v>
      </c>
      <c r="C14" s="46">
        <f aca="true" t="shared" si="4" ref="C14:C25">F14+I14</f>
        <v>554</v>
      </c>
      <c r="D14" s="47">
        <f t="shared" si="1"/>
        <v>9.538567493112948</v>
      </c>
      <c r="E14" s="46">
        <v>3995</v>
      </c>
      <c r="F14" s="46">
        <v>0</v>
      </c>
      <c r="G14" s="47">
        <f t="shared" si="2"/>
        <v>0</v>
      </c>
      <c r="H14" s="46">
        <v>1813</v>
      </c>
      <c r="I14" s="46">
        <v>554</v>
      </c>
      <c r="J14" s="47">
        <f t="shared" si="3"/>
        <v>30.55708769994484</v>
      </c>
    </row>
    <row r="15" spans="1:10" ht="11.25" customHeight="1">
      <c r="A15" s="23" t="s">
        <v>13</v>
      </c>
      <c r="B15" s="3">
        <f t="shared" si="0"/>
        <v>5781</v>
      </c>
      <c r="C15" s="3">
        <f t="shared" si="4"/>
        <v>588</v>
      </c>
      <c r="D15" s="4">
        <f t="shared" si="1"/>
        <v>10.1712506486767</v>
      </c>
      <c r="E15" s="3">
        <v>3933</v>
      </c>
      <c r="F15" s="3">
        <v>0</v>
      </c>
      <c r="G15" s="4">
        <f t="shared" si="2"/>
        <v>0</v>
      </c>
      <c r="H15" s="3">
        <v>1848</v>
      </c>
      <c r="I15" s="3">
        <v>588</v>
      </c>
      <c r="J15" s="4">
        <f t="shared" si="3"/>
        <v>31.818181818181817</v>
      </c>
    </row>
    <row r="16" spans="1:10" ht="11.25" customHeight="1">
      <c r="A16" s="23" t="s">
        <v>14</v>
      </c>
      <c r="B16" s="3">
        <f t="shared" si="0"/>
        <v>5850</v>
      </c>
      <c r="C16" s="3">
        <f t="shared" si="4"/>
        <v>623</v>
      </c>
      <c r="D16" s="4">
        <f t="shared" si="1"/>
        <v>10.64957264957265</v>
      </c>
      <c r="E16" s="3">
        <v>3962</v>
      </c>
      <c r="F16" s="3">
        <v>0</v>
      </c>
      <c r="G16" s="4">
        <f t="shared" si="2"/>
        <v>0</v>
      </c>
      <c r="H16" s="3">
        <v>1888</v>
      </c>
      <c r="I16" s="3">
        <v>623</v>
      </c>
      <c r="J16" s="4">
        <f t="shared" si="3"/>
        <v>32.9978813559322</v>
      </c>
    </row>
    <row r="17" spans="1:10" ht="11.25" customHeight="1">
      <c r="A17" s="23" t="s">
        <v>15</v>
      </c>
      <c r="B17" s="3">
        <f t="shared" si="0"/>
        <v>5927</v>
      </c>
      <c r="C17" s="3">
        <f t="shared" si="4"/>
        <v>623</v>
      </c>
      <c r="D17" s="4">
        <f t="shared" si="1"/>
        <v>10.511219841403745</v>
      </c>
      <c r="E17" s="3">
        <v>4014</v>
      </c>
      <c r="F17" s="3">
        <v>0</v>
      </c>
      <c r="G17" s="4">
        <f t="shared" si="2"/>
        <v>0</v>
      </c>
      <c r="H17" s="3">
        <v>1913</v>
      </c>
      <c r="I17" s="3">
        <v>623</v>
      </c>
      <c r="J17" s="4">
        <f t="shared" si="3"/>
        <v>32.56664924202823</v>
      </c>
    </row>
    <row r="18" spans="1:10" ht="11.25" customHeight="1">
      <c r="A18" s="23" t="s">
        <v>16</v>
      </c>
      <c r="B18" s="3">
        <f t="shared" si="0"/>
        <v>5935</v>
      </c>
      <c r="C18" s="3">
        <f t="shared" si="4"/>
        <v>623</v>
      </c>
      <c r="D18" s="4">
        <f t="shared" si="1"/>
        <v>10.49705139005897</v>
      </c>
      <c r="E18" s="3">
        <v>4031</v>
      </c>
      <c r="F18" s="3">
        <v>0</v>
      </c>
      <c r="G18" s="4">
        <f t="shared" si="2"/>
        <v>0</v>
      </c>
      <c r="H18" s="3">
        <v>1904</v>
      </c>
      <c r="I18" s="3">
        <v>623</v>
      </c>
      <c r="J18" s="4">
        <f t="shared" si="3"/>
        <v>32.720588235294116</v>
      </c>
    </row>
    <row r="19" spans="1:10" ht="11.25" customHeight="1">
      <c r="A19" s="23" t="s">
        <v>17</v>
      </c>
      <c r="B19" s="3">
        <f t="shared" si="0"/>
        <v>5935</v>
      </c>
      <c r="C19" s="3">
        <f t="shared" si="4"/>
        <v>623</v>
      </c>
      <c r="D19" s="4">
        <f t="shared" si="1"/>
        <v>10.49705139005897</v>
      </c>
      <c r="E19" s="3">
        <v>4030</v>
      </c>
      <c r="F19" s="3">
        <v>0</v>
      </c>
      <c r="G19" s="4">
        <f t="shared" si="2"/>
        <v>0</v>
      </c>
      <c r="H19" s="3">
        <v>1905</v>
      </c>
      <c r="I19" s="3">
        <v>623</v>
      </c>
      <c r="J19" s="4">
        <f t="shared" si="3"/>
        <v>32.70341207349081</v>
      </c>
    </row>
    <row r="20" spans="1:10" ht="11.25" customHeight="1">
      <c r="A20" s="23" t="s">
        <v>18</v>
      </c>
      <c r="B20" s="3">
        <f t="shared" si="0"/>
        <v>5926</v>
      </c>
      <c r="C20" s="3">
        <f t="shared" si="4"/>
        <v>623</v>
      </c>
      <c r="D20" s="4">
        <f t="shared" si="1"/>
        <v>10.512993587580155</v>
      </c>
      <c r="E20" s="3">
        <v>4021</v>
      </c>
      <c r="F20" s="3">
        <v>0</v>
      </c>
      <c r="G20" s="4">
        <f t="shared" si="2"/>
        <v>0</v>
      </c>
      <c r="H20" s="3">
        <v>1905</v>
      </c>
      <c r="I20" s="3">
        <v>623</v>
      </c>
      <c r="J20" s="4">
        <f t="shared" si="3"/>
        <v>32.70341207349081</v>
      </c>
    </row>
    <row r="21" spans="1:10" ht="11.25" customHeight="1">
      <c r="A21" s="23" t="s">
        <v>19</v>
      </c>
      <c r="B21" s="3">
        <f t="shared" si="0"/>
        <v>5917</v>
      </c>
      <c r="C21" s="3">
        <f t="shared" si="4"/>
        <v>623</v>
      </c>
      <c r="D21" s="4">
        <f t="shared" si="1"/>
        <v>10.52898428257563</v>
      </c>
      <c r="E21" s="3">
        <v>4012</v>
      </c>
      <c r="F21" s="3">
        <v>0</v>
      </c>
      <c r="G21" s="4">
        <f t="shared" si="2"/>
        <v>0</v>
      </c>
      <c r="H21" s="3">
        <v>1905</v>
      </c>
      <c r="I21" s="3">
        <v>623</v>
      </c>
      <c r="J21" s="4">
        <f t="shared" si="3"/>
        <v>32.70341207349081</v>
      </c>
    </row>
    <row r="22" spans="1:10" ht="11.25" customHeight="1">
      <c r="A22" s="23" t="s">
        <v>20</v>
      </c>
      <c r="B22" s="3">
        <f t="shared" si="0"/>
        <v>5908</v>
      </c>
      <c r="C22" s="3">
        <f t="shared" si="4"/>
        <v>623</v>
      </c>
      <c r="D22" s="4">
        <f t="shared" si="1"/>
        <v>10.545023696682465</v>
      </c>
      <c r="E22" s="3">
        <v>4004</v>
      </c>
      <c r="F22" s="3">
        <v>0</v>
      </c>
      <c r="G22" s="4">
        <f t="shared" si="2"/>
        <v>0</v>
      </c>
      <c r="H22" s="3">
        <v>1904</v>
      </c>
      <c r="I22" s="3">
        <v>623</v>
      </c>
      <c r="J22" s="4">
        <f t="shared" si="3"/>
        <v>32.720588235294116</v>
      </c>
    </row>
    <row r="23" spans="1:10" ht="11.25" customHeight="1">
      <c r="A23" s="23" t="s">
        <v>21</v>
      </c>
      <c r="B23" s="3">
        <f t="shared" si="0"/>
        <v>5908</v>
      </c>
      <c r="C23" s="3">
        <f t="shared" si="4"/>
        <v>610</v>
      </c>
      <c r="D23" s="4">
        <f t="shared" si="1"/>
        <v>10.32498307379824</v>
      </c>
      <c r="E23" s="3">
        <v>4030</v>
      </c>
      <c r="F23" s="3">
        <v>17</v>
      </c>
      <c r="G23" s="4">
        <f t="shared" si="2"/>
        <v>0.42183622828784123</v>
      </c>
      <c r="H23" s="3">
        <v>1878</v>
      </c>
      <c r="I23" s="3">
        <v>593</v>
      </c>
      <c r="J23" s="4">
        <f t="shared" si="3"/>
        <v>31.576144834930776</v>
      </c>
    </row>
    <row r="24" spans="1:10" ht="11.25" customHeight="1">
      <c r="A24" s="23" t="s">
        <v>22</v>
      </c>
      <c r="B24" s="3">
        <f t="shared" si="0"/>
        <v>5908</v>
      </c>
      <c r="C24" s="3">
        <f t="shared" si="4"/>
        <v>610</v>
      </c>
      <c r="D24" s="4">
        <f t="shared" si="1"/>
        <v>10.32498307379824</v>
      </c>
      <c r="E24" s="3">
        <v>4030</v>
      </c>
      <c r="F24" s="3">
        <v>17</v>
      </c>
      <c r="G24" s="4">
        <f t="shared" si="2"/>
        <v>0.42183622828784123</v>
      </c>
      <c r="H24" s="3">
        <v>1878</v>
      </c>
      <c r="I24" s="3">
        <v>593</v>
      </c>
      <c r="J24" s="4">
        <f t="shared" si="3"/>
        <v>31.576144834930776</v>
      </c>
    </row>
    <row r="25" spans="1:10" ht="11.25" customHeight="1">
      <c r="A25" s="24" t="s">
        <v>23</v>
      </c>
      <c r="B25" s="12">
        <f t="shared" si="0"/>
        <v>5908</v>
      </c>
      <c r="C25" s="5">
        <f t="shared" si="4"/>
        <v>627</v>
      </c>
      <c r="D25" s="43">
        <f t="shared" si="1"/>
        <v>10.612728503723764</v>
      </c>
      <c r="E25" s="5">
        <v>4030</v>
      </c>
      <c r="F25" s="5">
        <v>17</v>
      </c>
      <c r="G25" s="11">
        <f t="shared" si="2"/>
        <v>0.42183622828784123</v>
      </c>
      <c r="H25" s="5">
        <v>1878</v>
      </c>
      <c r="I25" s="5">
        <v>610</v>
      </c>
      <c r="J25" s="11">
        <f t="shared" si="3"/>
        <v>32.481363152289674</v>
      </c>
    </row>
    <row r="26" spans="1:10" ht="11.25" customHeight="1">
      <c r="A26" s="25"/>
      <c r="B26" s="48"/>
      <c r="C26" s="48"/>
      <c r="D26" s="55"/>
      <c r="E26" s="48"/>
      <c r="F26" s="48"/>
      <c r="G26" s="55"/>
      <c r="H26" s="48"/>
      <c r="I26" s="48"/>
      <c r="J26" s="55"/>
    </row>
    <row r="27" spans="1:10" ht="11.25" customHeight="1">
      <c r="A27" s="26"/>
      <c r="B27" s="48"/>
      <c r="C27" s="48"/>
      <c r="D27" s="55"/>
      <c r="E27" s="48"/>
      <c r="F27" s="48"/>
      <c r="G27" s="55"/>
      <c r="H27" s="48"/>
      <c r="I27" s="48"/>
      <c r="J27" s="49" t="s">
        <v>49</v>
      </c>
    </row>
    <row r="28" spans="1:10" s="16" customFormat="1" ht="11.25" customHeight="1">
      <c r="A28" s="13" t="s">
        <v>1</v>
      </c>
      <c r="B28" s="14" t="s">
        <v>32</v>
      </c>
      <c r="C28" s="14"/>
      <c r="D28" s="34"/>
      <c r="E28" s="14"/>
      <c r="F28" s="14"/>
      <c r="G28" s="34"/>
      <c r="H28" s="14"/>
      <c r="I28" s="14"/>
      <c r="J28" s="40"/>
    </row>
    <row r="29" spans="1:10" s="16" customFormat="1" ht="11.25" customHeight="1">
      <c r="A29" s="17"/>
      <c r="B29" s="18" t="s">
        <v>4</v>
      </c>
      <c r="C29" s="18"/>
      <c r="D29" s="35"/>
      <c r="E29" s="18" t="s">
        <v>5</v>
      </c>
      <c r="F29" s="18"/>
      <c r="G29" s="35"/>
      <c r="H29" s="18" t="s">
        <v>6</v>
      </c>
      <c r="I29" s="18"/>
      <c r="J29" s="35"/>
    </row>
    <row r="30" spans="1:10" s="16" customFormat="1" ht="11.25" customHeight="1">
      <c r="A30" s="17"/>
      <c r="B30" s="20" t="s">
        <v>7</v>
      </c>
      <c r="C30" s="20" t="s">
        <v>8</v>
      </c>
      <c r="D30" s="36" t="s">
        <v>8</v>
      </c>
      <c r="E30" s="20" t="s">
        <v>7</v>
      </c>
      <c r="F30" s="20" t="s">
        <v>8</v>
      </c>
      <c r="G30" s="36" t="s">
        <v>8</v>
      </c>
      <c r="H30" s="20" t="s">
        <v>7</v>
      </c>
      <c r="I30" s="20" t="s">
        <v>8</v>
      </c>
      <c r="J30" s="36" t="s">
        <v>8</v>
      </c>
    </row>
    <row r="31" spans="1:10" s="16" customFormat="1" ht="11.25" customHeight="1">
      <c r="A31" s="17"/>
      <c r="B31" s="20"/>
      <c r="C31" s="20"/>
      <c r="D31" s="36" t="s">
        <v>9</v>
      </c>
      <c r="E31" s="20"/>
      <c r="F31" s="20"/>
      <c r="G31" s="36" t="s">
        <v>9</v>
      </c>
      <c r="H31" s="20"/>
      <c r="I31" s="20"/>
      <c r="J31" s="36" t="s">
        <v>9</v>
      </c>
    </row>
    <row r="32" spans="1:10" s="16" customFormat="1" ht="11.25" customHeight="1">
      <c r="A32" s="21" t="s">
        <v>10</v>
      </c>
      <c r="B32" s="22" t="s">
        <v>11</v>
      </c>
      <c r="C32" s="22" t="s">
        <v>11</v>
      </c>
      <c r="D32" s="37" t="s">
        <v>12</v>
      </c>
      <c r="E32" s="22" t="s">
        <v>11</v>
      </c>
      <c r="F32" s="22" t="s">
        <v>11</v>
      </c>
      <c r="G32" s="37" t="s">
        <v>12</v>
      </c>
      <c r="H32" s="22" t="s">
        <v>11</v>
      </c>
      <c r="I32" s="22" t="s">
        <v>11</v>
      </c>
      <c r="J32" s="37" t="s">
        <v>12</v>
      </c>
    </row>
    <row r="33" spans="1:10" ht="11.25" customHeight="1">
      <c r="A33" s="23" t="s">
        <v>26</v>
      </c>
      <c r="B33" s="3">
        <v>22320</v>
      </c>
      <c r="C33" s="3">
        <v>4699</v>
      </c>
      <c r="D33" s="4">
        <v>21.1</v>
      </c>
      <c r="E33" s="3">
        <v>12251</v>
      </c>
      <c r="F33" s="3">
        <v>659</v>
      </c>
      <c r="G33" s="4">
        <v>5.4</v>
      </c>
      <c r="H33" s="3">
        <v>10068</v>
      </c>
      <c r="I33" s="3">
        <v>4040</v>
      </c>
      <c r="J33" s="4">
        <v>40.1</v>
      </c>
    </row>
    <row r="34" spans="1:10" ht="11.25" customHeight="1">
      <c r="A34" s="23" t="s">
        <v>36</v>
      </c>
      <c r="B34" s="3">
        <v>22362</v>
      </c>
      <c r="C34" s="3">
        <v>4938</v>
      </c>
      <c r="D34" s="4">
        <v>22.1</v>
      </c>
      <c r="E34" s="3">
        <v>12274</v>
      </c>
      <c r="F34" s="3">
        <v>724</v>
      </c>
      <c r="G34" s="4">
        <v>5.9</v>
      </c>
      <c r="H34" s="3">
        <v>10088</v>
      </c>
      <c r="I34" s="3">
        <v>4214</v>
      </c>
      <c r="J34" s="4">
        <v>41.8</v>
      </c>
    </row>
    <row r="35" spans="1:12" ht="11.25" customHeight="1">
      <c r="A35" s="23" t="s">
        <v>37</v>
      </c>
      <c r="B35" s="7">
        <v>22263</v>
      </c>
      <c r="C35" s="7">
        <v>5224</v>
      </c>
      <c r="D35" s="38">
        <v>23.5</v>
      </c>
      <c r="E35" s="7">
        <v>14797</v>
      </c>
      <c r="F35" s="7">
        <v>1866</v>
      </c>
      <c r="G35" s="38">
        <v>12.6</v>
      </c>
      <c r="H35" s="7">
        <v>7466</v>
      </c>
      <c r="I35" s="7">
        <v>3358</v>
      </c>
      <c r="J35" s="50">
        <v>45</v>
      </c>
      <c r="K35" s="8"/>
      <c r="L35" s="54"/>
    </row>
    <row r="36" spans="1:12" ht="11.25" customHeight="1">
      <c r="A36" s="23" t="s">
        <v>45</v>
      </c>
      <c r="B36" s="29">
        <v>21818</v>
      </c>
      <c r="C36" s="29">
        <v>3923</v>
      </c>
      <c r="D36" s="4">
        <v>18</v>
      </c>
      <c r="E36" s="29">
        <v>14573</v>
      </c>
      <c r="F36" s="29">
        <v>1321</v>
      </c>
      <c r="G36" s="4">
        <v>9.1</v>
      </c>
      <c r="H36" s="29">
        <v>7246</v>
      </c>
      <c r="I36" s="29">
        <v>2602</v>
      </c>
      <c r="J36" s="53">
        <v>35.9</v>
      </c>
      <c r="K36" s="32"/>
      <c r="L36" s="54"/>
    </row>
    <row r="37" spans="1:10" ht="11.25" customHeight="1">
      <c r="A37" s="23" t="s">
        <v>46</v>
      </c>
      <c r="B37" s="3">
        <f>E37+H37-1</f>
        <v>24646.1</v>
      </c>
      <c r="C37" s="3">
        <f aca="true" t="shared" si="5" ref="C37:C49">F37+I37</f>
        <v>7991.799999999999</v>
      </c>
      <c r="D37" s="4">
        <f aca="true" t="shared" si="6" ref="D37:D49">C37/B37*100</f>
        <v>32.42622565030573</v>
      </c>
      <c r="E37" s="3">
        <f>ROUND(SUM(E38:E49)/12,1)</f>
        <v>13612.7</v>
      </c>
      <c r="F37" s="3">
        <f>ROUND(SUM(F38:F49)/12,1)</f>
        <v>1963.1</v>
      </c>
      <c r="G37" s="4">
        <f aca="true" t="shared" si="7" ref="G37:G49">F37/E37*100</f>
        <v>14.421092068436092</v>
      </c>
      <c r="H37" s="3">
        <f>ROUND(SUM(H38:H49)/12,1)+1</f>
        <v>11034.4</v>
      </c>
      <c r="I37" s="3">
        <f>ROUND(SUM(I38:I49)/12,1)</f>
        <v>6028.7</v>
      </c>
      <c r="J37" s="4">
        <f aca="true" t="shared" si="8" ref="J37:J49">I37/H37*100</f>
        <v>54.63550351627637</v>
      </c>
    </row>
    <row r="38" spans="1:10" ht="11.25" customHeight="1">
      <c r="A38" s="45" t="s">
        <v>47</v>
      </c>
      <c r="B38" s="46">
        <f aca="true" t="shared" si="9" ref="B38:B49">E38+H38</f>
        <v>24632</v>
      </c>
      <c r="C38" s="46">
        <f t="shared" si="5"/>
        <v>8384</v>
      </c>
      <c r="D38" s="47">
        <f t="shared" si="6"/>
        <v>34.03702500811952</v>
      </c>
      <c r="E38" s="46">
        <v>13645</v>
      </c>
      <c r="F38" s="46">
        <v>2097</v>
      </c>
      <c r="G38" s="47">
        <f t="shared" si="7"/>
        <v>15.368266764382557</v>
      </c>
      <c r="H38" s="46">
        <v>10987</v>
      </c>
      <c r="I38" s="46">
        <v>6287</v>
      </c>
      <c r="J38" s="47">
        <f t="shared" si="8"/>
        <v>57.22217165741331</v>
      </c>
    </row>
    <row r="39" spans="1:10" ht="11.25" customHeight="1">
      <c r="A39" s="23" t="s">
        <v>13</v>
      </c>
      <c r="B39" s="3">
        <f t="shared" si="9"/>
        <v>24586</v>
      </c>
      <c r="C39" s="3">
        <f t="shared" si="5"/>
        <v>8207</v>
      </c>
      <c r="D39" s="4">
        <f t="shared" si="6"/>
        <v>33.38078581306434</v>
      </c>
      <c r="E39" s="3">
        <v>13637</v>
      </c>
      <c r="F39" s="3">
        <v>2012</v>
      </c>
      <c r="G39" s="4">
        <f t="shared" si="7"/>
        <v>14.753978147686443</v>
      </c>
      <c r="H39" s="3">
        <v>10949</v>
      </c>
      <c r="I39" s="3">
        <v>6195</v>
      </c>
      <c r="J39" s="4">
        <f t="shared" si="8"/>
        <v>56.580509635583155</v>
      </c>
    </row>
    <row r="40" spans="1:10" ht="11.25" customHeight="1">
      <c r="A40" s="23" t="s">
        <v>14</v>
      </c>
      <c r="B40" s="3">
        <f t="shared" si="9"/>
        <v>23491</v>
      </c>
      <c r="C40" s="3">
        <f t="shared" si="5"/>
        <v>7322</v>
      </c>
      <c r="D40" s="4">
        <f t="shared" si="6"/>
        <v>31.169384019411687</v>
      </c>
      <c r="E40" s="3">
        <v>13289</v>
      </c>
      <c r="F40" s="3">
        <v>1810</v>
      </c>
      <c r="G40" s="4">
        <f t="shared" si="7"/>
        <v>13.620287455790503</v>
      </c>
      <c r="H40" s="3">
        <v>10202</v>
      </c>
      <c r="I40" s="3">
        <v>5512</v>
      </c>
      <c r="J40" s="4">
        <f t="shared" si="8"/>
        <v>54.02862183885513</v>
      </c>
    </row>
    <row r="41" spans="1:10" ht="11.25" customHeight="1">
      <c r="A41" s="23" t="s">
        <v>15</v>
      </c>
      <c r="B41" s="3">
        <f t="shared" si="9"/>
        <v>24061</v>
      </c>
      <c r="C41" s="3">
        <f t="shared" si="5"/>
        <v>7600</v>
      </c>
      <c r="D41" s="4">
        <f t="shared" si="6"/>
        <v>31.58638460579361</v>
      </c>
      <c r="E41" s="3">
        <v>13315</v>
      </c>
      <c r="F41" s="3">
        <v>1627</v>
      </c>
      <c r="G41" s="4">
        <f t="shared" si="7"/>
        <v>12.219301539616973</v>
      </c>
      <c r="H41" s="3">
        <v>10746</v>
      </c>
      <c r="I41" s="3">
        <v>5973</v>
      </c>
      <c r="J41" s="4">
        <f t="shared" si="8"/>
        <v>55.58347292015634</v>
      </c>
    </row>
    <row r="42" spans="1:10" ht="11.25" customHeight="1">
      <c r="A42" s="23" t="s">
        <v>16</v>
      </c>
      <c r="B42" s="3">
        <f t="shared" si="9"/>
        <v>24788</v>
      </c>
      <c r="C42" s="3">
        <f t="shared" si="5"/>
        <v>8356</v>
      </c>
      <c r="D42" s="4">
        <f t="shared" si="6"/>
        <v>33.70985960948846</v>
      </c>
      <c r="E42" s="3">
        <v>13642</v>
      </c>
      <c r="F42" s="3">
        <v>2050</v>
      </c>
      <c r="G42" s="4">
        <f t="shared" si="7"/>
        <v>15.027122122855886</v>
      </c>
      <c r="H42" s="3">
        <v>11146</v>
      </c>
      <c r="I42" s="3">
        <v>6306</v>
      </c>
      <c r="J42" s="4">
        <f t="shared" si="8"/>
        <v>56.57635026018303</v>
      </c>
    </row>
    <row r="43" spans="1:10" ht="11.25" customHeight="1">
      <c r="A43" s="23" t="s">
        <v>17</v>
      </c>
      <c r="B43" s="3">
        <f t="shared" si="9"/>
        <v>24939</v>
      </c>
      <c r="C43" s="3">
        <f t="shared" si="5"/>
        <v>7719</v>
      </c>
      <c r="D43" s="4">
        <f t="shared" si="6"/>
        <v>30.95152171297967</v>
      </c>
      <c r="E43" s="3">
        <v>13746</v>
      </c>
      <c r="F43" s="3">
        <v>2044</v>
      </c>
      <c r="G43" s="4">
        <f t="shared" si="7"/>
        <v>14.869780299723557</v>
      </c>
      <c r="H43" s="3">
        <v>11193</v>
      </c>
      <c r="I43" s="3">
        <v>5675</v>
      </c>
      <c r="J43" s="4">
        <f t="shared" si="8"/>
        <v>50.70133118913607</v>
      </c>
    </row>
    <row r="44" spans="1:10" ht="11.25" customHeight="1">
      <c r="A44" s="23" t="s">
        <v>18</v>
      </c>
      <c r="B44" s="3">
        <f t="shared" si="9"/>
        <v>24891</v>
      </c>
      <c r="C44" s="3">
        <f t="shared" si="5"/>
        <v>8062</v>
      </c>
      <c r="D44" s="4">
        <f t="shared" si="6"/>
        <v>32.38921698605922</v>
      </c>
      <c r="E44" s="3">
        <v>13671</v>
      </c>
      <c r="F44" s="3">
        <v>2096</v>
      </c>
      <c r="G44" s="4">
        <f t="shared" si="7"/>
        <v>15.331724087484455</v>
      </c>
      <c r="H44" s="3">
        <v>11220</v>
      </c>
      <c r="I44" s="3">
        <v>5966</v>
      </c>
      <c r="J44" s="4">
        <f t="shared" si="8"/>
        <v>53.1729055258467</v>
      </c>
    </row>
    <row r="45" spans="1:10" ht="11.25" customHeight="1">
      <c r="A45" s="23" t="s">
        <v>19</v>
      </c>
      <c r="B45" s="3">
        <f t="shared" si="9"/>
        <v>24790</v>
      </c>
      <c r="C45" s="3">
        <f t="shared" si="5"/>
        <v>7594</v>
      </c>
      <c r="D45" s="4">
        <f t="shared" si="6"/>
        <v>30.63331988705123</v>
      </c>
      <c r="E45" s="3">
        <v>13761</v>
      </c>
      <c r="F45" s="3">
        <v>2002</v>
      </c>
      <c r="G45" s="4">
        <f t="shared" si="7"/>
        <v>14.548361310951238</v>
      </c>
      <c r="H45" s="3">
        <v>11029</v>
      </c>
      <c r="I45" s="3">
        <v>5592</v>
      </c>
      <c r="J45" s="4">
        <f t="shared" si="8"/>
        <v>50.70269290053495</v>
      </c>
    </row>
    <row r="46" spans="1:10" ht="11.25" customHeight="1">
      <c r="A46" s="23" t="s">
        <v>20</v>
      </c>
      <c r="B46" s="3">
        <f t="shared" si="9"/>
        <v>24285</v>
      </c>
      <c r="C46" s="3">
        <f t="shared" si="5"/>
        <v>7107</v>
      </c>
      <c r="D46" s="4">
        <f t="shared" si="6"/>
        <v>29.26497838171711</v>
      </c>
      <c r="E46" s="3">
        <v>13408</v>
      </c>
      <c r="F46" s="3">
        <v>1613</v>
      </c>
      <c r="G46" s="4">
        <f t="shared" si="7"/>
        <v>12.030131264916468</v>
      </c>
      <c r="H46" s="3">
        <v>10877</v>
      </c>
      <c r="I46" s="3">
        <v>5494</v>
      </c>
      <c r="J46" s="4">
        <f t="shared" si="8"/>
        <v>50.51025098832399</v>
      </c>
    </row>
    <row r="47" spans="1:10" ht="11.25" customHeight="1">
      <c r="A47" s="23" t="s">
        <v>21</v>
      </c>
      <c r="B47" s="3">
        <f t="shared" si="9"/>
        <v>25054</v>
      </c>
      <c r="C47" s="3">
        <f t="shared" si="5"/>
        <v>8300</v>
      </c>
      <c r="D47" s="4">
        <f t="shared" si="6"/>
        <v>33.12844256406163</v>
      </c>
      <c r="E47" s="3">
        <v>13740</v>
      </c>
      <c r="F47" s="3">
        <v>2069</v>
      </c>
      <c r="G47" s="4">
        <f t="shared" si="7"/>
        <v>15.058224163027656</v>
      </c>
      <c r="H47" s="3">
        <v>11314</v>
      </c>
      <c r="I47" s="3">
        <v>6231</v>
      </c>
      <c r="J47" s="4">
        <f t="shared" si="8"/>
        <v>55.073360438394914</v>
      </c>
    </row>
    <row r="48" spans="1:10" ht="11.25" customHeight="1">
      <c r="A48" s="23" t="s">
        <v>22</v>
      </c>
      <c r="B48" s="3">
        <f t="shared" si="9"/>
        <v>25104</v>
      </c>
      <c r="C48" s="3">
        <f t="shared" si="5"/>
        <v>8349</v>
      </c>
      <c r="D48" s="4">
        <f t="shared" si="6"/>
        <v>33.257648183556405</v>
      </c>
      <c r="E48" s="3">
        <v>13776</v>
      </c>
      <c r="F48" s="3">
        <v>1991</v>
      </c>
      <c r="G48" s="4">
        <f t="shared" si="7"/>
        <v>14.452671312427409</v>
      </c>
      <c r="H48" s="3">
        <v>11328</v>
      </c>
      <c r="I48" s="3">
        <v>6358</v>
      </c>
      <c r="J48" s="4">
        <f t="shared" si="8"/>
        <v>56.12641242937853</v>
      </c>
    </row>
    <row r="49" spans="1:10" ht="11.25" customHeight="1">
      <c r="A49" s="24" t="s">
        <v>23</v>
      </c>
      <c r="B49" s="12">
        <f t="shared" si="9"/>
        <v>25132</v>
      </c>
      <c r="C49" s="5">
        <f t="shared" si="5"/>
        <v>8901</v>
      </c>
      <c r="D49" s="43">
        <f t="shared" si="6"/>
        <v>35.41699824924399</v>
      </c>
      <c r="E49" s="5">
        <v>13722</v>
      </c>
      <c r="F49" s="5">
        <v>2146</v>
      </c>
      <c r="G49" s="11">
        <f t="shared" si="7"/>
        <v>15.639119661856874</v>
      </c>
      <c r="H49" s="5">
        <v>11410</v>
      </c>
      <c r="I49" s="5">
        <v>6755</v>
      </c>
      <c r="J49" s="11">
        <f t="shared" si="8"/>
        <v>59.20245398773007</v>
      </c>
    </row>
    <row r="51" ht="13.5">
      <c r="D51" s="44"/>
    </row>
    <row r="52" ht="13.5">
      <c r="D52" s="44"/>
    </row>
    <row r="53" ht="13.5">
      <c r="D53" s="44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3"/>
  <sheetViews>
    <sheetView view="pageBreakPreview" zoomScaleSheetLayoutView="100" workbookViewId="0" topLeftCell="A40">
      <selection activeCell="C56" sqref="C56"/>
    </sheetView>
  </sheetViews>
  <sheetFormatPr defaultColWidth="8.796875" defaultRowHeight="14.25"/>
  <cols>
    <col min="1" max="1" width="7.59765625" style="0" customWidth="1"/>
    <col min="2" max="15" width="5.59765625" style="0" customWidth="1"/>
    <col min="16" max="16" width="7.59765625" style="0" customWidth="1"/>
    <col min="17" max="30" width="5.59765625" style="0" customWidth="1"/>
  </cols>
  <sheetData>
    <row r="1" spans="1:16" ht="16.5" customHeight="1">
      <c r="A1" s="1" t="s">
        <v>94</v>
      </c>
      <c r="P1" s="1" t="s">
        <v>95</v>
      </c>
    </row>
    <row r="2" ht="13.5" customHeight="1"/>
    <row r="3" spans="1:30" ht="16.5" customHeight="1">
      <c r="A3" s="56" t="s">
        <v>0</v>
      </c>
      <c r="N3" s="57"/>
      <c r="O3" s="58" t="s">
        <v>77</v>
      </c>
      <c r="P3" s="56" t="s">
        <v>78</v>
      </c>
      <c r="AD3" s="58" t="s">
        <v>77</v>
      </c>
    </row>
    <row r="4" spans="1:30" ht="13.5" customHeight="1">
      <c r="A4" s="59" t="s">
        <v>1</v>
      </c>
      <c r="B4" s="94" t="s">
        <v>96</v>
      </c>
      <c r="C4" s="95"/>
      <c r="D4" s="94" t="s">
        <v>79</v>
      </c>
      <c r="E4" s="95"/>
      <c r="F4" s="94" t="s">
        <v>80</v>
      </c>
      <c r="G4" s="95"/>
      <c r="H4" s="100" t="s">
        <v>81</v>
      </c>
      <c r="I4" s="101"/>
      <c r="J4" s="94" t="s">
        <v>82</v>
      </c>
      <c r="K4" s="95"/>
      <c r="L4" s="94" t="s">
        <v>83</v>
      </c>
      <c r="M4" s="95"/>
      <c r="N4" s="94" t="s">
        <v>84</v>
      </c>
      <c r="O4" s="95"/>
      <c r="P4" s="59" t="s">
        <v>1</v>
      </c>
      <c r="Q4" s="94" t="s">
        <v>97</v>
      </c>
      <c r="R4" s="95"/>
      <c r="S4" s="94" t="s">
        <v>79</v>
      </c>
      <c r="T4" s="95"/>
      <c r="U4" s="94" t="s">
        <v>80</v>
      </c>
      <c r="V4" s="95"/>
      <c r="W4" s="100" t="s">
        <v>81</v>
      </c>
      <c r="X4" s="101"/>
      <c r="Y4" s="94" t="s">
        <v>82</v>
      </c>
      <c r="Z4" s="95"/>
      <c r="AA4" s="94" t="s">
        <v>83</v>
      </c>
      <c r="AB4" s="95"/>
      <c r="AC4" s="94" t="s">
        <v>84</v>
      </c>
      <c r="AD4" s="95"/>
    </row>
    <row r="5" spans="1:30" ht="13.5" customHeight="1">
      <c r="A5" s="60"/>
      <c r="B5" s="96"/>
      <c r="C5" s="97"/>
      <c r="D5" s="96"/>
      <c r="E5" s="97"/>
      <c r="F5" s="96"/>
      <c r="G5" s="97"/>
      <c r="H5" s="102"/>
      <c r="I5" s="103"/>
      <c r="J5" s="96"/>
      <c r="K5" s="97"/>
      <c r="L5" s="96"/>
      <c r="M5" s="97"/>
      <c r="N5" s="96"/>
      <c r="O5" s="97"/>
      <c r="P5" s="60"/>
      <c r="Q5" s="96"/>
      <c r="R5" s="97"/>
      <c r="S5" s="96"/>
      <c r="T5" s="97"/>
      <c r="U5" s="96"/>
      <c r="V5" s="97"/>
      <c r="W5" s="102"/>
      <c r="X5" s="103"/>
      <c r="Y5" s="96"/>
      <c r="Z5" s="97"/>
      <c r="AA5" s="96"/>
      <c r="AB5" s="97"/>
      <c r="AC5" s="96"/>
      <c r="AD5" s="97"/>
    </row>
    <row r="6" spans="1:30" ht="13.5" customHeight="1">
      <c r="A6" s="60"/>
      <c r="B6" s="98"/>
      <c r="C6" s="99"/>
      <c r="D6" s="98"/>
      <c r="E6" s="99"/>
      <c r="F6" s="98"/>
      <c r="G6" s="99"/>
      <c r="H6" s="104"/>
      <c r="I6" s="105"/>
      <c r="J6" s="98"/>
      <c r="K6" s="99"/>
      <c r="L6" s="98"/>
      <c r="M6" s="99"/>
      <c r="N6" s="98"/>
      <c r="O6" s="99"/>
      <c r="P6" s="60"/>
      <c r="Q6" s="98"/>
      <c r="R6" s="99"/>
      <c r="S6" s="98"/>
      <c r="T6" s="99"/>
      <c r="U6" s="98"/>
      <c r="V6" s="99"/>
      <c r="W6" s="104"/>
      <c r="X6" s="105"/>
      <c r="Y6" s="98"/>
      <c r="Z6" s="99"/>
      <c r="AA6" s="98"/>
      <c r="AB6" s="99"/>
      <c r="AC6" s="98"/>
      <c r="AD6" s="99"/>
    </row>
    <row r="7" spans="1:30" ht="13.5" customHeight="1">
      <c r="A7" s="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ht="13.5" customHeight="1">
      <c r="A8" s="2"/>
      <c r="B8" s="61" t="s">
        <v>85</v>
      </c>
      <c r="C8" s="61" t="s">
        <v>86</v>
      </c>
      <c r="D8" s="61" t="s">
        <v>85</v>
      </c>
      <c r="E8" s="61" t="s">
        <v>86</v>
      </c>
      <c r="F8" s="61" t="s">
        <v>85</v>
      </c>
      <c r="G8" s="61" t="s">
        <v>86</v>
      </c>
      <c r="H8" s="61" t="s">
        <v>85</v>
      </c>
      <c r="I8" s="61" t="s">
        <v>86</v>
      </c>
      <c r="J8" s="61" t="s">
        <v>85</v>
      </c>
      <c r="K8" s="61" t="s">
        <v>86</v>
      </c>
      <c r="L8" s="61" t="s">
        <v>85</v>
      </c>
      <c r="M8" s="61" t="s">
        <v>86</v>
      </c>
      <c r="N8" s="61" t="s">
        <v>85</v>
      </c>
      <c r="O8" s="61" t="s">
        <v>86</v>
      </c>
      <c r="P8" s="2"/>
      <c r="Q8" s="61" t="s">
        <v>85</v>
      </c>
      <c r="R8" s="61" t="s">
        <v>86</v>
      </c>
      <c r="S8" s="61" t="s">
        <v>85</v>
      </c>
      <c r="T8" s="61" t="s">
        <v>86</v>
      </c>
      <c r="U8" s="61" t="s">
        <v>85</v>
      </c>
      <c r="V8" s="61" t="s">
        <v>86</v>
      </c>
      <c r="W8" s="61" t="s">
        <v>85</v>
      </c>
      <c r="X8" s="61" t="s">
        <v>86</v>
      </c>
      <c r="Y8" s="61" t="s">
        <v>85</v>
      </c>
      <c r="Z8" s="61" t="s">
        <v>86</v>
      </c>
      <c r="AA8" s="61" t="s">
        <v>85</v>
      </c>
      <c r="AB8" s="61" t="s">
        <v>86</v>
      </c>
      <c r="AC8" s="61" t="s">
        <v>85</v>
      </c>
      <c r="AD8" s="61" t="s">
        <v>86</v>
      </c>
    </row>
    <row r="9" spans="1:30" ht="13.5" customHeight="1">
      <c r="A9" s="63" t="s">
        <v>10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3" t="s">
        <v>10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 ht="16.5" customHeight="1">
      <c r="A10" s="65" t="s">
        <v>26</v>
      </c>
      <c r="B10" s="38">
        <v>1.9</v>
      </c>
      <c r="C10" s="4">
        <v>1.9</v>
      </c>
      <c r="D10" s="4">
        <v>1.8</v>
      </c>
      <c r="E10" s="4">
        <v>2</v>
      </c>
      <c r="F10" s="4">
        <v>1.4</v>
      </c>
      <c r="G10" s="4">
        <v>1.5</v>
      </c>
      <c r="H10" s="4">
        <v>1.1</v>
      </c>
      <c r="I10" s="4">
        <v>1.1</v>
      </c>
      <c r="J10" s="4">
        <v>1.7</v>
      </c>
      <c r="K10" s="4">
        <v>1.2</v>
      </c>
      <c r="L10" s="4">
        <v>1.5</v>
      </c>
      <c r="M10" s="4">
        <v>1.5</v>
      </c>
      <c r="N10" s="4">
        <v>1.8</v>
      </c>
      <c r="O10" s="4">
        <v>1.8</v>
      </c>
      <c r="P10" s="66" t="s">
        <v>26</v>
      </c>
      <c r="Q10" s="38">
        <v>1.6</v>
      </c>
      <c r="R10" s="4">
        <v>1.6</v>
      </c>
      <c r="S10" s="4">
        <v>1.1</v>
      </c>
      <c r="T10" s="4">
        <v>1.4</v>
      </c>
      <c r="U10" s="4">
        <v>1.1</v>
      </c>
      <c r="V10" s="4">
        <v>1.1</v>
      </c>
      <c r="W10" s="4">
        <v>1.2</v>
      </c>
      <c r="X10" s="4">
        <v>1.2</v>
      </c>
      <c r="Y10" s="4">
        <v>0.9</v>
      </c>
      <c r="Z10" s="4">
        <v>0.8</v>
      </c>
      <c r="AA10" s="4">
        <v>1.4</v>
      </c>
      <c r="AB10" s="4">
        <v>1.3</v>
      </c>
      <c r="AC10" s="4">
        <v>1.6</v>
      </c>
      <c r="AD10" s="4">
        <v>1.7</v>
      </c>
    </row>
    <row r="11" spans="1:30" ht="16.5" customHeight="1">
      <c r="A11" s="65" t="s">
        <v>98</v>
      </c>
      <c r="B11" s="38">
        <v>1.9</v>
      </c>
      <c r="C11" s="4">
        <v>2</v>
      </c>
      <c r="D11" s="4">
        <v>2.3</v>
      </c>
      <c r="E11" s="4">
        <v>2.2</v>
      </c>
      <c r="F11" s="4">
        <v>1.2</v>
      </c>
      <c r="G11" s="4">
        <v>1.4</v>
      </c>
      <c r="H11" s="4">
        <v>0.7</v>
      </c>
      <c r="I11" s="4">
        <v>1.3</v>
      </c>
      <c r="J11" s="4">
        <v>1.2</v>
      </c>
      <c r="K11" s="4">
        <v>1.5</v>
      </c>
      <c r="L11" s="4">
        <v>1.4</v>
      </c>
      <c r="M11" s="4">
        <v>1.7</v>
      </c>
      <c r="N11" s="4">
        <v>1.9</v>
      </c>
      <c r="O11" s="4">
        <v>1.9</v>
      </c>
      <c r="P11" s="66" t="s">
        <v>98</v>
      </c>
      <c r="Q11" s="38">
        <v>1.5</v>
      </c>
      <c r="R11" s="4">
        <v>1.5</v>
      </c>
      <c r="S11" s="4">
        <v>1.3</v>
      </c>
      <c r="T11" s="4">
        <v>1.1</v>
      </c>
      <c r="U11" s="4">
        <v>0.9</v>
      </c>
      <c r="V11" s="4">
        <v>0.9</v>
      </c>
      <c r="W11" s="4">
        <v>0.9</v>
      </c>
      <c r="X11" s="4">
        <v>0.9</v>
      </c>
      <c r="Y11" s="4">
        <v>0.9</v>
      </c>
      <c r="Z11" s="4">
        <v>0.8</v>
      </c>
      <c r="AA11" s="4">
        <v>1.6</v>
      </c>
      <c r="AB11" s="4">
        <v>2.1</v>
      </c>
      <c r="AC11" s="4">
        <v>1.7</v>
      </c>
      <c r="AD11" s="4">
        <v>1.5</v>
      </c>
    </row>
    <row r="12" spans="1:30" ht="16.5" customHeight="1">
      <c r="A12" s="65" t="s">
        <v>99</v>
      </c>
      <c r="B12" s="38">
        <v>2.3</v>
      </c>
      <c r="C12" s="4">
        <v>2.1</v>
      </c>
      <c r="D12" s="4">
        <v>2.5</v>
      </c>
      <c r="E12" s="4">
        <v>2</v>
      </c>
      <c r="F12" s="4">
        <v>1.8</v>
      </c>
      <c r="G12" s="4">
        <v>1.6</v>
      </c>
      <c r="H12" s="4">
        <v>1.2</v>
      </c>
      <c r="I12" s="4">
        <v>1.3</v>
      </c>
      <c r="J12" s="4">
        <v>2.5</v>
      </c>
      <c r="K12" s="4">
        <v>1.8</v>
      </c>
      <c r="L12" s="4">
        <v>1.5</v>
      </c>
      <c r="M12" s="4">
        <v>1.4</v>
      </c>
      <c r="N12" s="4">
        <v>2.7</v>
      </c>
      <c r="O12" s="4">
        <v>2.1</v>
      </c>
      <c r="P12" s="65" t="s">
        <v>99</v>
      </c>
      <c r="Q12" s="38">
        <v>2.1</v>
      </c>
      <c r="R12" s="4">
        <v>2</v>
      </c>
      <c r="S12" s="4">
        <v>3</v>
      </c>
      <c r="T12" s="4">
        <v>0.7</v>
      </c>
      <c r="U12" s="4">
        <v>1.33</v>
      </c>
      <c r="V12" s="4">
        <v>1.2</v>
      </c>
      <c r="W12" s="4">
        <v>1.2</v>
      </c>
      <c r="X12" s="4">
        <v>1.3</v>
      </c>
      <c r="Y12" s="4">
        <v>1.8</v>
      </c>
      <c r="Z12" s="4">
        <v>1.5</v>
      </c>
      <c r="AA12" s="4">
        <v>1.8</v>
      </c>
      <c r="AB12" s="4">
        <v>1.6</v>
      </c>
      <c r="AC12" s="4">
        <v>2</v>
      </c>
      <c r="AD12" s="4">
        <v>2.1</v>
      </c>
    </row>
    <row r="13" spans="1:30" ht="16.5" customHeight="1">
      <c r="A13" s="65" t="s">
        <v>100</v>
      </c>
      <c r="B13" s="38">
        <v>1.9</v>
      </c>
      <c r="C13" s="4">
        <v>2.1</v>
      </c>
      <c r="D13" s="4">
        <v>1.6</v>
      </c>
      <c r="E13" s="4">
        <v>1.8</v>
      </c>
      <c r="F13" s="4">
        <v>1.5</v>
      </c>
      <c r="G13" s="4">
        <v>1.4</v>
      </c>
      <c r="H13" s="4">
        <v>3.4</v>
      </c>
      <c r="I13" s="4">
        <v>3.9</v>
      </c>
      <c r="J13" s="4">
        <v>1.3</v>
      </c>
      <c r="K13" s="4">
        <v>1.2</v>
      </c>
      <c r="L13" s="4">
        <v>1.3</v>
      </c>
      <c r="M13" s="4">
        <v>1.5</v>
      </c>
      <c r="N13" s="4">
        <v>2.1</v>
      </c>
      <c r="O13" s="4">
        <v>2.4</v>
      </c>
      <c r="P13" s="65" t="s">
        <v>100</v>
      </c>
      <c r="Q13" s="38">
        <v>1.6</v>
      </c>
      <c r="R13" s="4">
        <v>1.8</v>
      </c>
      <c r="S13" s="4">
        <v>0.7</v>
      </c>
      <c r="T13" s="4">
        <v>0.8</v>
      </c>
      <c r="U13" s="4">
        <v>1.1</v>
      </c>
      <c r="V13" s="4">
        <v>1.1</v>
      </c>
      <c r="W13" s="4">
        <v>3.5</v>
      </c>
      <c r="X13" s="4">
        <v>4.5</v>
      </c>
      <c r="Y13" s="4">
        <v>1.4</v>
      </c>
      <c r="Z13" s="4">
        <v>1</v>
      </c>
      <c r="AA13" s="4">
        <v>1.5</v>
      </c>
      <c r="AB13" s="4">
        <v>1.4</v>
      </c>
      <c r="AC13" s="4">
        <v>1.7</v>
      </c>
      <c r="AD13" s="4">
        <v>1.7</v>
      </c>
    </row>
    <row r="14" spans="1:30" ht="16.5" customHeight="1">
      <c r="A14" s="65" t="s">
        <v>101</v>
      </c>
      <c r="B14" s="38">
        <f aca="true" t="shared" si="0" ref="B14:O14">ROUND(SUM(B15:B26)/12,1)</f>
        <v>2</v>
      </c>
      <c r="C14" s="38">
        <f t="shared" si="0"/>
        <v>2.1</v>
      </c>
      <c r="D14" s="38">
        <f t="shared" si="0"/>
        <v>2</v>
      </c>
      <c r="E14" s="38">
        <f t="shared" si="0"/>
        <v>2.2</v>
      </c>
      <c r="F14" s="38">
        <f t="shared" si="0"/>
        <v>1.7</v>
      </c>
      <c r="G14" s="38">
        <f t="shared" si="0"/>
        <v>1.9</v>
      </c>
      <c r="H14" s="38">
        <f t="shared" si="0"/>
        <v>0.6</v>
      </c>
      <c r="I14" s="38">
        <f t="shared" si="0"/>
        <v>0.7</v>
      </c>
      <c r="J14" s="38">
        <f t="shared" si="0"/>
        <v>1.2</v>
      </c>
      <c r="K14" s="38">
        <f t="shared" si="0"/>
        <v>1.1</v>
      </c>
      <c r="L14" s="38">
        <f t="shared" si="0"/>
        <v>2.1</v>
      </c>
      <c r="M14" s="38">
        <f t="shared" si="0"/>
        <v>2.4</v>
      </c>
      <c r="N14" s="38">
        <f t="shared" si="0"/>
        <v>1.3</v>
      </c>
      <c r="O14" s="38">
        <f t="shared" si="0"/>
        <v>1.6</v>
      </c>
      <c r="P14" s="65" t="s">
        <v>101</v>
      </c>
      <c r="Q14" s="67">
        <f aca="true" t="shared" si="1" ref="Q14:Y14">ROUND(SUM(Q15:Q26)/12,1)</f>
        <v>1.7</v>
      </c>
      <c r="R14" s="67">
        <f t="shared" si="1"/>
        <v>1.8</v>
      </c>
      <c r="S14" s="67">
        <f t="shared" si="1"/>
        <v>1</v>
      </c>
      <c r="T14" s="67">
        <f t="shared" si="1"/>
        <v>1.3</v>
      </c>
      <c r="U14" s="67">
        <f t="shared" si="1"/>
        <v>1.2</v>
      </c>
      <c r="V14" s="67">
        <f t="shared" si="1"/>
        <v>1.5</v>
      </c>
      <c r="W14" s="67">
        <f t="shared" si="1"/>
        <v>0.6</v>
      </c>
      <c r="X14" s="67">
        <f t="shared" si="1"/>
        <v>0.7</v>
      </c>
      <c r="Y14" s="67">
        <f t="shared" si="1"/>
        <v>1.1</v>
      </c>
      <c r="Z14" s="67">
        <f>ROUND(SUM(Z15:Z26)/12,1)-0.1</f>
        <v>1.2999999999999998</v>
      </c>
      <c r="AA14" s="67">
        <f>ROUND(SUM(AA15:AA26)/12,1)-0.1</f>
        <v>1.5</v>
      </c>
      <c r="AB14" s="67">
        <f>ROUND(SUM(AB15:AB26)/12,1)-0.1</f>
        <v>1.4</v>
      </c>
      <c r="AC14" s="67">
        <f>ROUND(SUM(AC15:AC26)/12,1)</f>
        <v>1.2</v>
      </c>
      <c r="AD14" s="67">
        <f>ROUND(SUM(AD15:AD26)/12,1)-0.1</f>
        <v>1.5</v>
      </c>
    </row>
    <row r="15" spans="1:32" ht="16.5" customHeight="1">
      <c r="A15" s="68" t="s">
        <v>102</v>
      </c>
      <c r="B15" s="69">
        <v>1.2</v>
      </c>
      <c r="C15" s="47">
        <v>1.6</v>
      </c>
      <c r="D15" s="47">
        <v>1.1</v>
      </c>
      <c r="E15" s="47">
        <v>1.2</v>
      </c>
      <c r="F15" s="47">
        <v>2</v>
      </c>
      <c r="G15" s="47">
        <v>2.9</v>
      </c>
      <c r="H15" s="47">
        <v>0</v>
      </c>
      <c r="I15" s="47">
        <v>0</v>
      </c>
      <c r="J15" s="47">
        <v>1.8</v>
      </c>
      <c r="K15" s="47">
        <v>0.2</v>
      </c>
      <c r="L15" s="47">
        <v>0.1</v>
      </c>
      <c r="M15" s="47">
        <v>0.6</v>
      </c>
      <c r="N15" s="47">
        <v>0.8</v>
      </c>
      <c r="O15" s="47">
        <v>1</v>
      </c>
      <c r="P15" s="68" t="s">
        <v>102</v>
      </c>
      <c r="Q15" s="69">
        <v>0.6</v>
      </c>
      <c r="R15" s="47">
        <v>1.4</v>
      </c>
      <c r="S15" s="47">
        <v>0</v>
      </c>
      <c r="T15" s="47">
        <v>0.9</v>
      </c>
      <c r="U15" s="47">
        <v>0.3</v>
      </c>
      <c r="V15" s="47">
        <v>2.5</v>
      </c>
      <c r="W15" s="47">
        <v>0</v>
      </c>
      <c r="X15" s="47">
        <v>0.1</v>
      </c>
      <c r="Y15" s="47">
        <v>2.8</v>
      </c>
      <c r="Z15" s="47">
        <v>0.3</v>
      </c>
      <c r="AA15" s="47">
        <v>0.1</v>
      </c>
      <c r="AB15" s="47">
        <v>0.8</v>
      </c>
      <c r="AC15" s="47">
        <v>0.6</v>
      </c>
      <c r="AD15" s="47">
        <v>0.2</v>
      </c>
      <c r="AE15" s="70"/>
      <c r="AF15" s="71"/>
    </row>
    <row r="16" spans="1:34" ht="16.5" customHeight="1">
      <c r="A16" s="65" t="s">
        <v>13</v>
      </c>
      <c r="B16" s="38">
        <v>1.6</v>
      </c>
      <c r="C16" s="4">
        <v>1.9</v>
      </c>
      <c r="D16" s="4">
        <v>1.4</v>
      </c>
      <c r="E16" s="4">
        <v>1.3</v>
      </c>
      <c r="F16" s="4">
        <v>1.1</v>
      </c>
      <c r="G16" s="4">
        <v>2.5</v>
      </c>
      <c r="H16" s="4">
        <v>0</v>
      </c>
      <c r="I16" s="4">
        <v>0</v>
      </c>
      <c r="J16" s="4">
        <v>0.3</v>
      </c>
      <c r="K16" s="4">
        <v>1</v>
      </c>
      <c r="L16" s="4">
        <v>2.7</v>
      </c>
      <c r="M16" s="4">
        <v>1.1</v>
      </c>
      <c r="N16" s="4">
        <v>1</v>
      </c>
      <c r="O16" s="4">
        <v>2</v>
      </c>
      <c r="P16" s="65" t="s">
        <v>13</v>
      </c>
      <c r="Q16" s="38">
        <v>1.2</v>
      </c>
      <c r="R16" s="4">
        <v>1.9</v>
      </c>
      <c r="S16" s="4">
        <v>0</v>
      </c>
      <c r="T16" s="4">
        <v>1</v>
      </c>
      <c r="U16" s="4">
        <v>1.1</v>
      </c>
      <c r="V16" s="4">
        <v>1.9</v>
      </c>
      <c r="W16" s="4">
        <v>0.1</v>
      </c>
      <c r="X16" s="4">
        <v>0.1</v>
      </c>
      <c r="Y16" s="4">
        <v>0.4</v>
      </c>
      <c r="Z16" s="4">
        <v>0.8</v>
      </c>
      <c r="AA16" s="4">
        <v>0.5</v>
      </c>
      <c r="AB16" s="4">
        <v>1.5</v>
      </c>
      <c r="AC16" s="4">
        <v>1.1</v>
      </c>
      <c r="AD16" s="4">
        <v>2.3</v>
      </c>
      <c r="AE16" s="70"/>
      <c r="AF16" s="70"/>
      <c r="AG16" s="70"/>
      <c r="AH16" s="70"/>
    </row>
    <row r="17" spans="1:30" ht="16.5" customHeight="1">
      <c r="A17" s="65" t="s">
        <v>14</v>
      </c>
      <c r="B17" s="38">
        <v>2</v>
      </c>
      <c r="C17" s="4">
        <v>2.3</v>
      </c>
      <c r="D17" s="4">
        <v>1.7</v>
      </c>
      <c r="E17" s="4">
        <v>1.8</v>
      </c>
      <c r="F17" s="4">
        <v>0.7</v>
      </c>
      <c r="G17" s="4">
        <v>1.5</v>
      </c>
      <c r="H17" s="4">
        <v>0.5</v>
      </c>
      <c r="I17" s="4">
        <v>1.4</v>
      </c>
      <c r="J17" s="4">
        <v>0.8</v>
      </c>
      <c r="K17" s="4">
        <v>2.1</v>
      </c>
      <c r="L17" s="4">
        <v>7.1</v>
      </c>
      <c r="M17" s="4">
        <v>2</v>
      </c>
      <c r="N17" s="4">
        <v>1.5</v>
      </c>
      <c r="O17" s="4">
        <v>2</v>
      </c>
      <c r="P17" s="65" t="s">
        <v>14</v>
      </c>
      <c r="Q17" s="38">
        <v>1.7</v>
      </c>
      <c r="R17" s="4">
        <v>2.8</v>
      </c>
      <c r="S17" s="4">
        <v>1</v>
      </c>
      <c r="T17" s="4">
        <v>2.2</v>
      </c>
      <c r="U17" s="4">
        <v>0.9</v>
      </c>
      <c r="V17" s="4">
        <v>1.8</v>
      </c>
      <c r="W17" s="4">
        <v>0</v>
      </c>
      <c r="X17" s="4">
        <v>0.1</v>
      </c>
      <c r="Y17" s="4">
        <v>1.2</v>
      </c>
      <c r="Z17" s="4">
        <v>3.3</v>
      </c>
      <c r="AA17" s="4">
        <v>1.3</v>
      </c>
      <c r="AB17" s="4">
        <v>2.7</v>
      </c>
      <c r="AC17" s="4">
        <v>1.1</v>
      </c>
      <c r="AD17" s="4">
        <v>1.6</v>
      </c>
    </row>
    <row r="18" spans="1:32" ht="16.5" customHeight="1">
      <c r="A18" s="65" t="s">
        <v>15</v>
      </c>
      <c r="B18" s="38">
        <v>4.7</v>
      </c>
      <c r="C18" s="4">
        <v>4.2</v>
      </c>
      <c r="D18" s="4">
        <v>1.4</v>
      </c>
      <c r="E18" s="4">
        <v>5.7</v>
      </c>
      <c r="F18" s="4">
        <v>2.5</v>
      </c>
      <c r="G18" s="4">
        <v>2</v>
      </c>
      <c r="H18" s="4">
        <v>1.5</v>
      </c>
      <c r="I18" s="4">
        <v>1.8</v>
      </c>
      <c r="J18" s="4">
        <v>2.8</v>
      </c>
      <c r="K18" s="4">
        <v>3.7</v>
      </c>
      <c r="L18" s="4">
        <v>6.5</v>
      </c>
      <c r="M18" s="4">
        <v>2.7</v>
      </c>
      <c r="N18" s="4">
        <v>1.9</v>
      </c>
      <c r="O18" s="4">
        <v>2.5</v>
      </c>
      <c r="P18" s="65" t="s">
        <v>15</v>
      </c>
      <c r="Q18" s="38">
        <v>5.1</v>
      </c>
      <c r="R18" s="4">
        <v>3.9</v>
      </c>
      <c r="S18" s="4">
        <v>1.6</v>
      </c>
      <c r="T18" s="4">
        <v>2.6</v>
      </c>
      <c r="U18" s="4">
        <v>2.2</v>
      </c>
      <c r="V18" s="4">
        <v>1.9</v>
      </c>
      <c r="W18" s="4">
        <v>1.5</v>
      </c>
      <c r="X18" s="4">
        <v>2.6</v>
      </c>
      <c r="Y18" s="4">
        <v>2.9</v>
      </c>
      <c r="Z18" s="4">
        <v>2.8</v>
      </c>
      <c r="AA18" s="4">
        <v>9.9</v>
      </c>
      <c r="AB18" s="4">
        <v>3.1</v>
      </c>
      <c r="AC18" s="4">
        <v>1.2</v>
      </c>
      <c r="AD18" s="4">
        <v>3.1</v>
      </c>
      <c r="AE18" s="70"/>
      <c r="AF18" s="71"/>
    </row>
    <row r="19" spans="1:30" ht="16.5" customHeight="1">
      <c r="A19" s="65" t="s">
        <v>16</v>
      </c>
      <c r="B19" s="38">
        <v>2.1</v>
      </c>
      <c r="C19" s="4">
        <v>2.4</v>
      </c>
      <c r="D19" s="4">
        <v>1.2</v>
      </c>
      <c r="E19" s="4">
        <v>3.2</v>
      </c>
      <c r="F19" s="4">
        <v>0.8</v>
      </c>
      <c r="G19" s="4">
        <v>2.6</v>
      </c>
      <c r="H19" s="4">
        <v>0.3</v>
      </c>
      <c r="I19" s="4">
        <v>0.1</v>
      </c>
      <c r="J19" s="4">
        <v>0</v>
      </c>
      <c r="K19" s="4">
        <v>1.7</v>
      </c>
      <c r="L19" s="4">
        <v>1.1</v>
      </c>
      <c r="M19" s="4">
        <v>10.1</v>
      </c>
      <c r="N19" s="4">
        <v>1.8</v>
      </c>
      <c r="O19" s="4">
        <v>1.3</v>
      </c>
      <c r="P19" s="65" t="s">
        <v>16</v>
      </c>
      <c r="Q19" s="38">
        <v>2</v>
      </c>
      <c r="R19" s="4">
        <v>1.6</v>
      </c>
      <c r="S19" s="4">
        <v>2.8</v>
      </c>
      <c r="T19" s="4">
        <v>1.8</v>
      </c>
      <c r="U19" s="4">
        <v>0.8</v>
      </c>
      <c r="V19" s="4">
        <v>2.7</v>
      </c>
      <c r="W19" s="4">
        <v>0.2</v>
      </c>
      <c r="X19" s="4">
        <v>0.1</v>
      </c>
      <c r="Y19" s="4">
        <v>0</v>
      </c>
      <c r="Z19" s="4">
        <v>2.6</v>
      </c>
      <c r="AA19" s="4">
        <v>1</v>
      </c>
      <c r="AB19" s="4">
        <v>0.6</v>
      </c>
      <c r="AC19" s="4">
        <v>1.8</v>
      </c>
      <c r="AD19" s="4">
        <v>1.1</v>
      </c>
    </row>
    <row r="20" spans="1:30" ht="16.5" customHeight="1">
      <c r="A20" s="65" t="s">
        <v>17</v>
      </c>
      <c r="B20" s="38">
        <v>1.6</v>
      </c>
      <c r="C20" s="4">
        <v>1.5</v>
      </c>
      <c r="D20" s="4">
        <v>0.9</v>
      </c>
      <c r="E20" s="4">
        <v>2.8</v>
      </c>
      <c r="F20" s="4">
        <v>1</v>
      </c>
      <c r="G20" s="4">
        <v>1.7</v>
      </c>
      <c r="H20" s="4">
        <v>0.8</v>
      </c>
      <c r="I20" s="4">
        <v>0.3</v>
      </c>
      <c r="J20" s="4">
        <v>1.5</v>
      </c>
      <c r="K20" s="4">
        <v>0.5</v>
      </c>
      <c r="L20" s="4">
        <v>1.4</v>
      </c>
      <c r="M20" s="4">
        <v>1.5</v>
      </c>
      <c r="N20" s="4">
        <v>1.7</v>
      </c>
      <c r="O20" s="4">
        <v>1.1</v>
      </c>
      <c r="P20" s="65" t="s">
        <v>17</v>
      </c>
      <c r="Q20" s="38">
        <v>1.2</v>
      </c>
      <c r="R20" s="4">
        <v>1.5</v>
      </c>
      <c r="S20" s="4">
        <v>0</v>
      </c>
      <c r="T20" s="4">
        <v>1.1</v>
      </c>
      <c r="U20" s="4">
        <v>1.2</v>
      </c>
      <c r="V20" s="4">
        <v>1.2</v>
      </c>
      <c r="W20" s="4">
        <v>0.4</v>
      </c>
      <c r="X20" s="4">
        <v>0.4</v>
      </c>
      <c r="Y20" s="4">
        <v>2.3</v>
      </c>
      <c r="Z20" s="4">
        <v>0.7</v>
      </c>
      <c r="AA20" s="4">
        <v>0.4</v>
      </c>
      <c r="AB20" s="4">
        <v>2.1</v>
      </c>
      <c r="AC20" s="4">
        <v>0.7</v>
      </c>
      <c r="AD20" s="4">
        <v>1.5</v>
      </c>
    </row>
    <row r="21" spans="1:33" ht="16.5" customHeight="1">
      <c r="A21" s="65" t="s">
        <v>18</v>
      </c>
      <c r="B21" s="38">
        <v>1.9</v>
      </c>
      <c r="C21" s="4">
        <v>1.8</v>
      </c>
      <c r="D21" s="4">
        <v>3.3</v>
      </c>
      <c r="E21" s="4">
        <v>2.8</v>
      </c>
      <c r="F21" s="4">
        <v>4.2</v>
      </c>
      <c r="G21" s="4">
        <v>0.7</v>
      </c>
      <c r="H21" s="4">
        <v>1.1</v>
      </c>
      <c r="I21" s="4">
        <v>1.8</v>
      </c>
      <c r="J21" s="4">
        <v>2.5</v>
      </c>
      <c r="K21" s="4">
        <v>1.8</v>
      </c>
      <c r="L21" s="4">
        <v>0.6</v>
      </c>
      <c r="M21" s="4">
        <v>1</v>
      </c>
      <c r="N21" s="4">
        <v>1.7</v>
      </c>
      <c r="O21" s="4">
        <v>1.2</v>
      </c>
      <c r="P21" s="65" t="s">
        <v>18</v>
      </c>
      <c r="Q21" s="38">
        <v>1.6</v>
      </c>
      <c r="R21" s="4">
        <v>1.4</v>
      </c>
      <c r="S21" s="4">
        <v>2.5</v>
      </c>
      <c r="T21" s="4">
        <v>2.1</v>
      </c>
      <c r="U21" s="4">
        <v>1.4</v>
      </c>
      <c r="V21" s="4">
        <v>0.6</v>
      </c>
      <c r="W21" s="4">
        <v>1.7</v>
      </c>
      <c r="X21" s="4">
        <v>2.5</v>
      </c>
      <c r="Y21" s="4">
        <v>0.9</v>
      </c>
      <c r="Z21" s="4">
        <v>2.7</v>
      </c>
      <c r="AA21" s="4">
        <v>0.8</v>
      </c>
      <c r="AB21" s="4">
        <v>0.4</v>
      </c>
      <c r="AC21" s="4">
        <v>2</v>
      </c>
      <c r="AD21" s="4">
        <v>0.9</v>
      </c>
      <c r="AE21" s="72"/>
      <c r="AF21" s="70"/>
      <c r="AG21" s="71"/>
    </row>
    <row r="22" spans="1:30" ht="16.5" customHeight="1">
      <c r="A22" s="65" t="s">
        <v>19</v>
      </c>
      <c r="B22" s="38">
        <v>1.4</v>
      </c>
      <c r="C22" s="4">
        <v>2.3</v>
      </c>
      <c r="D22" s="4">
        <v>2.8</v>
      </c>
      <c r="E22" s="4">
        <v>3.7</v>
      </c>
      <c r="F22" s="4">
        <v>1.7</v>
      </c>
      <c r="G22" s="4">
        <v>2.6</v>
      </c>
      <c r="H22" s="4">
        <v>2.1</v>
      </c>
      <c r="I22" s="4">
        <v>2.2</v>
      </c>
      <c r="J22" s="4">
        <v>0.2</v>
      </c>
      <c r="K22" s="4">
        <v>0.5</v>
      </c>
      <c r="L22" s="4">
        <v>1.4</v>
      </c>
      <c r="M22" s="4">
        <v>0.5</v>
      </c>
      <c r="N22" s="4">
        <v>0.7</v>
      </c>
      <c r="O22" s="4">
        <v>1.8</v>
      </c>
      <c r="P22" s="65" t="s">
        <v>19</v>
      </c>
      <c r="Q22" s="38">
        <v>1.2</v>
      </c>
      <c r="R22" s="4">
        <v>1.5</v>
      </c>
      <c r="S22" s="4">
        <v>0</v>
      </c>
      <c r="T22" s="4">
        <v>0.5</v>
      </c>
      <c r="U22" s="4">
        <v>1.1</v>
      </c>
      <c r="V22" s="4">
        <v>1.2</v>
      </c>
      <c r="W22" s="4">
        <v>2.7</v>
      </c>
      <c r="X22" s="4">
        <v>2.2</v>
      </c>
      <c r="Y22" s="4">
        <v>0.3</v>
      </c>
      <c r="Z22" s="4">
        <v>0.9</v>
      </c>
      <c r="AA22" s="4">
        <v>1</v>
      </c>
      <c r="AB22" s="4">
        <v>0.7</v>
      </c>
      <c r="AC22" s="4">
        <v>0.7</v>
      </c>
      <c r="AD22" s="4">
        <v>2.5</v>
      </c>
    </row>
    <row r="23" spans="1:30" ht="16.5" customHeight="1">
      <c r="A23" s="65" t="s">
        <v>20</v>
      </c>
      <c r="B23" s="38">
        <v>2.4</v>
      </c>
      <c r="C23" s="4">
        <v>2.1</v>
      </c>
      <c r="D23" s="4">
        <v>3.6</v>
      </c>
      <c r="E23" s="4">
        <v>1.5</v>
      </c>
      <c r="F23" s="4">
        <v>2.7</v>
      </c>
      <c r="G23" s="4">
        <v>2.3</v>
      </c>
      <c r="H23" s="4">
        <v>0.4</v>
      </c>
      <c r="I23" s="4">
        <v>0.2</v>
      </c>
      <c r="J23" s="4">
        <v>1</v>
      </c>
      <c r="K23" s="4">
        <v>0.5</v>
      </c>
      <c r="L23" s="4">
        <v>1.1</v>
      </c>
      <c r="M23" s="4">
        <v>2.7</v>
      </c>
      <c r="N23" s="4">
        <v>1.5</v>
      </c>
      <c r="O23" s="4">
        <v>2</v>
      </c>
      <c r="P23" s="65" t="s">
        <v>20</v>
      </c>
      <c r="Q23" s="38">
        <v>1.5</v>
      </c>
      <c r="R23" s="4">
        <v>1.7</v>
      </c>
      <c r="S23" s="4">
        <v>1</v>
      </c>
      <c r="T23" s="4">
        <v>1.6</v>
      </c>
      <c r="U23" s="4">
        <v>1.4</v>
      </c>
      <c r="V23" s="4">
        <v>1</v>
      </c>
      <c r="W23" s="4">
        <v>0</v>
      </c>
      <c r="X23" s="4">
        <v>0.3</v>
      </c>
      <c r="Y23" s="4">
        <v>0.4</v>
      </c>
      <c r="Z23" s="4">
        <v>0.8</v>
      </c>
      <c r="AA23" s="4">
        <v>0.5</v>
      </c>
      <c r="AB23" s="4">
        <v>0.8</v>
      </c>
      <c r="AC23" s="4">
        <v>1.4</v>
      </c>
      <c r="AD23" s="4">
        <v>1.5</v>
      </c>
    </row>
    <row r="24" spans="1:30" ht="16.5" customHeight="1">
      <c r="A24" s="65" t="s">
        <v>21</v>
      </c>
      <c r="B24" s="38">
        <v>1.9</v>
      </c>
      <c r="C24" s="4">
        <v>1.9</v>
      </c>
      <c r="D24" s="4">
        <v>1.7</v>
      </c>
      <c r="E24" s="4">
        <v>0.7</v>
      </c>
      <c r="F24" s="4">
        <v>0.6</v>
      </c>
      <c r="G24" s="4">
        <v>1.1</v>
      </c>
      <c r="H24" s="4">
        <v>0.3</v>
      </c>
      <c r="I24" s="4">
        <v>0</v>
      </c>
      <c r="J24" s="4">
        <v>0.8</v>
      </c>
      <c r="K24" s="4">
        <v>0.3</v>
      </c>
      <c r="L24" s="4">
        <v>1.1</v>
      </c>
      <c r="M24" s="4">
        <v>3.9</v>
      </c>
      <c r="N24" s="4">
        <v>1.7</v>
      </c>
      <c r="O24" s="4">
        <v>1.4</v>
      </c>
      <c r="P24" s="65" t="s">
        <v>21</v>
      </c>
      <c r="Q24" s="38">
        <v>2</v>
      </c>
      <c r="R24" s="4">
        <v>1.7</v>
      </c>
      <c r="S24" s="4">
        <v>0.1</v>
      </c>
      <c r="T24" s="4">
        <v>0.1</v>
      </c>
      <c r="U24" s="4">
        <v>0.7</v>
      </c>
      <c r="V24" s="4">
        <v>0.9</v>
      </c>
      <c r="W24" s="4">
        <v>0.5</v>
      </c>
      <c r="X24" s="4">
        <v>0.1</v>
      </c>
      <c r="Y24" s="4">
        <v>1.3</v>
      </c>
      <c r="Z24" s="4">
        <v>0.5</v>
      </c>
      <c r="AA24" s="4">
        <v>0.9</v>
      </c>
      <c r="AB24" s="4">
        <v>1</v>
      </c>
      <c r="AC24" s="4">
        <v>2.4</v>
      </c>
      <c r="AD24" s="4">
        <v>2</v>
      </c>
    </row>
    <row r="25" spans="1:30" ht="16.5" customHeight="1">
      <c r="A25" s="65" t="s">
        <v>22</v>
      </c>
      <c r="B25" s="38">
        <v>1.6</v>
      </c>
      <c r="C25" s="4">
        <v>1.3</v>
      </c>
      <c r="D25" s="4">
        <v>2.6</v>
      </c>
      <c r="E25" s="4">
        <v>1.3</v>
      </c>
      <c r="F25" s="4">
        <v>1</v>
      </c>
      <c r="G25" s="4">
        <v>1</v>
      </c>
      <c r="H25" s="4">
        <v>0.5</v>
      </c>
      <c r="I25" s="4">
        <v>0</v>
      </c>
      <c r="J25" s="4">
        <v>0.6</v>
      </c>
      <c r="K25" s="4">
        <v>0.2</v>
      </c>
      <c r="L25" s="4">
        <v>1.2</v>
      </c>
      <c r="M25" s="4">
        <v>2.3</v>
      </c>
      <c r="N25" s="4">
        <v>0.6</v>
      </c>
      <c r="O25" s="4">
        <v>1.8</v>
      </c>
      <c r="P25" s="65" t="s">
        <v>22</v>
      </c>
      <c r="Q25" s="38">
        <v>1.1</v>
      </c>
      <c r="R25" s="4">
        <v>1.2</v>
      </c>
      <c r="S25" s="4">
        <v>1.2</v>
      </c>
      <c r="T25" s="4">
        <v>1.1</v>
      </c>
      <c r="U25" s="4">
        <v>1.2</v>
      </c>
      <c r="V25" s="4">
        <v>1.3</v>
      </c>
      <c r="W25" s="4">
        <v>0.1</v>
      </c>
      <c r="X25" s="4">
        <v>0</v>
      </c>
      <c r="Y25" s="4">
        <v>0.9</v>
      </c>
      <c r="Z25" s="4">
        <v>0.3</v>
      </c>
      <c r="AA25" s="4">
        <v>0.9</v>
      </c>
      <c r="AB25" s="4">
        <v>3.2</v>
      </c>
      <c r="AC25" s="4">
        <v>1.2</v>
      </c>
      <c r="AD25" s="4">
        <v>0.6</v>
      </c>
    </row>
    <row r="26" spans="1:30" ht="16.5" customHeight="1">
      <c r="A26" s="73" t="s">
        <v>23</v>
      </c>
      <c r="B26" s="43">
        <v>2</v>
      </c>
      <c r="C26" s="11">
        <v>1.3</v>
      </c>
      <c r="D26" s="11">
        <v>2.1</v>
      </c>
      <c r="E26" s="11">
        <v>0.9</v>
      </c>
      <c r="F26" s="11">
        <v>2.4</v>
      </c>
      <c r="G26" s="11">
        <v>1.5</v>
      </c>
      <c r="H26" s="11">
        <v>0</v>
      </c>
      <c r="I26" s="11">
        <v>0.1</v>
      </c>
      <c r="J26" s="11">
        <v>1.7</v>
      </c>
      <c r="K26" s="11">
        <v>0.3</v>
      </c>
      <c r="L26" s="11">
        <v>1</v>
      </c>
      <c r="M26" s="11">
        <v>0.9</v>
      </c>
      <c r="N26" s="11">
        <v>0.9</v>
      </c>
      <c r="O26" s="11">
        <v>0.9</v>
      </c>
      <c r="P26" s="73" t="s">
        <v>23</v>
      </c>
      <c r="Q26" s="43">
        <v>1.3</v>
      </c>
      <c r="R26" s="11">
        <v>1.2</v>
      </c>
      <c r="S26" s="11">
        <v>1.9</v>
      </c>
      <c r="T26" s="11">
        <v>0.9</v>
      </c>
      <c r="U26" s="11">
        <v>2.5</v>
      </c>
      <c r="V26" s="11">
        <v>1.2</v>
      </c>
      <c r="W26" s="11">
        <v>0</v>
      </c>
      <c r="X26" s="11">
        <v>0.1</v>
      </c>
      <c r="Y26" s="11">
        <v>0.1</v>
      </c>
      <c r="Z26" s="11">
        <v>0.5</v>
      </c>
      <c r="AA26" s="11">
        <v>1.3</v>
      </c>
      <c r="AB26" s="11">
        <v>0.6</v>
      </c>
      <c r="AC26" s="11">
        <v>0.4</v>
      </c>
      <c r="AD26" s="11">
        <v>1.3</v>
      </c>
    </row>
    <row r="27" spans="1:30" ht="15" customHeight="1">
      <c r="A27" s="3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32"/>
      <c r="Q27" s="75"/>
      <c r="R27" s="75"/>
      <c r="S27" s="76"/>
      <c r="T27" s="75"/>
      <c r="U27" s="75"/>
      <c r="V27" s="76"/>
      <c r="W27" s="75"/>
      <c r="X27" s="75"/>
      <c r="Y27" s="75"/>
      <c r="Z27" s="76"/>
      <c r="AA27" s="75"/>
      <c r="AB27" s="75"/>
      <c r="AC27" s="75"/>
      <c r="AD27" s="76"/>
    </row>
    <row r="28" spans="1:30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8" t="s">
        <v>77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8" t="s">
        <v>77</v>
      </c>
    </row>
    <row r="29" spans="1:30" ht="13.5" customHeight="1">
      <c r="A29" s="59" t="s">
        <v>1</v>
      </c>
      <c r="B29" s="94" t="s">
        <v>87</v>
      </c>
      <c r="C29" s="95"/>
      <c r="D29" s="94" t="s">
        <v>88</v>
      </c>
      <c r="E29" s="95"/>
      <c r="F29" s="100" t="s">
        <v>89</v>
      </c>
      <c r="G29" s="101"/>
      <c r="H29" s="94" t="s">
        <v>90</v>
      </c>
      <c r="I29" s="95"/>
      <c r="J29" s="100" t="s">
        <v>91</v>
      </c>
      <c r="K29" s="101"/>
      <c r="L29" s="100" t="s">
        <v>92</v>
      </c>
      <c r="M29" s="101"/>
      <c r="N29" s="94" t="s">
        <v>93</v>
      </c>
      <c r="O29" s="95"/>
      <c r="P29" s="59" t="s">
        <v>1</v>
      </c>
      <c r="Q29" s="94" t="s">
        <v>87</v>
      </c>
      <c r="R29" s="95"/>
      <c r="S29" s="94" t="s">
        <v>88</v>
      </c>
      <c r="T29" s="95"/>
      <c r="U29" s="100" t="s">
        <v>89</v>
      </c>
      <c r="V29" s="101"/>
      <c r="W29" s="94" t="s">
        <v>90</v>
      </c>
      <c r="X29" s="95"/>
      <c r="Y29" s="100" t="s">
        <v>91</v>
      </c>
      <c r="Z29" s="101"/>
      <c r="AA29" s="100" t="s">
        <v>92</v>
      </c>
      <c r="AB29" s="101"/>
      <c r="AC29" s="94" t="s">
        <v>93</v>
      </c>
      <c r="AD29" s="95"/>
    </row>
    <row r="30" spans="1:30" ht="13.5" customHeight="1">
      <c r="A30" s="60"/>
      <c r="B30" s="96"/>
      <c r="C30" s="97"/>
      <c r="D30" s="96"/>
      <c r="E30" s="97"/>
      <c r="F30" s="102"/>
      <c r="G30" s="103"/>
      <c r="H30" s="96"/>
      <c r="I30" s="97"/>
      <c r="J30" s="102"/>
      <c r="K30" s="103"/>
      <c r="L30" s="102"/>
      <c r="M30" s="103"/>
      <c r="N30" s="96"/>
      <c r="O30" s="97"/>
      <c r="P30" s="60"/>
      <c r="Q30" s="96"/>
      <c r="R30" s="97"/>
      <c r="S30" s="96"/>
      <c r="T30" s="97"/>
      <c r="U30" s="102"/>
      <c r="V30" s="103"/>
      <c r="W30" s="96"/>
      <c r="X30" s="97"/>
      <c r="Y30" s="102"/>
      <c r="Z30" s="103"/>
      <c r="AA30" s="102"/>
      <c r="AB30" s="103"/>
      <c r="AC30" s="96"/>
      <c r="AD30" s="97"/>
    </row>
    <row r="31" spans="1:30" ht="13.5" customHeight="1">
      <c r="A31" s="2"/>
      <c r="B31" s="98"/>
      <c r="C31" s="99"/>
      <c r="D31" s="98"/>
      <c r="E31" s="99"/>
      <c r="F31" s="104"/>
      <c r="G31" s="105"/>
      <c r="H31" s="98"/>
      <c r="I31" s="99"/>
      <c r="J31" s="104"/>
      <c r="K31" s="105"/>
      <c r="L31" s="104"/>
      <c r="M31" s="105"/>
      <c r="N31" s="98"/>
      <c r="O31" s="99"/>
      <c r="P31" s="2"/>
      <c r="Q31" s="98"/>
      <c r="R31" s="99"/>
      <c r="S31" s="98"/>
      <c r="T31" s="99"/>
      <c r="U31" s="104"/>
      <c r="V31" s="105"/>
      <c r="W31" s="98"/>
      <c r="X31" s="99"/>
      <c r="Y31" s="104"/>
      <c r="Z31" s="105"/>
      <c r="AA31" s="104"/>
      <c r="AB31" s="105"/>
      <c r="AC31" s="98"/>
      <c r="AD31" s="99"/>
    </row>
    <row r="32" spans="1:30" ht="13.5" customHeight="1">
      <c r="A32" s="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</row>
    <row r="33" spans="1:30" ht="13.5" customHeight="1">
      <c r="A33" s="2"/>
      <c r="B33" s="61" t="s">
        <v>85</v>
      </c>
      <c r="C33" s="61" t="s">
        <v>86</v>
      </c>
      <c r="D33" s="61" t="s">
        <v>85</v>
      </c>
      <c r="E33" s="61" t="s">
        <v>86</v>
      </c>
      <c r="F33" s="61" t="s">
        <v>85</v>
      </c>
      <c r="G33" s="61" t="s">
        <v>86</v>
      </c>
      <c r="H33" s="61" t="s">
        <v>85</v>
      </c>
      <c r="I33" s="61" t="s">
        <v>86</v>
      </c>
      <c r="J33" s="61" t="s">
        <v>85</v>
      </c>
      <c r="K33" s="61" t="s">
        <v>86</v>
      </c>
      <c r="L33" s="61" t="s">
        <v>85</v>
      </c>
      <c r="M33" s="61" t="s">
        <v>86</v>
      </c>
      <c r="N33" s="61" t="s">
        <v>85</v>
      </c>
      <c r="O33" s="61" t="s">
        <v>86</v>
      </c>
      <c r="P33" s="2"/>
      <c r="Q33" s="61" t="s">
        <v>85</v>
      </c>
      <c r="R33" s="61" t="s">
        <v>86</v>
      </c>
      <c r="S33" s="61" t="s">
        <v>85</v>
      </c>
      <c r="T33" s="61" t="s">
        <v>86</v>
      </c>
      <c r="U33" s="61" t="s">
        <v>85</v>
      </c>
      <c r="V33" s="61" t="s">
        <v>86</v>
      </c>
      <c r="W33" s="61" t="s">
        <v>85</v>
      </c>
      <c r="X33" s="61" t="s">
        <v>86</v>
      </c>
      <c r="Y33" s="61" t="s">
        <v>85</v>
      </c>
      <c r="Z33" s="61" t="s">
        <v>86</v>
      </c>
      <c r="AA33" s="61" t="s">
        <v>85</v>
      </c>
      <c r="AB33" s="61" t="s">
        <v>86</v>
      </c>
      <c r="AC33" s="61" t="s">
        <v>85</v>
      </c>
      <c r="AD33" s="61" t="s">
        <v>86</v>
      </c>
    </row>
    <row r="34" spans="1:30" ht="13.5" customHeight="1">
      <c r="A34" s="63" t="s">
        <v>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3" t="s">
        <v>10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</row>
    <row r="35" spans="1:30" ht="16.5" customHeight="1">
      <c r="A35" s="66" t="s">
        <v>26</v>
      </c>
      <c r="B35" s="38">
        <v>2</v>
      </c>
      <c r="C35" s="4">
        <v>1.6</v>
      </c>
      <c r="D35" s="4">
        <v>1.5</v>
      </c>
      <c r="E35" s="4">
        <v>1.8</v>
      </c>
      <c r="F35" s="4">
        <v>4.2</v>
      </c>
      <c r="G35" s="4">
        <v>5</v>
      </c>
      <c r="H35" s="4">
        <v>1.6</v>
      </c>
      <c r="I35" s="4">
        <v>1.5</v>
      </c>
      <c r="J35" s="4">
        <v>2.2</v>
      </c>
      <c r="K35" s="4">
        <v>2.2</v>
      </c>
      <c r="L35" s="4">
        <v>1.3</v>
      </c>
      <c r="M35" s="4">
        <v>1.4</v>
      </c>
      <c r="N35" s="4">
        <v>1.7</v>
      </c>
      <c r="O35" s="4">
        <v>1.9</v>
      </c>
      <c r="P35" s="66" t="s">
        <v>26</v>
      </c>
      <c r="Q35" s="38">
        <v>2.7</v>
      </c>
      <c r="R35" s="4">
        <v>2.7</v>
      </c>
      <c r="S35" s="4">
        <v>1.1</v>
      </c>
      <c r="T35" s="4">
        <v>2</v>
      </c>
      <c r="U35" s="4">
        <v>3.2</v>
      </c>
      <c r="V35" s="4">
        <v>3.6</v>
      </c>
      <c r="W35" s="4">
        <v>1.8</v>
      </c>
      <c r="X35" s="4">
        <v>1.7</v>
      </c>
      <c r="Y35" s="4">
        <v>1.7</v>
      </c>
      <c r="Z35" s="4">
        <v>1.7</v>
      </c>
      <c r="AA35" s="4">
        <v>1.8</v>
      </c>
      <c r="AB35" s="4">
        <v>1.9</v>
      </c>
      <c r="AC35" s="4">
        <v>1.9</v>
      </c>
      <c r="AD35" s="4">
        <v>1.8</v>
      </c>
    </row>
    <row r="36" spans="1:30" ht="16.5" customHeight="1">
      <c r="A36" s="66" t="s">
        <v>74</v>
      </c>
      <c r="B36" s="38">
        <v>3.1</v>
      </c>
      <c r="C36" s="4">
        <v>2.8</v>
      </c>
      <c r="D36" s="4">
        <v>1.7</v>
      </c>
      <c r="E36" s="4">
        <v>1.2</v>
      </c>
      <c r="F36" s="4">
        <v>4.9</v>
      </c>
      <c r="G36" s="4">
        <v>4.6</v>
      </c>
      <c r="H36" s="4">
        <v>1.7</v>
      </c>
      <c r="I36" s="4">
        <v>1.6</v>
      </c>
      <c r="J36" s="4">
        <v>1.9</v>
      </c>
      <c r="K36" s="4">
        <v>2.1</v>
      </c>
      <c r="L36" s="4">
        <v>2</v>
      </c>
      <c r="M36" s="4">
        <v>1.8</v>
      </c>
      <c r="N36" s="4">
        <v>1.5</v>
      </c>
      <c r="O36" s="4">
        <v>1.7</v>
      </c>
      <c r="P36" s="66" t="s">
        <v>74</v>
      </c>
      <c r="Q36" s="38">
        <v>1.5</v>
      </c>
      <c r="R36" s="4">
        <v>1.9</v>
      </c>
      <c r="S36" s="4">
        <v>1</v>
      </c>
      <c r="T36" s="4">
        <v>1.6</v>
      </c>
      <c r="U36" s="4">
        <v>2.9</v>
      </c>
      <c r="V36" s="4">
        <v>3.3</v>
      </c>
      <c r="W36" s="4">
        <v>1.7</v>
      </c>
      <c r="X36" s="4">
        <v>1.6</v>
      </c>
      <c r="Y36" s="4">
        <v>1.5</v>
      </c>
      <c r="Z36" s="4">
        <v>1.6</v>
      </c>
      <c r="AA36" s="4">
        <v>2</v>
      </c>
      <c r="AB36" s="4">
        <v>2.1</v>
      </c>
      <c r="AC36" s="4">
        <v>1.9</v>
      </c>
      <c r="AD36" s="4">
        <v>1.9</v>
      </c>
    </row>
    <row r="37" spans="1:30" ht="16.5" customHeight="1">
      <c r="A37" s="65" t="s">
        <v>75</v>
      </c>
      <c r="B37" s="38">
        <v>1.8</v>
      </c>
      <c r="C37" s="4">
        <v>1.6</v>
      </c>
      <c r="D37" s="4">
        <v>1.7</v>
      </c>
      <c r="E37" s="4">
        <v>2.6</v>
      </c>
      <c r="F37" s="4">
        <v>3.7</v>
      </c>
      <c r="G37" s="4">
        <v>4</v>
      </c>
      <c r="H37" s="4">
        <v>2.1</v>
      </c>
      <c r="I37" s="4">
        <v>2.1</v>
      </c>
      <c r="J37" s="4">
        <v>2.1</v>
      </c>
      <c r="K37" s="4">
        <v>2.1</v>
      </c>
      <c r="L37" s="4">
        <v>2.3</v>
      </c>
      <c r="M37" s="4">
        <v>2.6</v>
      </c>
      <c r="N37" s="4">
        <v>2.2</v>
      </c>
      <c r="O37" s="4">
        <v>2.1</v>
      </c>
      <c r="P37" s="65" t="s">
        <v>75</v>
      </c>
      <c r="Q37" s="38">
        <v>2.5</v>
      </c>
      <c r="R37" s="4">
        <v>2.2</v>
      </c>
      <c r="S37" s="4">
        <v>1.2</v>
      </c>
      <c r="T37" s="4">
        <v>1.4</v>
      </c>
      <c r="U37" s="4">
        <v>3.9</v>
      </c>
      <c r="V37" s="4">
        <v>3.9</v>
      </c>
      <c r="W37" s="4">
        <v>2.4</v>
      </c>
      <c r="X37" s="4">
        <v>2.2</v>
      </c>
      <c r="Y37" s="4">
        <v>2.3</v>
      </c>
      <c r="Z37" s="4">
        <v>2.3</v>
      </c>
      <c r="AA37" s="4">
        <v>2.5</v>
      </c>
      <c r="AB37" s="4">
        <v>3.1</v>
      </c>
      <c r="AC37" s="4">
        <v>2.4</v>
      </c>
      <c r="AD37" s="4">
        <v>2.6</v>
      </c>
    </row>
    <row r="38" spans="1:30" ht="16.5" customHeight="1">
      <c r="A38" s="65" t="s">
        <v>76</v>
      </c>
      <c r="B38" s="38">
        <v>1.8</v>
      </c>
      <c r="C38" s="4">
        <v>1.5</v>
      </c>
      <c r="D38" s="4">
        <v>3.1</v>
      </c>
      <c r="E38" s="4">
        <v>2.8</v>
      </c>
      <c r="F38" s="4">
        <v>2.7</v>
      </c>
      <c r="G38" s="4">
        <v>2.7</v>
      </c>
      <c r="H38" s="4">
        <v>1.9</v>
      </c>
      <c r="I38" s="4">
        <v>1.9</v>
      </c>
      <c r="J38" s="4">
        <v>2</v>
      </c>
      <c r="K38" s="4">
        <v>2</v>
      </c>
      <c r="L38" s="4">
        <v>1.8</v>
      </c>
      <c r="M38" s="4">
        <v>2.2</v>
      </c>
      <c r="N38" s="4">
        <v>2.6</v>
      </c>
      <c r="O38" s="4">
        <v>3</v>
      </c>
      <c r="P38" s="65" t="s">
        <v>76</v>
      </c>
      <c r="Q38" s="38">
        <v>1.8</v>
      </c>
      <c r="R38" s="4">
        <v>1.4</v>
      </c>
      <c r="S38" s="4">
        <v>1.5</v>
      </c>
      <c r="T38" s="4">
        <v>1.9</v>
      </c>
      <c r="U38" s="4">
        <v>3.4</v>
      </c>
      <c r="V38" s="4">
        <v>3.5</v>
      </c>
      <c r="W38" s="4">
        <v>1.6</v>
      </c>
      <c r="X38" s="4">
        <v>1.9</v>
      </c>
      <c r="Y38" s="4">
        <v>2.1</v>
      </c>
      <c r="Z38" s="4">
        <v>2</v>
      </c>
      <c r="AA38" s="4">
        <v>1.5</v>
      </c>
      <c r="AB38" s="4">
        <v>1.9</v>
      </c>
      <c r="AC38" s="4">
        <v>2.1</v>
      </c>
      <c r="AD38" s="4">
        <v>2.5</v>
      </c>
    </row>
    <row r="39" spans="1:30" ht="16.5" customHeight="1">
      <c r="A39" s="65" t="s">
        <v>103</v>
      </c>
      <c r="B39" s="67">
        <f aca="true" t="shared" si="2" ref="B39:M39">ROUND(SUM(B40:B51)/12,1)</f>
        <v>1.2</v>
      </c>
      <c r="C39" s="67">
        <f t="shared" si="2"/>
        <v>1.3</v>
      </c>
      <c r="D39" s="67">
        <f t="shared" si="2"/>
        <v>1.8</v>
      </c>
      <c r="E39" s="67">
        <f t="shared" si="2"/>
        <v>1.8</v>
      </c>
      <c r="F39" s="67">
        <f t="shared" si="2"/>
        <v>4.6</v>
      </c>
      <c r="G39" s="67">
        <f t="shared" si="2"/>
        <v>3.7</v>
      </c>
      <c r="H39" s="67">
        <f t="shared" si="2"/>
        <v>1.6</v>
      </c>
      <c r="I39" s="67">
        <f t="shared" si="2"/>
        <v>1.5</v>
      </c>
      <c r="J39" s="67">
        <f t="shared" si="2"/>
        <v>2.8</v>
      </c>
      <c r="K39" s="67">
        <f t="shared" si="2"/>
        <v>2.7</v>
      </c>
      <c r="L39" s="67">
        <f t="shared" si="2"/>
        <v>1.1</v>
      </c>
      <c r="M39" s="67">
        <f t="shared" si="2"/>
        <v>1.3</v>
      </c>
      <c r="N39" s="67">
        <f>ROUND(SUM(N40:N51)/12,1)-0.1</f>
        <v>3</v>
      </c>
      <c r="O39" s="67">
        <f>ROUND(SUM(O40:O51)/12,1)-0.1</f>
        <v>2.9</v>
      </c>
      <c r="P39" s="65" t="s">
        <v>103</v>
      </c>
      <c r="Q39" s="67">
        <f>ROUND(SUM(Q40:Q51)/12,1)</f>
        <v>1.9</v>
      </c>
      <c r="R39" s="67">
        <f>ROUND(SUM(R40:R51)/12,1)</f>
        <v>2.2</v>
      </c>
      <c r="S39" s="67">
        <f>ROUND(SUM(S40:S51)/12,1)</f>
        <v>1</v>
      </c>
      <c r="T39" s="67">
        <f>ROUND(SUM(T40:T51)/12,1)-0.1</f>
        <v>1</v>
      </c>
      <c r="U39" s="67">
        <f>ROUND(SUM(U40:U51)/12,1)</f>
        <v>3.1</v>
      </c>
      <c r="V39" s="67">
        <f>ROUND(SUM(V40:V51)/12,1)-0.1</f>
        <v>3.1</v>
      </c>
      <c r="W39" s="67">
        <f aca="true" t="shared" si="3" ref="W39:AD39">ROUND(SUM(W40:W51)/12,1)</f>
        <v>1.7</v>
      </c>
      <c r="X39" s="67">
        <f t="shared" si="3"/>
        <v>1.5</v>
      </c>
      <c r="Y39" s="67">
        <f t="shared" si="3"/>
        <v>2.7</v>
      </c>
      <c r="Z39" s="67">
        <f t="shared" si="3"/>
        <v>2.7</v>
      </c>
      <c r="AA39" s="67">
        <f t="shared" si="3"/>
        <v>0.6</v>
      </c>
      <c r="AB39" s="67">
        <f t="shared" si="3"/>
        <v>0.6</v>
      </c>
      <c r="AC39" s="67">
        <f t="shared" si="3"/>
        <v>3.3</v>
      </c>
      <c r="AD39" s="67">
        <f t="shared" si="3"/>
        <v>3.2</v>
      </c>
    </row>
    <row r="40" spans="1:30" ht="16.5" customHeight="1">
      <c r="A40" s="68" t="s">
        <v>104</v>
      </c>
      <c r="B40" s="69">
        <v>0.6</v>
      </c>
      <c r="C40" s="47">
        <v>0.2</v>
      </c>
      <c r="D40" s="47">
        <v>0.3</v>
      </c>
      <c r="E40" s="47">
        <v>9.1</v>
      </c>
      <c r="F40" s="47">
        <v>2</v>
      </c>
      <c r="G40" s="47">
        <v>2.5</v>
      </c>
      <c r="H40" s="47">
        <v>1</v>
      </c>
      <c r="I40" s="47">
        <v>1.7</v>
      </c>
      <c r="J40" s="47">
        <v>0.5</v>
      </c>
      <c r="K40" s="47">
        <v>0.5</v>
      </c>
      <c r="L40" s="47">
        <v>0</v>
      </c>
      <c r="M40" s="47">
        <v>0.7</v>
      </c>
      <c r="N40" s="47">
        <v>1.7</v>
      </c>
      <c r="O40" s="47">
        <v>2.6</v>
      </c>
      <c r="P40" s="68" t="s">
        <v>104</v>
      </c>
      <c r="Q40" s="69">
        <v>0.8</v>
      </c>
      <c r="R40" s="47">
        <v>0.6</v>
      </c>
      <c r="S40" s="47">
        <v>1.3</v>
      </c>
      <c r="T40" s="47">
        <v>1.8</v>
      </c>
      <c r="U40" s="47">
        <v>1.2</v>
      </c>
      <c r="V40" s="47">
        <v>2.4</v>
      </c>
      <c r="W40" s="47">
        <v>0.8</v>
      </c>
      <c r="X40" s="47">
        <v>1.5</v>
      </c>
      <c r="Y40" s="47">
        <v>0.2</v>
      </c>
      <c r="Z40" s="47">
        <v>0.4</v>
      </c>
      <c r="AA40" s="47">
        <v>0</v>
      </c>
      <c r="AB40" s="47">
        <v>1.3</v>
      </c>
      <c r="AC40" s="47">
        <v>1.8</v>
      </c>
      <c r="AD40" s="47">
        <v>2.3</v>
      </c>
    </row>
    <row r="41" spans="1:30" ht="16.5" customHeight="1">
      <c r="A41" s="65" t="s">
        <v>13</v>
      </c>
      <c r="B41" s="38">
        <v>2</v>
      </c>
      <c r="C41" s="4">
        <v>1.7</v>
      </c>
      <c r="D41" s="4">
        <v>9.9</v>
      </c>
      <c r="E41" s="4">
        <v>0</v>
      </c>
      <c r="F41" s="4">
        <v>2.1</v>
      </c>
      <c r="G41" s="4">
        <v>2.5</v>
      </c>
      <c r="H41" s="4">
        <v>1.4</v>
      </c>
      <c r="I41" s="4">
        <v>1.9</v>
      </c>
      <c r="J41" s="4">
        <v>1.9</v>
      </c>
      <c r="K41" s="4">
        <v>0.1</v>
      </c>
      <c r="L41" s="4">
        <v>0.3</v>
      </c>
      <c r="M41" s="4">
        <v>3.1</v>
      </c>
      <c r="N41" s="4">
        <v>2.6</v>
      </c>
      <c r="O41" s="4">
        <v>2.6</v>
      </c>
      <c r="P41" s="65" t="s">
        <v>13</v>
      </c>
      <c r="Q41" s="38">
        <v>0.8</v>
      </c>
      <c r="R41" s="4">
        <v>1.3</v>
      </c>
      <c r="S41" s="4">
        <v>1.8</v>
      </c>
      <c r="T41" s="4">
        <v>0</v>
      </c>
      <c r="U41" s="4">
        <v>2</v>
      </c>
      <c r="V41" s="4">
        <v>2.3</v>
      </c>
      <c r="W41" s="4">
        <v>1.6</v>
      </c>
      <c r="X41" s="4">
        <v>2.5</v>
      </c>
      <c r="Y41" s="4">
        <v>0.4</v>
      </c>
      <c r="Z41" s="4">
        <v>0.2</v>
      </c>
      <c r="AA41" s="4">
        <v>0.6</v>
      </c>
      <c r="AB41" s="4">
        <v>1.1</v>
      </c>
      <c r="AC41" s="4">
        <v>2.7</v>
      </c>
      <c r="AD41" s="4">
        <v>2.9</v>
      </c>
    </row>
    <row r="42" spans="1:30" ht="16.5" customHeight="1">
      <c r="A42" s="65" t="s">
        <v>14</v>
      </c>
      <c r="B42" s="38">
        <v>2.5</v>
      </c>
      <c r="C42" s="4">
        <v>1.9</v>
      </c>
      <c r="D42" s="4">
        <v>0</v>
      </c>
      <c r="E42" s="4">
        <v>0.2</v>
      </c>
      <c r="F42" s="4">
        <v>4.9</v>
      </c>
      <c r="G42" s="4">
        <v>2.6</v>
      </c>
      <c r="H42" s="4">
        <v>2.1</v>
      </c>
      <c r="I42" s="4">
        <v>2.2</v>
      </c>
      <c r="J42" s="4">
        <v>0.4</v>
      </c>
      <c r="K42" s="4">
        <v>3.4</v>
      </c>
      <c r="L42" s="4">
        <v>1.4</v>
      </c>
      <c r="M42" s="4">
        <v>0.7</v>
      </c>
      <c r="N42" s="4">
        <v>1.9</v>
      </c>
      <c r="O42" s="4">
        <v>4.8</v>
      </c>
      <c r="P42" s="65" t="s">
        <v>14</v>
      </c>
      <c r="Q42" s="38">
        <v>3.1</v>
      </c>
      <c r="R42" s="4">
        <v>4.4</v>
      </c>
      <c r="S42" s="4">
        <v>0</v>
      </c>
      <c r="T42" s="4">
        <v>1</v>
      </c>
      <c r="U42" s="4">
        <v>3.6</v>
      </c>
      <c r="V42" s="4">
        <v>4.3</v>
      </c>
      <c r="W42" s="4">
        <v>3.1</v>
      </c>
      <c r="X42" s="4">
        <v>2.2</v>
      </c>
      <c r="Y42" s="4">
        <v>0.7</v>
      </c>
      <c r="Z42" s="4">
        <v>5.2</v>
      </c>
      <c r="AA42" s="4">
        <v>2.5</v>
      </c>
      <c r="AB42" s="4">
        <v>1.3</v>
      </c>
      <c r="AC42" s="4">
        <v>1.6</v>
      </c>
      <c r="AD42" s="4">
        <v>6</v>
      </c>
    </row>
    <row r="43" spans="1:30" ht="16.5" customHeight="1">
      <c r="A43" s="65" t="s">
        <v>15</v>
      </c>
      <c r="B43" s="38">
        <v>4.4</v>
      </c>
      <c r="C43" s="4">
        <v>3.5</v>
      </c>
      <c r="D43" s="4">
        <v>1.3</v>
      </c>
      <c r="E43" s="4">
        <v>0.7</v>
      </c>
      <c r="F43" s="4">
        <v>3.8</v>
      </c>
      <c r="G43" s="4">
        <v>4.9</v>
      </c>
      <c r="H43" s="4">
        <v>4.2</v>
      </c>
      <c r="I43" s="4">
        <v>2.9</v>
      </c>
      <c r="J43" s="4">
        <v>19.9</v>
      </c>
      <c r="K43" s="4">
        <v>16.9</v>
      </c>
      <c r="L43" s="4">
        <v>2.1</v>
      </c>
      <c r="M43" s="4">
        <v>0.6</v>
      </c>
      <c r="N43" s="4">
        <v>8.1</v>
      </c>
      <c r="O43" s="4">
        <v>5</v>
      </c>
      <c r="P43" s="65" t="s">
        <v>15</v>
      </c>
      <c r="Q43" s="38">
        <v>7.6</v>
      </c>
      <c r="R43" s="4">
        <v>6.5</v>
      </c>
      <c r="S43" s="4">
        <v>6.1</v>
      </c>
      <c r="T43" s="4">
        <v>3.3</v>
      </c>
      <c r="U43" s="4">
        <v>6.3</v>
      </c>
      <c r="V43" s="4">
        <v>2.6</v>
      </c>
      <c r="W43" s="4">
        <v>4</v>
      </c>
      <c r="X43" s="4">
        <v>2.8</v>
      </c>
      <c r="Y43" s="4">
        <v>19.5</v>
      </c>
      <c r="Z43" s="4">
        <v>15.6</v>
      </c>
      <c r="AA43" s="4">
        <v>2.2</v>
      </c>
      <c r="AB43" s="4">
        <v>0.9</v>
      </c>
      <c r="AC43" s="4">
        <v>8.8</v>
      </c>
      <c r="AD43" s="4">
        <v>6.4</v>
      </c>
    </row>
    <row r="44" spans="1:30" ht="16.5" customHeight="1">
      <c r="A44" s="65" t="s">
        <v>16</v>
      </c>
      <c r="B44" s="38">
        <v>1.2</v>
      </c>
      <c r="C44" s="4">
        <v>0.8</v>
      </c>
      <c r="D44" s="4">
        <v>0</v>
      </c>
      <c r="E44" s="4">
        <v>0.1</v>
      </c>
      <c r="F44" s="4">
        <v>6.5</v>
      </c>
      <c r="G44" s="4">
        <v>3.7</v>
      </c>
      <c r="H44" s="4">
        <v>1.7</v>
      </c>
      <c r="I44" s="4">
        <v>0.6</v>
      </c>
      <c r="J44" s="4">
        <v>0.8</v>
      </c>
      <c r="K44" s="4">
        <v>0.5</v>
      </c>
      <c r="L44" s="4">
        <v>7</v>
      </c>
      <c r="M44" s="4">
        <v>7.1</v>
      </c>
      <c r="N44" s="4">
        <v>3.6</v>
      </c>
      <c r="O44" s="4">
        <v>2.5</v>
      </c>
      <c r="P44" s="65" t="s">
        <v>16</v>
      </c>
      <c r="Q44" s="38">
        <v>2.7</v>
      </c>
      <c r="R44" s="4">
        <v>2.5</v>
      </c>
      <c r="S44" s="4">
        <v>0</v>
      </c>
      <c r="T44" s="4">
        <v>0.5</v>
      </c>
      <c r="U44" s="4">
        <v>2.8</v>
      </c>
      <c r="V44" s="4">
        <v>4.1</v>
      </c>
      <c r="W44" s="4">
        <v>2.3</v>
      </c>
      <c r="X44" s="4">
        <v>0.8</v>
      </c>
      <c r="Y44" s="4">
        <v>0.6</v>
      </c>
      <c r="Z44" s="4">
        <v>0.1</v>
      </c>
      <c r="AA44" s="4">
        <v>0.6</v>
      </c>
      <c r="AB44" s="4">
        <v>0.4</v>
      </c>
      <c r="AC44" s="4">
        <v>5.8</v>
      </c>
      <c r="AD44" s="4">
        <v>2.8</v>
      </c>
    </row>
    <row r="45" spans="1:30" ht="16.5" customHeight="1">
      <c r="A45" s="65" t="s">
        <v>17</v>
      </c>
      <c r="B45" s="38">
        <v>0.2</v>
      </c>
      <c r="C45" s="4">
        <v>0.8</v>
      </c>
      <c r="D45" s="4">
        <v>0</v>
      </c>
      <c r="E45" s="4">
        <v>1</v>
      </c>
      <c r="F45" s="4">
        <v>6</v>
      </c>
      <c r="G45" s="4">
        <v>2.9</v>
      </c>
      <c r="H45" s="4">
        <v>1.2</v>
      </c>
      <c r="I45" s="4">
        <v>1.5</v>
      </c>
      <c r="J45" s="4">
        <v>0.4</v>
      </c>
      <c r="K45" s="4">
        <v>0</v>
      </c>
      <c r="L45" s="4">
        <v>0.2</v>
      </c>
      <c r="M45" s="4">
        <v>0.2</v>
      </c>
      <c r="N45" s="4">
        <v>1.8</v>
      </c>
      <c r="O45" s="4">
        <v>2.3</v>
      </c>
      <c r="P45" s="65" t="s">
        <v>17</v>
      </c>
      <c r="Q45" s="38">
        <v>0.5</v>
      </c>
      <c r="R45" s="4">
        <v>1.2</v>
      </c>
      <c r="S45" s="4">
        <v>0</v>
      </c>
      <c r="T45" s="4">
        <v>1</v>
      </c>
      <c r="U45" s="4">
        <v>2.5</v>
      </c>
      <c r="V45" s="4">
        <v>3.7</v>
      </c>
      <c r="W45" s="4">
        <v>1.4</v>
      </c>
      <c r="X45" s="4">
        <v>1.6</v>
      </c>
      <c r="Y45" s="4">
        <v>0.8</v>
      </c>
      <c r="Z45" s="4">
        <v>0.1</v>
      </c>
      <c r="AA45" s="4">
        <v>0.3</v>
      </c>
      <c r="AB45" s="4">
        <v>0.3</v>
      </c>
      <c r="AC45" s="4">
        <v>2.5</v>
      </c>
      <c r="AD45" s="4">
        <v>1.8</v>
      </c>
    </row>
    <row r="46" spans="1:30" ht="16.5" customHeight="1">
      <c r="A46" s="65" t="s">
        <v>18</v>
      </c>
      <c r="B46" s="38">
        <v>1.2</v>
      </c>
      <c r="C46" s="4">
        <v>1.8</v>
      </c>
      <c r="D46" s="4">
        <v>8.8</v>
      </c>
      <c r="E46" s="4">
        <v>9.1</v>
      </c>
      <c r="F46" s="4">
        <v>2</v>
      </c>
      <c r="G46" s="4">
        <v>5</v>
      </c>
      <c r="H46" s="4">
        <v>1.2</v>
      </c>
      <c r="I46" s="4">
        <v>2.1</v>
      </c>
      <c r="J46" s="4">
        <v>1</v>
      </c>
      <c r="K46" s="4">
        <v>1.7</v>
      </c>
      <c r="L46" s="4">
        <v>0</v>
      </c>
      <c r="M46" s="4">
        <v>0.8</v>
      </c>
      <c r="N46" s="4">
        <v>1.5</v>
      </c>
      <c r="O46" s="4">
        <v>1.8</v>
      </c>
      <c r="P46" s="65" t="s">
        <v>18</v>
      </c>
      <c r="Q46" s="38">
        <v>2</v>
      </c>
      <c r="R46" s="4">
        <v>2.3</v>
      </c>
      <c r="S46" s="4">
        <v>0.5</v>
      </c>
      <c r="T46" s="4">
        <v>2</v>
      </c>
      <c r="U46" s="4">
        <v>4.6</v>
      </c>
      <c r="V46" s="4">
        <v>2.6</v>
      </c>
      <c r="W46" s="4">
        <v>1.5</v>
      </c>
      <c r="X46" s="4">
        <v>2.1</v>
      </c>
      <c r="Y46" s="4">
        <v>0.8</v>
      </c>
      <c r="Z46" s="4">
        <v>0.4</v>
      </c>
      <c r="AA46" s="4">
        <v>0</v>
      </c>
      <c r="AB46" s="4">
        <v>0.2</v>
      </c>
      <c r="AC46" s="4">
        <v>1.7</v>
      </c>
      <c r="AD46" s="4">
        <v>1.9</v>
      </c>
    </row>
    <row r="47" spans="1:30" ht="16.5" customHeight="1">
      <c r="A47" s="65" t="s">
        <v>19</v>
      </c>
      <c r="B47" s="38">
        <v>0.2</v>
      </c>
      <c r="C47" s="4">
        <v>1.1</v>
      </c>
      <c r="D47" s="4">
        <v>0</v>
      </c>
      <c r="E47" s="4">
        <v>0.8</v>
      </c>
      <c r="F47" s="4">
        <v>2.7</v>
      </c>
      <c r="G47" s="4">
        <v>7.1</v>
      </c>
      <c r="H47" s="4">
        <v>1.6</v>
      </c>
      <c r="I47" s="4">
        <v>1.1</v>
      </c>
      <c r="J47" s="4">
        <v>0.4</v>
      </c>
      <c r="K47" s="4">
        <v>2.8</v>
      </c>
      <c r="L47" s="4">
        <v>0</v>
      </c>
      <c r="M47" s="4">
        <v>0.1</v>
      </c>
      <c r="N47" s="4">
        <v>1.4</v>
      </c>
      <c r="O47" s="4">
        <v>2</v>
      </c>
      <c r="P47" s="65" t="s">
        <v>19</v>
      </c>
      <c r="Q47" s="38">
        <v>0.8</v>
      </c>
      <c r="R47" s="4">
        <v>1.3</v>
      </c>
      <c r="S47" s="4">
        <v>0</v>
      </c>
      <c r="T47" s="4">
        <v>0.8</v>
      </c>
      <c r="U47" s="4">
        <v>2.7</v>
      </c>
      <c r="V47" s="4">
        <v>3.1</v>
      </c>
      <c r="W47" s="4">
        <v>1.7</v>
      </c>
      <c r="X47" s="4">
        <v>1.2</v>
      </c>
      <c r="Y47" s="4">
        <v>0.8</v>
      </c>
      <c r="Z47" s="4">
        <v>1</v>
      </c>
      <c r="AA47" s="4">
        <v>0</v>
      </c>
      <c r="AB47" s="4">
        <v>0.2</v>
      </c>
      <c r="AC47" s="4">
        <v>2.2</v>
      </c>
      <c r="AD47" s="4">
        <v>2.6</v>
      </c>
    </row>
    <row r="48" spans="1:30" ht="16.5" customHeight="1">
      <c r="A48" s="65" t="s">
        <v>20</v>
      </c>
      <c r="B48" s="38">
        <v>0.6</v>
      </c>
      <c r="C48" s="4">
        <v>0.8</v>
      </c>
      <c r="D48" s="4">
        <v>0.1</v>
      </c>
      <c r="E48" s="4">
        <v>0.2</v>
      </c>
      <c r="F48" s="4">
        <v>7.4</v>
      </c>
      <c r="G48" s="4">
        <v>5.4</v>
      </c>
      <c r="H48" s="4">
        <v>1.7</v>
      </c>
      <c r="I48" s="4">
        <v>0.9</v>
      </c>
      <c r="J48" s="4">
        <v>3.1</v>
      </c>
      <c r="K48" s="4">
        <v>1.1</v>
      </c>
      <c r="L48" s="4">
        <v>0.2</v>
      </c>
      <c r="M48" s="4">
        <v>1.5</v>
      </c>
      <c r="N48" s="4">
        <v>2.5</v>
      </c>
      <c r="O48" s="4">
        <v>3.1</v>
      </c>
      <c r="P48" s="65" t="s">
        <v>20</v>
      </c>
      <c r="Q48" s="38">
        <v>1.9</v>
      </c>
      <c r="R48" s="4">
        <v>2.4</v>
      </c>
      <c r="S48" s="4">
        <v>0.5</v>
      </c>
      <c r="T48" s="4">
        <v>1</v>
      </c>
      <c r="U48" s="4">
        <v>2</v>
      </c>
      <c r="V48" s="4">
        <v>3.3</v>
      </c>
      <c r="W48" s="4">
        <v>1.4</v>
      </c>
      <c r="X48" s="4">
        <v>1.4</v>
      </c>
      <c r="Y48" s="4">
        <v>1.7</v>
      </c>
      <c r="Z48" s="4">
        <v>1.3</v>
      </c>
      <c r="AA48" s="4">
        <v>0.3</v>
      </c>
      <c r="AB48" s="4">
        <v>0.4</v>
      </c>
      <c r="AC48" s="4">
        <v>3</v>
      </c>
      <c r="AD48" s="4">
        <v>5</v>
      </c>
    </row>
    <row r="49" spans="1:30" ht="16.5" customHeight="1">
      <c r="A49" s="65" t="s">
        <v>21</v>
      </c>
      <c r="B49" s="38">
        <v>0.3</v>
      </c>
      <c r="C49" s="4">
        <v>0.5</v>
      </c>
      <c r="D49" s="4">
        <v>0.3</v>
      </c>
      <c r="E49" s="4">
        <v>0.2</v>
      </c>
      <c r="F49" s="4">
        <v>2.4</v>
      </c>
      <c r="G49" s="4">
        <v>5.3</v>
      </c>
      <c r="H49" s="4">
        <v>1.3</v>
      </c>
      <c r="I49" s="4">
        <v>1.3</v>
      </c>
      <c r="J49" s="4">
        <v>2.7</v>
      </c>
      <c r="K49" s="4">
        <v>4.1</v>
      </c>
      <c r="L49" s="4">
        <v>0.2</v>
      </c>
      <c r="M49" s="4">
        <v>0.2</v>
      </c>
      <c r="N49" s="4">
        <v>6.1</v>
      </c>
      <c r="O49" s="4">
        <v>2.7</v>
      </c>
      <c r="P49" s="65" t="s">
        <v>21</v>
      </c>
      <c r="Q49" s="38">
        <v>0.8</v>
      </c>
      <c r="R49" s="4">
        <v>1.3</v>
      </c>
      <c r="S49" s="4">
        <v>1.3</v>
      </c>
      <c r="T49" s="4">
        <v>0.8</v>
      </c>
      <c r="U49" s="4">
        <v>3.5</v>
      </c>
      <c r="V49" s="4">
        <v>4.1</v>
      </c>
      <c r="W49" s="4">
        <v>1.4</v>
      </c>
      <c r="X49" s="4">
        <v>0.7</v>
      </c>
      <c r="Y49" s="4">
        <v>5</v>
      </c>
      <c r="Z49" s="4">
        <v>6.9</v>
      </c>
      <c r="AA49" s="4">
        <v>0.3</v>
      </c>
      <c r="AB49" s="4">
        <v>0.3</v>
      </c>
      <c r="AC49" s="4">
        <v>5.4</v>
      </c>
      <c r="AD49" s="4">
        <v>2.3</v>
      </c>
    </row>
    <row r="50" spans="1:30" ht="16.5" customHeight="1">
      <c r="A50" s="65" t="s">
        <v>22</v>
      </c>
      <c r="B50" s="38">
        <v>0.7</v>
      </c>
      <c r="C50" s="4">
        <v>0.2</v>
      </c>
      <c r="D50" s="4">
        <v>0</v>
      </c>
      <c r="E50" s="4">
        <v>0</v>
      </c>
      <c r="F50" s="4">
        <v>4.6</v>
      </c>
      <c r="G50" s="4">
        <v>1.4</v>
      </c>
      <c r="H50" s="4">
        <v>1.2</v>
      </c>
      <c r="I50" s="4">
        <v>0.6</v>
      </c>
      <c r="J50" s="4">
        <v>1.5</v>
      </c>
      <c r="K50" s="4">
        <v>0.8</v>
      </c>
      <c r="L50" s="4">
        <v>1.3</v>
      </c>
      <c r="M50" s="4">
        <v>0</v>
      </c>
      <c r="N50" s="4">
        <v>3</v>
      </c>
      <c r="O50" s="4">
        <v>2.1</v>
      </c>
      <c r="P50" s="65" t="s">
        <v>22</v>
      </c>
      <c r="Q50" s="38">
        <v>1.7</v>
      </c>
      <c r="R50" s="4">
        <v>0.5</v>
      </c>
      <c r="S50" s="4">
        <v>0</v>
      </c>
      <c r="T50" s="4">
        <v>0</v>
      </c>
      <c r="U50" s="4">
        <v>2.1</v>
      </c>
      <c r="V50" s="4">
        <v>2.5</v>
      </c>
      <c r="W50" s="4">
        <v>0.7</v>
      </c>
      <c r="X50" s="4">
        <v>0.7</v>
      </c>
      <c r="Y50" s="4">
        <v>0.7</v>
      </c>
      <c r="Z50" s="4">
        <v>0.4</v>
      </c>
      <c r="AA50" s="4">
        <v>0</v>
      </c>
      <c r="AB50" s="4">
        <v>0</v>
      </c>
      <c r="AC50" s="4">
        <v>2.2</v>
      </c>
      <c r="AD50" s="4">
        <v>2</v>
      </c>
    </row>
    <row r="51" spans="1:30" ht="16.5" customHeight="1">
      <c r="A51" s="73" t="s">
        <v>23</v>
      </c>
      <c r="B51" s="43">
        <v>0.2</v>
      </c>
      <c r="C51" s="11">
        <v>1.9</v>
      </c>
      <c r="D51" s="11">
        <v>0.5</v>
      </c>
      <c r="E51" s="11">
        <v>0.5</v>
      </c>
      <c r="F51" s="11">
        <v>10.5</v>
      </c>
      <c r="G51" s="11">
        <v>1.1</v>
      </c>
      <c r="H51" s="11">
        <v>0.8</v>
      </c>
      <c r="I51" s="11">
        <v>0.9</v>
      </c>
      <c r="J51" s="11">
        <v>0.7</v>
      </c>
      <c r="K51" s="11">
        <v>0.3</v>
      </c>
      <c r="L51" s="11">
        <v>0.3</v>
      </c>
      <c r="M51" s="11">
        <v>0.3</v>
      </c>
      <c r="N51" s="11">
        <v>2.4</v>
      </c>
      <c r="O51" s="11">
        <v>3.9</v>
      </c>
      <c r="P51" s="73" t="s">
        <v>23</v>
      </c>
      <c r="Q51" s="43">
        <v>0.3</v>
      </c>
      <c r="R51" s="11">
        <v>2.1</v>
      </c>
      <c r="S51" s="11">
        <v>0.5</v>
      </c>
      <c r="T51" s="11">
        <v>0.5</v>
      </c>
      <c r="U51" s="11">
        <v>3.6</v>
      </c>
      <c r="V51" s="11">
        <v>2.9</v>
      </c>
      <c r="W51" s="11">
        <v>0.2</v>
      </c>
      <c r="X51" s="11">
        <v>0.9</v>
      </c>
      <c r="Y51" s="11">
        <v>0.7</v>
      </c>
      <c r="Z51" s="11">
        <v>0.6</v>
      </c>
      <c r="AA51" s="11">
        <v>0.6</v>
      </c>
      <c r="AB51" s="11">
        <v>0.6</v>
      </c>
      <c r="AC51" s="11">
        <v>2.2</v>
      </c>
      <c r="AD51" s="11">
        <v>2.1</v>
      </c>
    </row>
    <row r="53" spans="2:18" ht="13.5">
      <c r="B53" s="44"/>
      <c r="C53" s="44"/>
      <c r="Q53" s="44"/>
      <c r="R53" s="44"/>
    </row>
  </sheetData>
  <mergeCells count="28">
    <mergeCell ref="AA29:AB31"/>
    <mergeCell ref="AC29:AD31"/>
    <mergeCell ref="S29:T31"/>
    <mergeCell ref="U29:V31"/>
    <mergeCell ref="W29:X31"/>
    <mergeCell ref="Y29:Z31"/>
    <mergeCell ref="Q4:R6"/>
    <mergeCell ref="S4:T6"/>
    <mergeCell ref="U4:V6"/>
    <mergeCell ref="W4:X6"/>
    <mergeCell ref="Y4:Z6"/>
    <mergeCell ref="AA4:AB6"/>
    <mergeCell ref="AC4:AD6"/>
    <mergeCell ref="J29:K31"/>
    <mergeCell ref="L29:M31"/>
    <mergeCell ref="N29:O31"/>
    <mergeCell ref="Q29:R31"/>
    <mergeCell ref="J4:K6"/>
    <mergeCell ref="L4:M6"/>
    <mergeCell ref="N4:O6"/>
    <mergeCell ref="B29:C31"/>
    <mergeCell ref="D29:E31"/>
    <mergeCell ref="F29:G31"/>
    <mergeCell ref="H29:I31"/>
    <mergeCell ref="B4:C6"/>
    <mergeCell ref="D4:E6"/>
    <mergeCell ref="F4:G6"/>
    <mergeCell ref="H4:I6"/>
  </mergeCells>
  <printOptions/>
  <pageMargins left="0.7874015748031497" right="0.7874015748031497" top="0.7874015748031497" bottom="0.7874015748031497" header="0" footer="0"/>
  <pageSetup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M37">
      <selection activeCell="A50" sqref="A50:IV52"/>
    </sheetView>
  </sheetViews>
  <sheetFormatPr defaultColWidth="8.796875" defaultRowHeight="14.25"/>
  <cols>
    <col min="1" max="1" width="7.59765625" style="44" customWidth="1"/>
    <col min="2" max="11" width="7.8984375" style="44" customWidth="1"/>
    <col min="12" max="12" width="7.59765625" style="44" customWidth="1"/>
    <col min="13" max="22" width="7.8984375" style="44" customWidth="1"/>
    <col min="23" max="16384" width="9" style="44" customWidth="1"/>
  </cols>
  <sheetData>
    <row r="1" spans="1:12" ht="16.5" customHeight="1">
      <c r="A1" s="1" t="s">
        <v>115</v>
      </c>
      <c r="L1" s="1" t="s">
        <v>116</v>
      </c>
    </row>
    <row r="2" ht="13.5" customHeight="1"/>
    <row r="3" spans="1:22" ht="16.5" customHeight="1">
      <c r="A3" s="48" t="s">
        <v>0</v>
      </c>
      <c r="K3" s="58" t="s">
        <v>117</v>
      </c>
      <c r="L3" s="48" t="s">
        <v>0</v>
      </c>
      <c r="V3" s="58" t="s">
        <v>117</v>
      </c>
    </row>
    <row r="4" spans="1:22" ht="16.5" customHeight="1">
      <c r="A4" s="59" t="s">
        <v>1</v>
      </c>
      <c r="B4" s="77" t="s">
        <v>2</v>
      </c>
      <c r="C4" s="78"/>
      <c r="D4" s="78"/>
      <c r="E4" s="78"/>
      <c r="F4" s="78"/>
      <c r="G4" s="78"/>
      <c r="H4" s="78"/>
      <c r="I4" s="78"/>
      <c r="J4" s="78"/>
      <c r="K4" s="79"/>
      <c r="L4" s="59" t="s">
        <v>1</v>
      </c>
      <c r="M4" s="77" t="s">
        <v>24</v>
      </c>
      <c r="N4" s="78"/>
      <c r="O4" s="78"/>
      <c r="P4" s="78"/>
      <c r="Q4" s="78"/>
      <c r="R4" s="78"/>
      <c r="S4" s="78"/>
      <c r="T4" s="78"/>
      <c r="U4" s="78"/>
      <c r="V4" s="79"/>
    </row>
    <row r="5" spans="1:22" ht="16.5" customHeight="1">
      <c r="A5" s="2"/>
      <c r="B5" s="80" t="s">
        <v>105</v>
      </c>
      <c r="C5" s="80"/>
      <c r="D5" s="80"/>
      <c r="E5" s="80"/>
      <c r="F5" s="81"/>
      <c r="G5" s="80" t="s">
        <v>106</v>
      </c>
      <c r="H5" s="80"/>
      <c r="I5" s="80"/>
      <c r="J5" s="80"/>
      <c r="K5" s="81"/>
      <c r="L5" s="2"/>
      <c r="M5" s="80" t="s">
        <v>105</v>
      </c>
      <c r="N5" s="80"/>
      <c r="O5" s="80"/>
      <c r="P5" s="80"/>
      <c r="Q5" s="81"/>
      <c r="R5" s="80" t="s">
        <v>106</v>
      </c>
      <c r="S5" s="80"/>
      <c r="T5" s="80"/>
      <c r="U5" s="80"/>
      <c r="V5" s="81"/>
    </row>
    <row r="6" spans="1:22" ht="16.5" customHeight="1">
      <c r="A6" s="2"/>
      <c r="B6" s="20" t="s">
        <v>107</v>
      </c>
      <c r="C6" s="82"/>
      <c r="D6" s="83"/>
      <c r="E6" s="22"/>
      <c r="F6" s="20"/>
      <c r="G6" s="20" t="s">
        <v>107</v>
      </c>
      <c r="H6" s="82"/>
      <c r="I6" s="83"/>
      <c r="J6" s="22"/>
      <c r="K6" s="84"/>
      <c r="L6" s="2"/>
      <c r="M6" s="20" t="s">
        <v>107</v>
      </c>
      <c r="N6" s="82"/>
      <c r="O6" s="83"/>
      <c r="P6" s="22"/>
      <c r="Q6" s="20"/>
      <c r="R6" s="20" t="s">
        <v>107</v>
      </c>
      <c r="S6" s="82"/>
      <c r="T6" s="83"/>
      <c r="U6" s="22"/>
      <c r="V6" s="84"/>
    </row>
    <row r="7" spans="1:22" ht="16.5" customHeight="1">
      <c r="A7" s="2"/>
      <c r="B7" s="20"/>
      <c r="C7" s="20" t="s">
        <v>108</v>
      </c>
      <c r="D7" s="20" t="s">
        <v>109</v>
      </c>
      <c r="E7" s="20" t="s">
        <v>110</v>
      </c>
      <c r="F7" s="20" t="s">
        <v>111</v>
      </c>
      <c r="G7" s="20"/>
      <c r="H7" s="20" t="s">
        <v>108</v>
      </c>
      <c r="I7" s="20" t="s">
        <v>109</v>
      </c>
      <c r="J7" s="20" t="s">
        <v>110</v>
      </c>
      <c r="K7" s="20" t="s">
        <v>111</v>
      </c>
      <c r="L7" s="2"/>
      <c r="M7" s="20"/>
      <c r="N7" s="20" t="s">
        <v>108</v>
      </c>
      <c r="O7" s="20" t="s">
        <v>109</v>
      </c>
      <c r="P7" s="20" t="s">
        <v>110</v>
      </c>
      <c r="Q7" s="20" t="s">
        <v>111</v>
      </c>
      <c r="R7" s="20"/>
      <c r="S7" s="20" t="s">
        <v>108</v>
      </c>
      <c r="T7" s="20" t="s">
        <v>109</v>
      </c>
      <c r="U7" s="20" t="s">
        <v>110</v>
      </c>
      <c r="V7" s="20" t="s">
        <v>111</v>
      </c>
    </row>
    <row r="8" spans="1:22" ht="16.5" customHeight="1">
      <c r="A8" s="63" t="s">
        <v>10</v>
      </c>
      <c r="B8" s="22" t="s">
        <v>112</v>
      </c>
      <c r="C8" s="22"/>
      <c r="D8" s="22" t="s">
        <v>113</v>
      </c>
      <c r="E8" s="22" t="s">
        <v>114</v>
      </c>
      <c r="F8" s="22"/>
      <c r="G8" s="22" t="s">
        <v>112</v>
      </c>
      <c r="H8" s="22"/>
      <c r="I8" s="22" t="s">
        <v>113</v>
      </c>
      <c r="J8" s="22" t="s">
        <v>114</v>
      </c>
      <c r="K8" s="22"/>
      <c r="L8" s="63" t="s">
        <v>10</v>
      </c>
      <c r="M8" s="22" t="s">
        <v>112</v>
      </c>
      <c r="N8" s="22"/>
      <c r="O8" s="22" t="s">
        <v>113</v>
      </c>
      <c r="P8" s="22" t="s">
        <v>114</v>
      </c>
      <c r="Q8" s="22"/>
      <c r="R8" s="22" t="s">
        <v>112</v>
      </c>
      <c r="S8" s="22"/>
      <c r="T8" s="22" t="s">
        <v>113</v>
      </c>
      <c r="U8" s="22" t="s">
        <v>114</v>
      </c>
      <c r="V8" s="22"/>
    </row>
    <row r="9" spans="1:22" ht="16.5" customHeight="1">
      <c r="A9" s="66" t="s">
        <v>118</v>
      </c>
      <c r="B9" s="85">
        <v>335537</v>
      </c>
      <c r="C9" s="85">
        <v>274607</v>
      </c>
      <c r="D9" s="85">
        <v>257534</v>
      </c>
      <c r="E9" s="85">
        <v>17073</v>
      </c>
      <c r="F9" s="85">
        <v>60930</v>
      </c>
      <c r="G9" s="85">
        <v>82735</v>
      </c>
      <c r="H9" s="85">
        <v>80611</v>
      </c>
      <c r="I9" s="85">
        <v>79115</v>
      </c>
      <c r="J9" s="85">
        <v>1496</v>
      </c>
      <c r="K9" s="85">
        <v>2124</v>
      </c>
      <c r="L9" s="66" t="s">
        <v>118</v>
      </c>
      <c r="M9" s="86">
        <v>308941</v>
      </c>
      <c r="N9" s="86">
        <v>253470</v>
      </c>
      <c r="O9" s="86">
        <v>226126</v>
      </c>
      <c r="P9" s="86">
        <v>27344</v>
      </c>
      <c r="Q9" s="86">
        <v>55471</v>
      </c>
      <c r="R9" s="86">
        <v>99384</v>
      </c>
      <c r="S9" s="86">
        <v>92967</v>
      </c>
      <c r="T9" s="86">
        <v>89182</v>
      </c>
      <c r="U9" s="86">
        <v>3785</v>
      </c>
      <c r="V9" s="86">
        <v>6417</v>
      </c>
    </row>
    <row r="10" spans="1:22" ht="16.5" customHeight="1">
      <c r="A10" s="66" t="s">
        <v>119</v>
      </c>
      <c r="B10" s="85">
        <v>345459</v>
      </c>
      <c r="C10" s="85">
        <v>279314</v>
      </c>
      <c r="D10" s="85">
        <v>261258</v>
      </c>
      <c r="E10" s="85">
        <v>18056</v>
      </c>
      <c r="F10" s="85">
        <v>66145</v>
      </c>
      <c r="G10" s="85">
        <v>84460</v>
      </c>
      <c r="H10" s="85">
        <v>81603</v>
      </c>
      <c r="I10" s="85">
        <v>79296</v>
      </c>
      <c r="J10" s="85">
        <v>2307</v>
      </c>
      <c r="K10" s="85">
        <v>2857</v>
      </c>
      <c r="L10" s="66" t="s">
        <v>119</v>
      </c>
      <c r="M10" s="86">
        <v>315446</v>
      </c>
      <c r="N10" s="86">
        <v>258541</v>
      </c>
      <c r="O10" s="86">
        <v>230687</v>
      </c>
      <c r="P10" s="86">
        <v>27854</v>
      </c>
      <c r="Q10" s="86">
        <v>56905</v>
      </c>
      <c r="R10" s="86">
        <v>112840</v>
      </c>
      <c r="S10" s="86">
        <v>103640</v>
      </c>
      <c r="T10" s="86">
        <v>97254</v>
      </c>
      <c r="U10" s="86">
        <v>6386</v>
      </c>
      <c r="V10" s="86">
        <v>9200</v>
      </c>
    </row>
    <row r="11" spans="1:22" ht="16.5" customHeight="1">
      <c r="A11" s="66" t="s">
        <v>120</v>
      </c>
      <c r="B11" s="85">
        <v>340878</v>
      </c>
      <c r="C11" s="85">
        <v>277034</v>
      </c>
      <c r="D11" s="85">
        <v>260907</v>
      </c>
      <c r="E11" s="85">
        <v>16127</v>
      </c>
      <c r="F11" s="85">
        <v>63844</v>
      </c>
      <c r="G11" s="85">
        <v>93186</v>
      </c>
      <c r="H11" s="85">
        <v>89719</v>
      </c>
      <c r="I11" s="85">
        <v>86151</v>
      </c>
      <c r="J11" s="85">
        <v>3568</v>
      </c>
      <c r="K11" s="85">
        <v>3467</v>
      </c>
      <c r="L11" s="66" t="s">
        <v>120</v>
      </c>
      <c r="M11" s="86">
        <v>338319</v>
      </c>
      <c r="N11" s="86">
        <v>272456</v>
      </c>
      <c r="O11" s="86">
        <v>242667</v>
      </c>
      <c r="P11" s="86">
        <v>29789</v>
      </c>
      <c r="Q11" s="86">
        <v>65863</v>
      </c>
      <c r="R11" s="86">
        <v>120879</v>
      </c>
      <c r="S11" s="86">
        <v>113613</v>
      </c>
      <c r="T11" s="86">
        <v>102960</v>
      </c>
      <c r="U11" s="86">
        <v>10653</v>
      </c>
      <c r="V11" s="86">
        <v>7266</v>
      </c>
    </row>
    <row r="12" spans="1:22" ht="16.5" customHeight="1">
      <c r="A12" s="66" t="s">
        <v>121</v>
      </c>
      <c r="B12" s="87">
        <v>340081</v>
      </c>
      <c r="C12" s="87">
        <v>275939</v>
      </c>
      <c r="D12" s="87">
        <v>259869</v>
      </c>
      <c r="E12" s="87">
        <v>16070</v>
      </c>
      <c r="F12" s="87">
        <v>64142</v>
      </c>
      <c r="G12" s="87">
        <v>89096</v>
      </c>
      <c r="H12" s="87">
        <v>86326</v>
      </c>
      <c r="I12" s="87">
        <v>84543</v>
      </c>
      <c r="J12" s="87">
        <v>1783</v>
      </c>
      <c r="K12" s="87">
        <v>2770</v>
      </c>
      <c r="L12" s="66" t="s">
        <v>121</v>
      </c>
      <c r="M12" s="86">
        <v>331558</v>
      </c>
      <c r="N12" s="86">
        <v>267255</v>
      </c>
      <c r="O12" s="86">
        <v>241871</v>
      </c>
      <c r="P12" s="86">
        <v>25384</v>
      </c>
      <c r="Q12" s="86">
        <v>64303</v>
      </c>
      <c r="R12" s="86">
        <v>104857</v>
      </c>
      <c r="S12" s="86">
        <v>100620</v>
      </c>
      <c r="T12" s="86">
        <v>96650</v>
      </c>
      <c r="U12" s="86">
        <v>3970</v>
      </c>
      <c r="V12" s="86">
        <v>4237</v>
      </c>
    </row>
    <row r="13" spans="1:22" ht="16.5" customHeight="1">
      <c r="A13" s="66" t="s">
        <v>122</v>
      </c>
      <c r="B13" s="86">
        <f aca="true" t="shared" si="0" ref="B13:B25">C13+F13</f>
        <v>330181</v>
      </c>
      <c r="C13" s="86">
        <f aca="true" t="shared" si="1" ref="C13:C25">D13+E13</f>
        <v>274724</v>
      </c>
      <c r="D13" s="86">
        <v>260137</v>
      </c>
      <c r="E13" s="86">
        <v>14587</v>
      </c>
      <c r="F13" s="86">
        <v>55457</v>
      </c>
      <c r="G13" s="86">
        <f aca="true" t="shared" si="2" ref="G13:G25">H13+K13</f>
        <v>83598</v>
      </c>
      <c r="H13" s="86">
        <f aca="true" t="shared" si="3" ref="H13:H25">I13+J13</f>
        <v>81447</v>
      </c>
      <c r="I13" s="86">
        <v>79340</v>
      </c>
      <c r="J13" s="86">
        <v>2107</v>
      </c>
      <c r="K13" s="86">
        <v>2151</v>
      </c>
      <c r="L13" s="66" t="s">
        <v>122</v>
      </c>
      <c r="M13" s="86">
        <f aca="true" t="shared" si="4" ref="M13:M25">N13+Q13</f>
        <v>297246</v>
      </c>
      <c r="N13" s="86">
        <f aca="true" t="shared" si="5" ref="N13:N25">O13+P13</f>
        <v>245961</v>
      </c>
      <c r="O13" s="86">
        <v>229350</v>
      </c>
      <c r="P13" s="86">
        <v>16611</v>
      </c>
      <c r="Q13" s="86">
        <v>51285</v>
      </c>
      <c r="R13" s="86">
        <f aca="true" t="shared" si="6" ref="R13:R25">S13+V13</f>
        <v>92967</v>
      </c>
      <c r="S13" s="86">
        <f aca="true" t="shared" si="7" ref="S13:S25">T13+U13</f>
        <v>89425</v>
      </c>
      <c r="T13" s="86">
        <v>86048</v>
      </c>
      <c r="U13" s="86">
        <v>3377</v>
      </c>
      <c r="V13" s="86">
        <v>3542</v>
      </c>
    </row>
    <row r="14" spans="1:22" ht="16.5" customHeight="1">
      <c r="A14" s="88" t="s">
        <v>123</v>
      </c>
      <c r="B14" s="89">
        <f t="shared" si="0"/>
        <v>285789</v>
      </c>
      <c r="C14" s="89">
        <f t="shared" si="1"/>
        <v>277991</v>
      </c>
      <c r="D14" s="89">
        <v>261500</v>
      </c>
      <c r="E14" s="89">
        <v>16491</v>
      </c>
      <c r="F14" s="89">
        <v>7798</v>
      </c>
      <c r="G14" s="89">
        <f t="shared" si="2"/>
        <v>80164</v>
      </c>
      <c r="H14" s="89">
        <f t="shared" si="3"/>
        <v>79436</v>
      </c>
      <c r="I14" s="89">
        <v>77020</v>
      </c>
      <c r="J14" s="89">
        <v>2416</v>
      </c>
      <c r="K14" s="89">
        <v>728</v>
      </c>
      <c r="L14" s="88" t="s">
        <v>123</v>
      </c>
      <c r="M14" s="89">
        <f t="shared" si="4"/>
        <v>262056</v>
      </c>
      <c r="N14" s="89">
        <f t="shared" si="5"/>
        <v>242137</v>
      </c>
      <c r="O14" s="89">
        <v>225775</v>
      </c>
      <c r="P14" s="89">
        <v>16362</v>
      </c>
      <c r="Q14" s="89">
        <v>19919</v>
      </c>
      <c r="R14" s="89">
        <f t="shared" si="6"/>
        <v>79488</v>
      </c>
      <c r="S14" s="89">
        <f t="shared" si="7"/>
        <v>79401</v>
      </c>
      <c r="T14" s="89">
        <v>76073</v>
      </c>
      <c r="U14" s="89">
        <v>3328</v>
      </c>
      <c r="V14" s="89">
        <v>87</v>
      </c>
    </row>
    <row r="15" spans="1:22" ht="16.5" customHeight="1">
      <c r="A15" s="66" t="s">
        <v>13</v>
      </c>
      <c r="B15" s="86">
        <f t="shared" si="0"/>
        <v>277999</v>
      </c>
      <c r="C15" s="86">
        <f t="shared" si="1"/>
        <v>276455</v>
      </c>
      <c r="D15" s="86">
        <v>261443</v>
      </c>
      <c r="E15" s="86">
        <v>15012</v>
      </c>
      <c r="F15" s="86">
        <v>1544</v>
      </c>
      <c r="G15" s="86">
        <f t="shared" si="2"/>
        <v>80345</v>
      </c>
      <c r="H15" s="86">
        <f t="shared" si="3"/>
        <v>80061</v>
      </c>
      <c r="I15" s="86">
        <v>78152</v>
      </c>
      <c r="J15" s="86">
        <v>1909</v>
      </c>
      <c r="K15" s="86">
        <v>284</v>
      </c>
      <c r="L15" s="66" t="s">
        <v>13</v>
      </c>
      <c r="M15" s="86">
        <f t="shared" si="4"/>
        <v>244650</v>
      </c>
      <c r="N15" s="86">
        <f t="shared" si="5"/>
        <v>244616</v>
      </c>
      <c r="O15" s="86">
        <v>231235</v>
      </c>
      <c r="P15" s="86">
        <v>13381</v>
      </c>
      <c r="Q15" s="86">
        <v>34</v>
      </c>
      <c r="R15" s="86">
        <f t="shared" si="6"/>
        <v>85021</v>
      </c>
      <c r="S15" s="86">
        <f t="shared" si="7"/>
        <v>85018</v>
      </c>
      <c r="T15" s="86">
        <v>82112</v>
      </c>
      <c r="U15" s="86">
        <v>2906</v>
      </c>
      <c r="V15" s="86">
        <v>3</v>
      </c>
    </row>
    <row r="16" spans="1:22" ht="16.5" customHeight="1">
      <c r="A16" s="66" t="s">
        <v>14</v>
      </c>
      <c r="B16" s="86">
        <f t="shared" si="0"/>
        <v>284516</v>
      </c>
      <c r="C16" s="86">
        <f t="shared" si="1"/>
        <v>277553</v>
      </c>
      <c r="D16" s="86">
        <v>262311</v>
      </c>
      <c r="E16" s="86">
        <v>15242</v>
      </c>
      <c r="F16" s="86">
        <v>6963</v>
      </c>
      <c r="G16" s="86">
        <f t="shared" si="2"/>
        <v>81020</v>
      </c>
      <c r="H16" s="86">
        <f t="shared" si="3"/>
        <v>80784</v>
      </c>
      <c r="I16" s="86">
        <v>78840</v>
      </c>
      <c r="J16" s="86">
        <v>1944</v>
      </c>
      <c r="K16" s="86">
        <v>236</v>
      </c>
      <c r="L16" s="66" t="s">
        <v>14</v>
      </c>
      <c r="M16" s="86">
        <f t="shared" si="4"/>
        <v>240167</v>
      </c>
      <c r="N16" s="86">
        <f t="shared" si="5"/>
        <v>238660</v>
      </c>
      <c r="O16" s="86">
        <v>226264</v>
      </c>
      <c r="P16" s="86">
        <v>12396</v>
      </c>
      <c r="Q16" s="86">
        <v>1507</v>
      </c>
      <c r="R16" s="86">
        <f t="shared" si="6"/>
        <v>87137</v>
      </c>
      <c r="S16" s="86">
        <f t="shared" si="7"/>
        <v>87137</v>
      </c>
      <c r="T16" s="86">
        <v>84721</v>
      </c>
      <c r="U16" s="86">
        <v>2416</v>
      </c>
      <c r="V16" s="86">
        <v>0</v>
      </c>
    </row>
    <row r="17" spans="1:22" ht="16.5" customHeight="1">
      <c r="A17" s="66" t="s">
        <v>15</v>
      </c>
      <c r="B17" s="86">
        <f t="shared" si="0"/>
        <v>281301</v>
      </c>
      <c r="C17" s="86">
        <f t="shared" si="1"/>
        <v>278528</v>
      </c>
      <c r="D17" s="86">
        <v>263961</v>
      </c>
      <c r="E17" s="86">
        <v>14567</v>
      </c>
      <c r="F17" s="86">
        <v>2773</v>
      </c>
      <c r="G17" s="86">
        <f t="shared" si="2"/>
        <v>83742</v>
      </c>
      <c r="H17" s="86">
        <f t="shared" si="3"/>
        <v>83660</v>
      </c>
      <c r="I17" s="86">
        <v>80572</v>
      </c>
      <c r="J17" s="86">
        <v>3088</v>
      </c>
      <c r="K17" s="86">
        <v>82</v>
      </c>
      <c r="L17" s="66" t="s">
        <v>15</v>
      </c>
      <c r="M17" s="86">
        <f t="shared" si="4"/>
        <v>253244</v>
      </c>
      <c r="N17" s="86">
        <f t="shared" si="5"/>
        <v>246690</v>
      </c>
      <c r="O17" s="86">
        <v>231016</v>
      </c>
      <c r="P17" s="86">
        <v>15674</v>
      </c>
      <c r="Q17" s="86">
        <v>6554</v>
      </c>
      <c r="R17" s="86">
        <f t="shared" si="6"/>
        <v>88317</v>
      </c>
      <c r="S17" s="86">
        <f t="shared" si="7"/>
        <v>88013</v>
      </c>
      <c r="T17" s="86">
        <v>83465</v>
      </c>
      <c r="U17" s="86">
        <v>4548</v>
      </c>
      <c r="V17" s="86">
        <v>304</v>
      </c>
    </row>
    <row r="18" spans="1:22" ht="16.5" customHeight="1">
      <c r="A18" s="66" t="s">
        <v>16</v>
      </c>
      <c r="B18" s="86">
        <f t="shared" si="0"/>
        <v>280043</v>
      </c>
      <c r="C18" s="86">
        <f t="shared" si="1"/>
        <v>274357</v>
      </c>
      <c r="D18" s="86">
        <v>259797</v>
      </c>
      <c r="E18" s="86">
        <v>14560</v>
      </c>
      <c r="F18" s="86">
        <v>5686</v>
      </c>
      <c r="G18" s="86">
        <f t="shared" si="2"/>
        <v>80755</v>
      </c>
      <c r="H18" s="86">
        <f t="shared" si="3"/>
        <v>80625</v>
      </c>
      <c r="I18" s="86">
        <v>78417</v>
      </c>
      <c r="J18" s="86">
        <v>2208</v>
      </c>
      <c r="K18" s="86">
        <v>130</v>
      </c>
      <c r="L18" s="66" t="s">
        <v>16</v>
      </c>
      <c r="M18" s="86">
        <f t="shared" si="4"/>
        <v>249039</v>
      </c>
      <c r="N18" s="86">
        <f t="shared" si="5"/>
        <v>239213</v>
      </c>
      <c r="O18" s="86">
        <v>226126</v>
      </c>
      <c r="P18" s="86">
        <v>13087</v>
      </c>
      <c r="Q18" s="86">
        <v>9826</v>
      </c>
      <c r="R18" s="86">
        <f t="shared" si="6"/>
        <v>83145</v>
      </c>
      <c r="S18" s="86">
        <f t="shared" si="7"/>
        <v>82960</v>
      </c>
      <c r="T18" s="86">
        <v>79023</v>
      </c>
      <c r="U18" s="86">
        <v>3937</v>
      </c>
      <c r="V18" s="86">
        <v>185</v>
      </c>
    </row>
    <row r="19" spans="1:22" ht="16.5" customHeight="1">
      <c r="A19" s="66" t="s">
        <v>17</v>
      </c>
      <c r="B19" s="86">
        <f t="shared" si="0"/>
        <v>460691</v>
      </c>
      <c r="C19" s="86">
        <f t="shared" si="1"/>
        <v>278569</v>
      </c>
      <c r="D19" s="86">
        <v>264711</v>
      </c>
      <c r="E19" s="86">
        <v>13858</v>
      </c>
      <c r="F19" s="86">
        <v>182122</v>
      </c>
      <c r="G19" s="86">
        <f t="shared" si="2"/>
        <v>83692</v>
      </c>
      <c r="H19" s="86">
        <f t="shared" si="3"/>
        <v>78129</v>
      </c>
      <c r="I19" s="86">
        <v>76581</v>
      </c>
      <c r="J19" s="86">
        <v>1548</v>
      </c>
      <c r="K19" s="86">
        <v>5563</v>
      </c>
      <c r="L19" s="66" t="s">
        <v>17</v>
      </c>
      <c r="M19" s="86">
        <f t="shared" si="4"/>
        <v>325708</v>
      </c>
      <c r="N19" s="86">
        <f t="shared" si="5"/>
        <v>246482</v>
      </c>
      <c r="O19" s="86">
        <v>231419</v>
      </c>
      <c r="P19" s="86">
        <v>15063</v>
      </c>
      <c r="Q19" s="86">
        <v>79226</v>
      </c>
      <c r="R19" s="86">
        <f t="shared" si="6"/>
        <v>97376</v>
      </c>
      <c r="S19" s="86">
        <f t="shared" si="7"/>
        <v>90366</v>
      </c>
      <c r="T19" s="86">
        <v>86846</v>
      </c>
      <c r="U19" s="86">
        <v>3520</v>
      </c>
      <c r="V19" s="86">
        <v>7010</v>
      </c>
    </row>
    <row r="20" spans="1:22" ht="16.5" customHeight="1">
      <c r="A20" s="66" t="s">
        <v>18</v>
      </c>
      <c r="B20" s="86">
        <f t="shared" si="0"/>
        <v>387415</v>
      </c>
      <c r="C20" s="86">
        <f t="shared" si="1"/>
        <v>270640</v>
      </c>
      <c r="D20" s="86">
        <v>258005</v>
      </c>
      <c r="E20" s="86">
        <v>12635</v>
      </c>
      <c r="F20" s="86">
        <v>116775</v>
      </c>
      <c r="G20" s="86">
        <f t="shared" si="2"/>
        <v>84222</v>
      </c>
      <c r="H20" s="86">
        <f t="shared" si="3"/>
        <v>81283</v>
      </c>
      <c r="I20" s="86">
        <v>79538</v>
      </c>
      <c r="J20" s="86">
        <v>1745</v>
      </c>
      <c r="K20" s="86">
        <v>2939</v>
      </c>
      <c r="L20" s="66" t="s">
        <v>18</v>
      </c>
      <c r="M20" s="86">
        <f t="shared" si="4"/>
        <v>415020</v>
      </c>
      <c r="N20" s="86">
        <f t="shared" si="5"/>
        <v>246306</v>
      </c>
      <c r="O20" s="86">
        <v>231415</v>
      </c>
      <c r="P20" s="86">
        <v>14891</v>
      </c>
      <c r="Q20" s="86">
        <v>168714</v>
      </c>
      <c r="R20" s="86">
        <f t="shared" si="6"/>
        <v>115675</v>
      </c>
      <c r="S20" s="86">
        <f t="shared" si="7"/>
        <v>103540</v>
      </c>
      <c r="T20" s="86">
        <v>101006</v>
      </c>
      <c r="U20" s="86">
        <v>2534</v>
      </c>
      <c r="V20" s="86">
        <v>12135</v>
      </c>
    </row>
    <row r="21" spans="1:22" ht="16.5" customHeight="1">
      <c r="A21" s="66" t="s">
        <v>19</v>
      </c>
      <c r="B21" s="86">
        <f t="shared" si="0"/>
        <v>289898</v>
      </c>
      <c r="C21" s="86">
        <f t="shared" si="1"/>
        <v>271482</v>
      </c>
      <c r="D21" s="86">
        <v>258383</v>
      </c>
      <c r="E21" s="86">
        <v>13099</v>
      </c>
      <c r="F21" s="86">
        <v>18416</v>
      </c>
      <c r="G21" s="86">
        <f t="shared" si="2"/>
        <v>85409</v>
      </c>
      <c r="H21" s="86">
        <f t="shared" si="3"/>
        <v>82680</v>
      </c>
      <c r="I21" s="86">
        <v>80534</v>
      </c>
      <c r="J21" s="86">
        <v>2146</v>
      </c>
      <c r="K21" s="86">
        <v>2729</v>
      </c>
      <c r="L21" s="66" t="s">
        <v>19</v>
      </c>
      <c r="M21" s="86">
        <f t="shared" si="4"/>
        <v>264515</v>
      </c>
      <c r="N21" s="86">
        <f t="shared" si="5"/>
        <v>244058</v>
      </c>
      <c r="O21" s="86">
        <v>227445</v>
      </c>
      <c r="P21" s="86">
        <v>16613</v>
      </c>
      <c r="Q21" s="86">
        <v>20457</v>
      </c>
      <c r="R21" s="86">
        <f t="shared" si="6"/>
        <v>91097</v>
      </c>
      <c r="S21" s="86">
        <f t="shared" si="7"/>
        <v>86071</v>
      </c>
      <c r="T21" s="86">
        <v>83560</v>
      </c>
      <c r="U21" s="86">
        <v>2511</v>
      </c>
      <c r="V21" s="86">
        <v>5026</v>
      </c>
    </row>
    <row r="22" spans="1:22" ht="16.5" customHeight="1">
      <c r="A22" s="66" t="s">
        <v>20</v>
      </c>
      <c r="B22" s="86">
        <f t="shared" si="0"/>
        <v>272360</v>
      </c>
      <c r="C22" s="86">
        <f t="shared" si="1"/>
        <v>271552</v>
      </c>
      <c r="D22" s="86">
        <v>258393</v>
      </c>
      <c r="E22" s="86">
        <v>13159</v>
      </c>
      <c r="F22" s="86">
        <v>808</v>
      </c>
      <c r="G22" s="86">
        <f t="shared" si="2"/>
        <v>82960</v>
      </c>
      <c r="H22" s="86">
        <f t="shared" si="3"/>
        <v>82909</v>
      </c>
      <c r="I22" s="86">
        <v>80895</v>
      </c>
      <c r="J22" s="86">
        <v>2014</v>
      </c>
      <c r="K22" s="86">
        <v>51</v>
      </c>
      <c r="L22" s="66" t="s">
        <v>20</v>
      </c>
      <c r="M22" s="86">
        <f t="shared" si="4"/>
        <v>248604</v>
      </c>
      <c r="N22" s="86">
        <f t="shared" si="5"/>
        <v>246240</v>
      </c>
      <c r="O22" s="86">
        <v>229573</v>
      </c>
      <c r="P22" s="86">
        <v>16667</v>
      </c>
      <c r="Q22" s="86">
        <v>2364</v>
      </c>
      <c r="R22" s="86">
        <f t="shared" si="6"/>
        <v>90515</v>
      </c>
      <c r="S22" s="86">
        <f t="shared" si="7"/>
        <v>90284</v>
      </c>
      <c r="T22" s="86">
        <v>87575</v>
      </c>
      <c r="U22" s="86">
        <v>2709</v>
      </c>
      <c r="V22" s="86">
        <v>231</v>
      </c>
    </row>
    <row r="23" spans="1:22" ht="16.5" customHeight="1">
      <c r="A23" s="66" t="s">
        <v>21</v>
      </c>
      <c r="B23" s="86">
        <f t="shared" si="0"/>
        <v>276695</v>
      </c>
      <c r="C23" s="86">
        <f t="shared" si="1"/>
        <v>275905</v>
      </c>
      <c r="D23" s="86">
        <v>260656</v>
      </c>
      <c r="E23" s="86">
        <v>15249</v>
      </c>
      <c r="F23" s="86">
        <v>790</v>
      </c>
      <c r="G23" s="86">
        <f t="shared" si="2"/>
        <v>82903</v>
      </c>
      <c r="H23" s="86">
        <f t="shared" si="3"/>
        <v>82875</v>
      </c>
      <c r="I23" s="86">
        <v>80932</v>
      </c>
      <c r="J23" s="86">
        <v>1943</v>
      </c>
      <c r="K23" s="86">
        <v>28</v>
      </c>
      <c r="L23" s="66" t="s">
        <v>21</v>
      </c>
      <c r="M23" s="86">
        <f t="shared" si="4"/>
        <v>251924</v>
      </c>
      <c r="N23" s="86">
        <f t="shared" si="5"/>
        <v>249038</v>
      </c>
      <c r="O23" s="86">
        <v>227328</v>
      </c>
      <c r="P23" s="86">
        <v>21710</v>
      </c>
      <c r="Q23" s="86">
        <v>2886</v>
      </c>
      <c r="R23" s="86">
        <f t="shared" si="6"/>
        <v>94954</v>
      </c>
      <c r="S23" s="86">
        <f t="shared" si="7"/>
        <v>94821</v>
      </c>
      <c r="T23" s="86">
        <v>90927</v>
      </c>
      <c r="U23" s="86">
        <v>3894</v>
      </c>
      <c r="V23" s="86">
        <v>133</v>
      </c>
    </row>
    <row r="24" spans="1:22" ht="16.5" customHeight="1">
      <c r="A24" s="66" t="s">
        <v>22</v>
      </c>
      <c r="B24" s="86">
        <f t="shared" si="0"/>
        <v>274132</v>
      </c>
      <c r="C24" s="86">
        <f t="shared" si="1"/>
        <v>269987</v>
      </c>
      <c r="D24" s="86">
        <v>255169</v>
      </c>
      <c r="E24" s="86">
        <v>14818</v>
      </c>
      <c r="F24" s="86">
        <v>4145</v>
      </c>
      <c r="G24" s="86">
        <f t="shared" si="2"/>
        <v>81870</v>
      </c>
      <c r="H24" s="86">
        <f t="shared" si="3"/>
        <v>81604</v>
      </c>
      <c r="I24" s="86">
        <v>79589</v>
      </c>
      <c r="J24" s="86">
        <v>2015</v>
      </c>
      <c r="K24" s="86">
        <v>266</v>
      </c>
      <c r="L24" s="66" t="s">
        <v>22</v>
      </c>
      <c r="M24" s="86">
        <f t="shared" si="4"/>
        <v>251983</v>
      </c>
      <c r="N24" s="86">
        <f t="shared" si="5"/>
        <v>250798</v>
      </c>
      <c r="O24" s="86">
        <v>231320</v>
      </c>
      <c r="P24" s="86">
        <v>19478</v>
      </c>
      <c r="Q24" s="86">
        <v>1185</v>
      </c>
      <c r="R24" s="86">
        <f t="shared" si="6"/>
        <v>91835</v>
      </c>
      <c r="S24" s="86">
        <f t="shared" si="7"/>
        <v>91835</v>
      </c>
      <c r="T24" s="86">
        <v>87646</v>
      </c>
      <c r="U24" s="86">
        <v>4189</v>
      </c>
      <c r="V24" s="86">
        <v>0</v>
      </c>
    </row>
    <row r="25" spans="1:22" ht="16.5" customHeight="1">
      <c r="A25" s="90" t="s">
        <v>23</v>
      </c>
      <c r="B25" s="91">
        <f t="shared" si="0"/>
        <v>592658</v>
      </c>
      <c r="C25" s="92">
        <f t="shared" si="1"/>
        <v>274130</v>
      </c>
      <c r="D25" s="92">
        <v>257729</v>
      </c>
      <c r="E25" s="92">
        <v>16401</v>
      </c>
      <c r="F25" s="92">
        <v>318528</v>
      </c>
      <c r="G25" s="91">
        <f t="shared" si="2"/>
        <v>96903</v>
      </c>
      <c r="H25" s="92">
        <f t="shared" si="3"/>
        <v>83888</v>
      </c>
      <c r="I25" s="92">
        <v>81645</v>
      </c>
      <c r="J25" s="92">
        <v>2243</v>
      </c>
      <c r="K25" s="92">
        <v>13015</v>
      </c>
      <c r="L25" s="90" t="s">
        <v>23</v>
      </c>
      <c r="M25" s="91">
        <f t="shared" si="4"/>
        <v>568064</v>
      </c>
      <c r="N25" s="92">
        <f t="shared" si="5"/>
        <v>257701</v>
      </c>
      <c r="O25" s="92">
        <v>233597</v>
      </c>
      <c r="P25" s="92">
        <v>24104</v>
      </c>
      <c r="Q25" s="92">
        <v>310363</v>
      </c>
      <c r="R25" s="91">
        <f t="shared" si="6"/>
        <v>111145</v>
      </c>
      <c r="S25" s="92">
        <f t="shared" si="7"/>
        <v>93918</v>
      </c>
      <c r="T25" s="92">
        <v>89783</v>
      </c>
      <c r="U25" s="92">
        <v>4135</v>
      </c>
      <c r="V25" s="92">
        <v>17227</v>
      </c>
    </row>
    <row r="26" spans="1:12" ht="15" customHeight="1">
      <c r="A26" s="9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93"/>
    </row>
    <row r="27" spans="1:22" ht="16.5" customHeight="1">
      <c r="A27" s="48" t="s">
        <v>78</v>
      </c>
      <c r="B27" s="48"/>
      <c r="C27" s="48"/>
      <c r="D27" s="48"/>
      <c r="E27" s="48"/>
      <c r="F27" s="48"/>
      <c r="G27" s="48"/>
      <c r="H27" s="48"/>
      <c r="I27" s="48"/>
      <c r="J27" s="48"/>
      <c r="K27" s="58" t="s">
        <v>117</v>
      </c>
      <c r="L27" s="48" t="s">
        <v>78</v>
      </c>
      <c r="M27" s="48"/>
      <c r="N27" s="48"/>
      <c r="O27" s="48"/>
      <c r="P27" s="48"/>
      <c r="Q27" s="48"/>
      <c r="R27" s="48"/>
      <c r="S27" s="48"/>
      <c r="T27" s="48"/>
      <c r="U27" s="48"/>
      <c r="V27" s="58" t="s">
        <v>117</v>
      </c>
    </row>
    <row r="28" spans="1:22" ht="16.5" customHeight="1">
      <c r="A28" s="59" t="s">
        <v>1</v>
      </c>
      <c r="B28" s="77" t="s">
        <v>2</v>
      </c>
      <c r="C28" s="78"/>
      <c r="D28" s="78"/>
      <c r="E28" s="78"/>
      <c r="F28" s="78"/>
      <c r="G28" s="78"/>
      <c r="H28" s="78"/>
      <c r="I28" s="78"/>
      <c r="J28" s="78"/>
      <c r="K28" s="79"/>
      <c r="L28" s="59" t="s">
        <v>1</v>
      </c>
      <c r="M28" s="77" t="s">
        <v>24</v>
      </c>
      <c r="N28" s="78"/>
      <c r="O28" s="78"/>
      <c r="P28" s="78"/>
      <c r="Q28" s="78"/>
      <c r="R28" s="78"/>
      <c r="S28" s="78"/>
      <c r="T28" s="78"/>
      <c r="U28" s="78"/>
      <c r="V28" s="79"/>
    </row>
    <row r="29" spans="1:22" ht="16.5" customHeight="1">
      <c r="A29" s="2"/>
      <c r="B29" s="80" t="s">
        <v>105</v>
      </c>
      <c r="C29" s="80"/>
      <c r="D29" s="80"/>
      <c r="E29" s="80"/>
      <c r="F29" s="81"/>
      <c r="G29" s="80" t="s">
        <v>106</v>
      </c>
      <c r="H29" s="80"/>
      <c r="I29" s="80"/>
      <c r="J29" s="80"/>
      <c r="K29" s="81"/>
      <c r="L29" s="2"/>
      <c r="M29" s="80" t="s">
        <v>105</v>
      </c>
      <c r="N29" s="80"/>
      <c r="O29" s="80"/>
      <c r="P29" s="80"/>
      <c r="Q29" s="81"/>
      <c r="R29" s="80" t="s">
        <v>106</v>
      </c>
      <c r="S29" s="80"/>
      <c r="T29" s="80"/>
      <c r="U29" s="80"/>
      <c r="V29" s="81"/>
    </row>
    <row r="30" spans="1:22" ht="16.5" customHeight="1">
      <c r="A30" s="2"/>
      <c r="B30" s="20" t="s">
        <v>107</v>
      </c>
      <c r="C30" s="82"/>
      <c r="D30" s="83"/>
      <c r="E30" s="22"/>
      <c r="F30" s="20"/>
      <c r="G30" s="20" t="s">
        <v>107</v>
      </c>
      <c r="H30" s="82"/>
      <c r="I30" s="83"/>
      <c r="J30" s="22"/>
      <c r="K30" s="84"/>
      <c r="L30" s="2"/>
      <c r="M30" s="20" t="s">
        <v>107</v>
      </c>
      <c r="N30" s="82"/>
      <c r="O30" s="83"/>
      <c r="P30" s="22"/>
      <c r="Q30" s="20"/>
      <c r="R30" s="20" t="s">
        <v>107</v>
      </c>
      <c r="S30" s="82"/>
      <c r="T30" s="83"/>
      <c r="U30" s="22"/>
      <c r="V30" s="84"/>
    </row>
    <row r="31" spans="1:22" ht="16.5" customHeight="1">
      <c r="A31" s="2"/>
      <c r="B31" s="20"/>
      <c r="C31" s="20" t="s">
        <v>108</v>
      </c>
      <c r="D31" s="20" t="s">
        <v>109</v>
      </c>
      <c r="E31" s="20" t="s">
        <v>110</v>
      </c>
      <c r="F31" s="20" t="s">
        <v>111</v>
      </c>
      <c r="G31" s="20"/>
      <c r="H31" s="20" t="s">
        <v>108</v>
      </c>
      <c r="I31" s="20" t="s">
        <v>109</v>
      </c>
      <c r="J31" s="20" t="s">
        <v>110</v>
      </c>
      <c r="K31" s="20" t="s">
        <v>111</v>
      </c>
      <c r="L31" s="2"/>
      <c r="M31" s="20"/>
      <c r="N31" s="20" t="s">
        <v>108</v>
      </c>
      <c r="O31" s="20" t="s">
        <v>109</v>
      </c>
      <c r="P31" s="20" t="s">
        <v>110</v>
      </c>
      <c r="Q31" s="20" t="s">
        <v>111</v>
      </c>
      <c r="R31" s="20"/>
      <c r="S31" s="20" t="s">
        <v>108</v>
      </c>
      <c r="T31" s="20" t="s">
        <v>109</v>
      </c>
      <c r="U31" s="20" t="s">
        <v>110</v>
      </c>
      <c r="V31" s="20" t="s">
        <v>111</v>
      </c>
    </row>
    <row r="32" spans="1:22" ht="16.5" customHeight="1">
      <c r="A32" s="63" t="s">
        <v>10</v>
      </c>
      <c r="B32" s="22" t="s">
        <v>112</v>
      </c>
      <c r="C32" s="22"/>
      <c r="D32" s="22" t="s">
        <v>113</v>
      </c>
      <c r="E32" s="22" t="s">
        <v>114</v>
      </c>
      <c r="F32" s="22"/>
      <c r="G32" s="22" t="s">
        <v>112</v>
      </c>
      <c r="H32" s="22"/>
      <c r="I32" s="22" t="s">
        <v>113</v>
      </c>
      <c r="J32" s="22" t="s">
        <v>114</v>
      </c>
      <c r="K32" s="22"/>
      <c r="L32" s="63" t="s">
        <v>10</v>
      </c>
      <c r="M32" s="22" t="s">
        <v>112</v>
      </c>
      <c r="N32" s="22"/>
      <c r="O32" s="22" t="s">
        <v>113</v>
      </c>
      <c r="P32" s="22" t="s">
        <v>114</v>
      </c>
      <c r="Q32" s="22"/>
      <c r="R32" s="22" t="s">
        <v>112</v>
      </c>
      <c r="S32" s="22"/>
      <c r="T32" s="22" t="s">
        <v>113</v>
      </c>
      <c r="U32" s="22" t="s">
        <v>114</v>
      </c>
      <c r="V32" s="22"/>
    </row>
    <row r="33" spans="1:22" ht="16.5" customHeight="1">
      <c r="A33" s="66" t="s">
        <v>118</v>
      </c>
      <c r="B33" s="85">
        <v>359036</v>
      </c>
      <c r="C33" s="85">
        <v>287694</v>
      </c>
      <c r="D33" s="85">
        <v>265722</v>
      </c>
      <c r="E33" s="85">
        <v>21972</v>
      </c>
      <c r="F33" s="85">
        <v>71342</v>
      </c>
      <c r="G33" s="85">
        <v>83264</v>
      </c>
      <c r="H33" s="85">
        <v>80212</v>
      </c>
      <c r="I33" s="85">
        <v>78249</v>
      </c>
      <c r="J33" s="85">
        <v>1963</v>
      </c>
      <c r="K33" s="85">
        <v>3052</v>
      </c>
      <c r="L33" s="66" t="s">
        <v>118</v>
      </c>
      <c r="M33" s="86">
        <v>323140</v>
      </c>
      <c r="N33" s="86">
        <v>261206</v>
      </c>
      <c r="O33" s="86">
        <v>229092</v>
      </c>
      <c r="P33" s="86">
        <v>32114</v>
      </c>
      <c r="Q33" s="86">
        <v>61934</v>
      </c>
      <c r="R33" s="86">
        <v>108962</v>
      </c>
      <c r="S33" s="86">
        <v>101008</v>
      </c>
      <c r="T33" s="86">
        <v>96783</v>
      </c>
      <c r="U33" s="86">
        <v>4225</v>
      </c>
      <c r="V33" s="86">
        <v>7954</v>
      </c>
    </row>
    <row r="34" spans="1:22" ht="16.5" customHeight="1">
      <c r="A34" s="66" t="s">
        <v>119</v>
      </c>
      <c r="B34" s="85">
        <v>362530</v>
      </c>
      <c r="C34" s="85">
        <v>290939</v>
      </c>
      <c r="D34" s="85">
        <v>267588</v>
      </c>
      <c r="E34" s="85">
        <v>23351</v>
      </c>
      <c r="F34" s="85">
        <v>71591</v>
      </c>
      <c r="G34" s="85">
        <v>84283</v>
      </c>
      <c r="H34" s="85">
        <v>80683</v>
      </c>
      <c r="I34" s="85">
        <v>78644</v>
      </c>
      <c r="J34" s="85">
        <v>2039</v>
      </c>
      <c r="K34" s="85">
        <v>3600</v>
      </c>
      <c r="L34" s="66" t="s">
        <v>119</v>
      </c>
      <c r="M34" s="86">
        <v>328419</v>
      </c>
      <c r="N34" s="86">
        <v>264773</v>
      </c>
      <c r="O34" s="86">
        <v>231273</v>
      </c>
      <c r="P34" s="86">
        <v>33500</v>
      </c>
      <c r="Q34" s="86">
        <v>63646</v>
      </c>
      <c r="R34" s="86">
        <v>116425</v>
      </c>
      <c r="S34" s="86">
        <v>104383</v>
      </c>
      <c r="T34" s="86">
        <v>99953</v>
      </c>
      <c r="U34" s="86">
        <v>4430</v>
      </c>
      <c r="V34" s="86">
        <v>12042</v>
      </c>
    </row>
    <row r="35" spans="1:22" ht="16.5" customHeight="1">
      <c r="A35" s="66" t="s">
        <v>120</v>
      </c>
      <c r="B35" s="85">
        <v>377138</v>
      </c>
      <c r="C35" s="85">
        <v>299338</v>
      </c>
      <c r="D35" s="85">
        <v>276752</v>
      </c>
      <c r="E35" s="85">
        <v>22586</v>
      </c>
      <c r="F35" s="85">
        <v>77800</v>
      </c>
      <c r="G35" s="85">
        <v>96671</v>
      </c>
      <c r="H35" s="85">
        <v>92478</v>
      </c>
      <c r="I35" s="85">
        <v>89695</v>
      </c>
      <c r="J35" s="85">
        <v>2783</v>
      </c>
      <c r="K35" s="85">
        <v>4193</v>
      </c>
      <c r="L35" s="66" t="s">
        <v>120</v>
      </c>
      <c r="M35" s="86">
        <v>350855</v>
      </c>
      <c r="N35" s="86">
        <v>277548</v>
      </c>
      <c r="O35" s="86">
        <v>242967</v>
      </c>
      <c r="P35" s="86">
        <v>34581</v>
      </c>
      <c r="Q35" s="86">
        <v>73307</v>
      </c>
      <c r="R35" s="86">
        <v>112817</v>
      </c>
      <c r="S35" s="86">
        <v>105114</v>
      </c>
      <c r="T35" s="86">
        <v>99445</v>
      </c>
      <c r="U35" s="86">
        <v>5669</v>
      </c>
      <c r="V35" s="86">
        <v>7703</v>
      </c>
    </row>
    <row r="36" spans="1:22" ht="16.5" customHeight="1">
      <c r="A36" s="66" t="s">
        <v>121</v>
      </c>
      <c r="B36" s="87">
        <v>372855</v>
      </c>
      <c r="C36" s="87">
        <v>296454</v>
      </c>
      <c r="D36" s="87">
        <v>275393</v>
      </c>
      <c r="E36" s="87">
        <v>21061</v>
      </c>
      <c r="F36" s="87">
        <v>76401</v>
      </c>
      <c r="G36" s="87">
        <v>94004</v>
      </c>
      <c r="H36" s="87">
        <v>90651</v>
      </c>
      <c r="I36" s="87">
        <v>87915</v>
      </c>
      <c r="J36" s="87">
        <v>2736</v>
      </c>
      <c r="K36" s="87">
        <v>3353</v>
      </c>
      <c r="L36" s="66" t="s">
        <v>121</v>
      </c>
      <c r="M36" s="86">
        <v>343247</v>
      </c>
      <c r="N36" s="86">
        <v>272859</v>
      </c>
      <c r="O36" s="86">
        <v>242855</v>
      </c>
      <c r="P36" s="86">
        <v>30004</v>
      </c>
      <c r="Q36" s="86">
        <v>70388</v>
      </c>
      <c r="R36" s="86">
        <v>109797</v>
      </c>
      <c r="S36" s="86">
        <v>105113</v>
      </c>
      <c r="T36" s="86">
        <v>100278</v>
      </c>
      <c r="U36" s="86">
        <v>4835</v>
      </c>
      <c r="V36" s="86">
        <v>4684</v>
      </c>
    </row>
    <row r="37" spans="1:22" ht="16.5" customHeight="1">
      <c r="A37" s="66" t="s">
        <v>122</v>
      </c>
      <c r="B37" s="86">
        <f aca="true" t="shared" si="8" ref="B37:B49">C37+F37</f>
        <v>353082</v>
      </c>
      <c r="C37" s="86">
        <f aca="true" t="shared" si="9" ref="C37:C49">D37+E37</f>
        <v>288579</v>
      </c>
      <c r="D37" s="86">
        <v>269753</v>
      </c>
      <c r="E37" s="86">
        <v>18826</v>
      </c>
      <c r="F37" s="86">
        <v>64503</v>
      </c>
      <c r="G37" s="86">
        <f aca="true" t="shared" si="10" ref="G37:G49">H37+K37</f>
        <v>87491</v>
      </c>
      <c r="H37" s="86">
        <f aca="true" t="shared" si="11" ref="H37:H49">I37+J37</f>
        <v>84224</v>
      </c>
      <c r="I37" s="86">
        <v>81305</v>
      </c>
      <c r="J37" s="86">
        <v>2919</v>
      </c>
      <c r="K37" s="86">
        <v>3267</v>
      </c>
      <c r="L37" s="66" t="s">
        <v>122</v>
      </c>
      <c r="M37" s="86">
        <f aca="true" t="shared" si="12" ref="M37:M49">N37+Q37</f>
        <v>316608</v>
      </c>
      <c r="N37" s="86">
        <f aca="true" t="shared" si="13" ref="N37:N49">O37+P37</f>
        <v>254532</v>
      </c>
      <c r="O37" s="86">
        <v>234382</v>
      </c>
      <c r="P37" s="86">
        <v>20150</v>
      </c>
      <c r="Q37" s="86">
        <v>62076</v>
      </c>
      <c r="R37" s="86">
        <f aca="true" t="shared" si="14" ref="R37:R49">S37+V37</f>
        <v>97101</v>
      </c>
      <c r="S37" s="86">
        <f aca="true" t="shared" si="15" ref="S37:S49">T37+U37</f>
        <v>92436</v>
      </c>
      <c r="T37" s="86">
        <v>88049</v>
      </c>
      <c r="U37" s="86">
        <v>4387</v>
      </c>
      <c r="V37" s="86">
        <v>4665</v>
      </c>
    </row>
    <row r="38" spans="1:22" ht="16.5" customHeight="1">
      <c r="A38" s="88" t="s">
        <v>123</v>
      </c>
      <c r="B38" s="89">
        <f t="shared" si="8"/>
        <v>301827</v>
      </c>
      <c r="C38" s="89">
        <f t="shared" si="9"/>
        <v>291323</v>
      </c>
      <c r="D38" s="89">
        <v>270248</v>
      </c>
      <c r="E38" s="89">
        <v>21075</v>
      </c>
      <c r="F38" s="89">
        <v>10504</v>
      </c>
      <c r="G38" s="89">
        <f t="shared" si="10"/>
        <v>82275</v>
      </c>
      <c r="H38" s="89">
        <f t="shared" si="11"/>
        <v>82017</v>
      </c>
      <c r="I38" s="89">
        <v>78173</v>
      </c>
      <c r="J38" s="89">
        <v>3844</v>
      </c>
      <c r="K38" s="89">
        <v>258</v>
      </c>
      <c r="L38" s="88" t="s">
        <v>123</v>
      </c>
      <c r="M38" s="89">
        <f t="shared" si="12"/>
        <v>277461</v>
      </c>
      <c r="N38" s="89">
        <f t="shared" si="13"/>
        <v>252140</v>
      </c>
      <c r="O38" s="89">
        <v>232618</v>
      </c>
      <c r="P38" s="89">
        <v>19522</v>
      </c>
      <c r="Q38" s="89">
        <v>25321</v>
      </c>
      <c r="R38" s="89">
        <f t="shared" si="14"/>
        <v>83006</v>
      </c>
      <c r="S38" s="89">
        <f t="shared" si="15"/>
        <v>82892</v>
      </c>
      <c r="T38" s="89">
        <v>79064</v>
      </c>
      <c r="U38" s="89">
        <v>3828</v>
      </c>
      <c r="V38" s="89">
        <v>114</v>
      </c>
    </row>
    <row r="39" spans="1:22" ht="16.5" customHeight="1">
      <c r="A39" s="66" t="s">
        <v>13</v>
      </c>
      <c r="B39" s="86">
        <f t="shared" si="8"/>
        <v>289531</v>
      </c>
      <c r="C39" s="86">
        <f t="shared" si="9"/>
        <v>286964</v>
      </c>
      <c r="D39" s="86">
        <v>267657</v>
      </c>
      <c r="E39" s="86">
        <v>19307</v>
      </c>
      <c r="F39" s="86">
        <v>2567</v>
      </c>
      <c r="G39" s="86">
        <f t="shared" si="10"/>
        <v>81235</v>
      </c>
      <c r="H39" s="86">
        <f t="shared" si="11"/>
        <v>80622</v>
      </c>
      <c r="I39" s="86">
        <v>78011</v>
      </c>
      <c r="J39" s="86">
        <v>2611</v>
      </c>
      <c r="K39" s="86">
        <v>613</v>
      </c>
      <c r="L39" s="66" t="s">
        <v>13</v>
      </c>
      <c r="M39" s="86">
        <f t="shared" si="12"/>
        <v>252319</v>
      </c>
      <c r="N39" s="86">
        <f t="shared" si="13"/>
        <v>252272</v>
      </c>
      <c r="O39" s="86">
        <v>236365</v>
      </c>
      <c r="P39" s="86">
        <v>15907</v>
      </c>
      <c r="Q39" s="86">
        <v>47</v>
      </c>
      <c r="R39" s="86">
        <f t="shared" si="14"/>
        <v>86294</v>
      </c>
      <c r="S39" s="86">
        <f t="shared" si="15"/>
        <v>86289</v>
      </c>
      <c r="T39" s="86">
        <v>82479</v>
      </c>
      <c r="U39" s="86">
        <v>3810</v>
      </c>
      <c r="V39" s="86">
        <v>5</v>
      </c>
    </row>
    <row r="40" spans="1:22" ht="16.5" customHeight="1">
      <c r="A40" s="66" t="s">
        <v>14</v>
      </c>
      <c r="B40" s="86">
        <f t="shared" si="8"/>
        <v>300173</v>
      </c>
      <c r="C40" s="86">
        <f t="shared" si="9"/>
        <v>290064</v>
      </c>
      <c r="D40" s="86">
        <v>272212</v>
      </c>
      <c r="E40" s="86">
        <v>17852</v>
      </c>
      <c r="F40" s="86">
        <v>10109</v>
      </c>
      <c r="G40" s="86">
        <f t="shared" si="10"/>
        <v>82211</v>
      </c>
      <c r="H40" s="86">
        <f t="shared" si="11"/>
        <v>82198</v>
      </c>
      <c r="I40" s="86">
        <v>79623</v>
      </c>
      <c r="J40" s="86">
        <v>2575</v>
      </c>
      <c r="K40" s="86">
        <v>13</v>
      </c>
      <c r="L40" s="66" t="s">
        <v>14</v>
      </c>
      <c r="M40" s="86">
        <f t="shared" si="12"/>
        <v>247229</v>
      </c>
      <c r="N40" s="86">
        <f t="shared" si="13"/>
        <v>245191</v>
      </c>
      <c r="O40" s="86">
        <v>231283</v>
      </c>
      <c r="P40" s="86">
        <v>13908</v>
      </c>
      <c r="Q40" s="86">
        <v>2038</v>
      </c>
      <c r="R40" s="86">
        <f t="shared" si="14"/>
        <v>89949</v>
      </c>
      <c r="S40" s="86">
        <f t="shared" si="15"/>
        <v>89949</v>
      </c>
      <c r="T40" s="86">
        <v>86672</v>
      </c>
      <c r="U40" s="86">
        <v>3277</v>
      </c>
      <c r="V40" s="86">
        <v>0</v>
      </c>
    </row>
    <row r="41" spans="1:22" ht="16.5" customHeight="1">
      <c r="A41" s="66" t="s">
        <v>15</v>
      </c>
      <c r="B41" s="86">
        <f t="shared" si="8"/>
        <v>294830</v>
      </c>
      <c r="C41" s="86">
        <f t="shared" si="9"/>
        <v>292623</v>
      </c>
      <c r="D41" s="86">
        <v>273768</v>
      </c>
      <c r="E41" s="86">
        <v>18855</v>
      </c>
      <c r="F41" s="86">
        <v>2207</v>
      </c>
      <c r="G41" s="86">
        <f t="shared" si="10"/>
        <v>82534</v>
      </c>
      <c r="H41" s="86">
        <f t="shared" si="11"/>
        <v>82419</v>
      </c>
      <c r="I41" s="86">
        <v>79490</v>
      </c>
      <c r="J41" s="86">
        <v>2929</v>
      </c>
      <c r="K41" s="86">
        <v>115</v>
      </c>
      <c r="L41" s="66" t="s">
        <v>15</v>
      </c>
      <c r="M41" s="86">
        <f t="shared" si="12"/>
        <v>255389</v>
      </c>
      <c r="N41" s="86">
        <f t="shared" si="13"/>
        <v>253511</v>
      </c>
      <c r="O41" s="86">
        <v>234962</v>
      </c>
      <c r="P41" s="86">
        <v>18549</v>
      </c>
      <c r="Q41" s="86">
        <v>1878</v>
      </c>
      <c r="R41" s="86">
        <f t="shared" si="14"/>
        <v>90086</v>
      </c>
      <c r="S41" s="86">
        <f t="shared" si="15"/>
        <v>89877</v>
      </c>
      <c r="T41" s="86">
        <v>83898</v>
      </c>
      <c r="U41" s="86">
        <v>5979</v>
      </c>
      <c r="V41" s="86">
        <v>209</v>
      </c>
    </row>
    <row r="42" spans="1:22" ht="16.5" customHeight="1">
      <c r="A42" s="66" t="s">
        <v>16</v>
      </c>
      <c r="B42" s="86">
        <f t="shared" si="8"/>
        <v>292735</v>
      </c>
      <c r="C42" s="86">
        <f t="shared" si="9"/>
        <v>284508</v>
      </c>
      <c r="D42" s="86">
        <v>266628</v>
      </c>
      <c r="E42" s="86">
        <v>17880</v>
      </c>
      <c r="F42" s="86">
        <v>8227</v>
      </c>
      <c r="G42" s="86">
        <f t="shared" si="10"/>
        <v>86886</v>
      </c>
      <c r="H42" s="86">
        <f t="shared" si="11"/>
        <v>86833</v>
      </c>
      <c r="I42" s="86">
        <v>83022</v>
      </c>
      <c r="J42" s="86">
        <v>3811</v>
      </c>
      <c r="K42" s="86">
        <v>53</v>
      </c>
      <c r="L42" s="66" t="s">
        <v>16</v>
      </c>
      <c r="M42" s="86">
        <f t="shared" si="12"/>
        <v>257363</v>
      </c>
      <c r="N42" s="86">
        <f t="shared" si="13"/>
        <v>247079</v>
      </c>
      <c r="O42" s="86">
        <v>232415</v>
      </c>
      <c r="P42" s="86">
        <v>14664</v>
      </c>
      <c r="Q42" s="86">
        <v>10284</v>
      </c>
      <c r="R42" s="86">
        <f t="shared" si="14"/>
        <v>89655</v>
      </c>
      <c r="S42" s="86">
        <f t="shared" si="15"/>
        <v>89411</v>
      </c>
      <c r="T42" s="86">
        <v>84400</v>
      </c>
      <c r="U42" s="86">
        <v>5011</v>
      </c>
      <c r="V42" s="86">
        <v>244</v>
      </c>
    </row>
    <row r="43" spans="1:22" ht="16.5" customHeight="1">
      <c r="A43" s="66" t="s">
        <v>17</v>
      </c>
      <c r="B43" s="86">
        <f t="shared" si="8"/>
        <v>518593</v>
      </c>
      <c r="C43" s="86">
        <f t="shared" si="9"/>
        <v>290315</v>
      </c>
      <c r="D43" s="86">
        <v>272416</v>
      </c>
      <c r="E43" s="86">
        <v>17899</v>
      </c>
      <c r="F43" s="86">
        <v>228278</v>
      </c>
      <c r="G43" s="86">
        <f t="shared" si="10"/>
        <v>91851</v>
      </c>
      <c r="H43" s="86">
        <f t="shared" si="11"/>
        <v>81973</v>
      </c>
      <c r="I43" s="86">
        <v>79583</v>
      </c>
      <c r="J43" s="86">
        <v>2390</v>
      </c>
      <c r="K43" s="86">
        <v>9878</v>
      </c>
      <c r="L43" s="66" t="s">
        <v>17</v>
      </c>
      <c r="M43" s="86">
        <f t="shared" si="12"/>
        <v>360714</v>
      </c>
      <c r="N43" s="86">
        <f t="shared" si="13"/>
        <v>254924</v>
      </c>
      <c r="O43" s="86">
        <v>236348</v>
      </c>
      <c r="P43" s="86">
        <v>18576</v>
      </c>
      <c r="Q43" s="86">
        <v>105790</v>
      </c>
      <c r="R43" s="86">
        <f t="shared" si="14"/>
        <v>99893</v>
      </c>
      <c r="S43" s="86">
        <f t="shared" si="15"/>
        <v>90781</v>
      </c>
      <c r="T43" s="86">
        <v>86586</v>
      </c>
      <c r="U43" s="86">
        <v>4195</v>
      </c>
      <c r="V43" s="86">
        <v>9112</v>
      </c>
    </row>
    <row r="44" spans="1:22" ht="16.5" customHeight="1">
      <c r="A44" s="66" t="s">
        <v>18</v>
      </c>
      <c r="B44" s="86">
        <f t="shared" si="8"/>
        <v>409351</v>
      </c>
      <c r="C44" s="86">
        <f t="shared" si="9"/>
        <v>283846</v>
      </c>
      <c r="D44" s="86">
        <v>267153</v>
      </c>
      <c r="E44" s="86">
        <v>16693</v>
      </c>
      <c r="F44" s="86">
        <v>125505</v>
      </c>
      <c r="G44" s="86">
        <f t="shared" si="10"/>
        <v>90867</v>
      </c>
      <c r="H44" s="86">
        <f t="shared" si="11"/>
        <v>85892</v>
      </c>
      <c r="I44" s="86">
        <v>83480</v>
      </c>
      <c r="J44" s="86">
        <v>2412</v>
      </c>
      <c r="K44" s="86">
        <v>4975</v>
      </c>
      <c r="L44" s="66" t="s">
        <v>18</v>
      </c>
      <c r="M44" s="86">
        <f t="shared" si="12"/>
        <v>463062</v>
      </c>
      <c r="N44" s="86">
        <f t="shared" si="13"/>
        <v>253050</v>
      </c>
      <c r="O44" s="86">
        <v>235701</v>
      </c>
      <c r="P44" s="86">
        <v>17349</v>
      </c>
      <c r="Q44" s="86">
        <v>210012</v>
      </c>
      <c r="R44" s="86">
        <f t="shared" si="14"/>
        <v>120714</v>
      </c>
      <c r="S44" s="86">
        <f t="shared" si="15"/>
        <v>104306</v>
      </c>
      <c r="T44" s="86">
        <v>101118</v>
      </c>
      <c r="U44" s="86">
        <v>3188</v>
      </c>
      <c r="V44" s="86">
        <v>16408</v>
      </c>
    </row>
    <row r="45" spans="1:22" ht="16.5" customHeight="1">
      <c r="A45" s="66" t="s">
        <v>19</v>
      </c>
      <c r="B45" s="86">
        <f t="shared" si="8"/>
        <v>305429</v>
      </c>
      <c r="C45" s="86">
        <f t="shared" si="9"/>
        <v>287127</v>
      </c>
      <c r="D45" s="86">
        <v>270213</v>
      </c>
      <c r="E45" s="86">
        <v>16914</v>
      </c>
      <c r="F45" s="86">
        <v>18302</v>
      </c>
      <c r="G45" s="86">
        <f t="shared" si="10"/>
        <v>87706</v>
      </c>
      <c r="H45" s="86">
        <f t="shared" si="11"/>
        <v>84670</v>
      </c>
      <c r="I45" s="86">
        <v>81700</v>
      </c>
      <c r="J45" s="86">
        <v>2970</v>
      </c>
      <c r="K45" s="86">
        <v>3036</v>
      </c>
      <c r="L45" s="66" t="s">
        <v>19</v>
      </c>
      <c r="M45" s="86">
        <f t="shared" si="12"/>
        <v>268934</v>
      </c>
      <c r="N45" s="86">
        <f t="shared" si="13"/>
        <v>251603</v>
      </c>
      <c r="O45" s="86">
        <v>230631</v>
      </c>
      <c r="P45" s="86">
        <v>20972</v>
      </c>
      <c r="Q45" s="86">
        <v>17331</v>
      </c>
      <c r="R45" s="86">
        <f t="shared" si="14"/>
        <v>99761</v>
      </c>
      <c r="S45" s="86">
        <f t="shared" si="15"/>
        <v>92530</v>
      </c>
      <c r="T45" s="86">
        <v>88981</v>
      </c>
      <c r="U45" s="86">
        <v>3549</v>
      </c>
      <c r="V45" s="86">
        <v>7231</v>
      </c>
    </row>
    <row r="46" spans="1:22" ht="16.5" customHeight="1">
      <c r="A46" s="66" t="s">
        <v>20</v>
      </c>
      <c r="B46" s="86">
        <f t="shared" si="8"/>
        <v>288943</v>
      </c>
      <c r="C46" s="86">
        <f t="shared" si="9"/>
        <v>287602</v>
      </c>
      <c r="D46" s="86">
        <v>270027</v>
      </c>
      <c r="E46" s="86">
        <v>17575</v>
      </c>
      <c r="F46" s="86">
        <v>1341</v>
      </c>
      <c r="G46" s="86">
        <f t="shared" si="10"/>
        <v>85167</v>
      </c>
      <c r="H46" s="86">
        <f t="shared" si="11"/>
        <v>85081</v>
      </c>
      <c r="I46" s="86">
        <v>82514</v>
      </c>
      <c r="J46" s="86">
        <v>2567</v>
      </c>
      <c r="K46" s="86">
        <v>86</v>
      </c>
      <c r="L46" s="66" t="s">
        <v>20</v>
      </c>
      <c r="M46" s="86">
        <f t="shared" si="12"/>
        <v>260424</v>
      </c>
      <c r="N46" s="86">
        <f t="shared" si="13"/>
        <v>257080</v>
      </c>
      <c r="O46" s="86">
        <v>235988</v>
      </c>
      <c r="P46" s="86">
        <v>21092</v>
      </c>
      <c r="Q46" s="86">
        <v>3344</v>
      </c>
      <c r="R46" s="86">
        <f t="shared" si="14"/>
        <v>93521</v>
      </c>
      <c r="S46" s="86">
        <f t="shared" si="15"/>
        <v>93200</v>
      </c>
      <c r="T46" s="86">
        <v>89546</v>
      </c>
      <c r="U46" s="86">
        <v>3654</v>
      </c>
      <c r="V46" s="86">
        <v>321</v>
      </c>
    </row>
    <row r="47" spans="1:22" ht="16.5" customHeight="1">
      <c r="A47" s="66" t="s">
        <v>21</v>
      </c>
      <c r="B47" s="86">
        <f t="shared" si="8"/>
        <v>292661</v>
      </c>
      <c r="C47" s="86">
        <f t="shared" si="9"/>
        <v>291495</v>
      </c>
      <c r="D47" s="86">
        <v>270802</v>
      </c>
      <c r="E47" s="86">
        <v>20693</v>
      </c>
      <c r="F47" s="86">
        <v>1166</v>
      </c>
      <c r="G47" s="86">
        <f t="shared" si="10"/>
        <v>85974</v>
      </c>
      <c r="H47" s="86">
        <f t="shared" si="11"/>
        <v>85933</v>
      </c>
      <c r="I47" s="86">
        <v>83262</v>
      </c>
      <c r="J47" s="86">
        <v>2671</v>
      </c>
      <c r="K47" s="86">
        <v>41</v>
      </c>
      <c r="L47" s="66" t="s">
        <v>21</v>
      </c>
      <c r="M47" s="86">
        <f t="shared" si="12"/>
        <v>261007</v>
      </c>
      <c r="N47" s="86">
        <f t="shared" si="13"/>
        <v>256928</v>
      </c>
      <c r="O47" s="86">
        <v>229430</v>
      </c>
      <c r="P47" s="86">
        <v>27498</v>
      </c>
      <c r="Q47" s="86">
        <v>4079</v>
      </c>
      <c r="R47" s="86">
        <f t="shared" si="14"/>
        <v>98608</v>
      </c>
      <c r="S47" s="86">
        <f t="shared" si="15"/>
        <v>98424</v>
      </c>
      <c r="T47" s="86">
        <v>93252</v>
      </c>
      <c r="U47" s="86">
        <v>5172</v>
      </c>
      <c r="V47" s="86">
        <v>184</v>
      </c>
    </row>
    <row r="48" spans="1:22" ht="16.5" customHeight="1">
      <c r="A48" s="66" t="s">
        <v>22</v>
      </c>
      <c r="B48" s="86">
        <f t="shared" si="8"/>
        <v>285327</v>
      </c>
      <c r="C48" s="86">
        <f t="shared" si="9"/>
        <v>284662</v>
      </c>
      <c r="D48" s="86">
        <v>265140</v>
      </c>
      <c r="E48" s="86">
        <v>19522</v>
      </c>
      <c r="F48" s="86">
        <v>665</v>
      </c>
      <c r="G48" s="86">
        <f t="shared" si="10"/>
        <v>85580</v>
      </c>
      <c r="H48" s="86">
        <f t="shared" si="11"/>
        <v>85577</v>
      </c>
      <c r="I48" s="86">
        <v>82655</v>
      </c>
      <c r="J48" s="86">
        <v>2922</v>
      </c>
      <c r="K48" s="86">
        <v>3</v>
      </c>
      <c r="L48" s="66" t="s">
        <v>22</v>
      </c>
      <c r="M48" s="86">
        <f t="shared" si="12"/>
        <v>263941</v>
      </c>
      <c r="N48" s="86">
        <f t="shared" si="13"/>
        <v>262264</v>
      </c>
      <c r="O48" s="86">
        <v>237877</v>
      </c>
      <c r="P48" s="86">
        <v>24387</v>
      </c>
      <c r="Q48" s="86">
        <v>1677</v>
      </c>
      <c r="R48" s="86">
        <f t="shared" si="14"/>
        <v>93729</v>
      </c>
      <c r="S48" s="86">
        <f t="shared" si="15"/>
        <v>93729</v>
      </c>
      <c r="T48" s="86">
        <v>88118</v>
      </c>
      <c r="U48" s="86">
        <v>5611</v>
      </c>
      <c r="V48" s="86">
        <v>0</v>
      </c>
    </row>
    <row r="49" spans="1:22" ht="16.5" customHeight="1">
      <c r="A49" s="90" t="s">
        <v>23</v>
      </c>
      <c r="B49" s="91">
        <f t="shared" si="8"/>
        <v>664266</v>
      </c>
      <c r="C49" s="92">
        <f t="shared" si="9"/>
        <v>292442</v>
      </c>
      <c r="D49" s="92">
        <v>270794</v>
      </c>
      <c r="E49" s="92">
        <v>21648</v>
      </c>
      <c r="F49" s="92">
        <v>371824</v>
      </c>
      <c r="G49" s="91">
        <f t="shared" si="10"/>
        <v>106344</v>
      </c>
      <c r="H49" s="92">
        <f t="shared" si="11"/>
        <v>87259</v>
      </c>
      <c r="I49" s="92">
        <v>83935</v>
      </c>
      <c r="J49" s="92">
        <v>3324</v>
      </c>
      <c r="K49" s="92">
        <v>19085</v>
      </c>
      <c r="L49" s="90" t="s">
        <v>23</v>
      </c>
      <c r="M49" s="91">
        <f t="shared" si="12"/>
        <v>643770</v>
      </c>
      <c r="N49" s="92">
        <f t="shared" si="13"/>
        <v>269430</v>
      </c>
      <c r="O49" s="92">
        <v>239288</v>
      </c>
      <c r="P49" s="92">
        <v>30142</v>
      </c>
      <c r="Q49" s="92">
        <v>374340</v>
      </c>
      <c r="R49" s="91">
        <f t="shared" si="14"/>
        <v>121164</v>
      </c>
      <c r="S49" s="92">
        <f t="shared" si="15"/>
        <v>99004</v>
      </c>
      <c r="T49" s="92">
        <v>93615</v>
      </c>
      <c r="U49" s="92">
        <v>5389</v>
      </c>
      <c r="V49" s="92">
        <v>22160</v>
      </c>
    </row>
  </sheetData>
  <printOptions/>
  <pageMargins left="0.7874015748031497" right="0.7874015748031497" top="0.7874015748031497" bottom="0.5905511811023623" header="0" footer="0"/>
  <pageSetup horizontalDpi="300" verticalDpi="3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A40">
      <selection activeCell="A50" sqref="A50:IV52"/>
    </sheetView>
  </sheetViews>
  <sheetFormatPr defaultColWidth="8.796875" defaultRowHeight="14.25"/>
  <cols>
    <col min="1" max="1" width="7.59765625" style="44" customWidth="1"/>
    <col min="2" max="11" width="7.8984375" style="44" customWidth="1"/>
    <col min="12" max="12" width="7.59765625" style="44" customWidth="1"/>
    <col min="13" max="22" width="7.8984375" style="44" customWidth="1"/>
    <col min="23" max="16384" width="9" style="44" customWidth="1"/>
  </cols>
  <sheetData>
    <row r="1" spans="1:12" ht="16.5" customHeight="1">
      <c r="A1" s="1" t="s">
        <v>124</v>
      </c>
      <c r="L1" s="1" t="s">
        <v>125</v>
      </c>
    </row>
    <row r="2" ht="13.5" customHeight="1"/>
    <row r="3" spans="1:22" ht="16.5" customHeight="1">
      <c r="A3" s="48" t="s">
        <v>0</v>
      </c>
      <c r="K3" s="58" t="s">
        <v>117</v>
      </c>
      <c r="L3" s="48" t="s">
        <v>0</v>
      </c>
      <c r="V3" s="58" t="s">
        <v>117</v>
      </c>
    </row>
    <row r="4" spans="1:22" ht="16.5" customHeight="1">
      <c r="A4" s="59" t="s">
        <v>1</v>
      </c>
      <c r="B4" s="77" t="s">
        <v>126</v>
      </c>
      <c r="C4" s="78"/>
      <c r="D4" s="78"/>
      <c r="E4" s="78"/>
      <c r="F4" s="78"/>
      <c r="G4" s="78"/>
      <c r="H4" s="78"/>
      <c r="I4" s="78"/>
      <c r="J4" s="78"/>
      <c r="K4" s="79"/>
      <c r="L4" s="59" t="s">
        <v>1</v>
      </c>
      <c r="M4" s="77" t="s">
        <v>127</v>
      </c>
      <c r="N4" s="78"/>
      <c r="O4" s="78"/>
      <c r="P4" s="78"/>
      <c r="Q4" s="78"/>
      <c r="R4" s="78"/>
      <c r="S4" s="78"/>
      <c r="T4" s="78"/>
      <c r="U4" s="78"/>
      <c r="V4" s="79"/>
    </row>
    <row r="5" spans="1:22" ht="16.5" customHeight="1">
      <c r="A5" s="2"/>
      <c r="B5" s="80" t="s">
        <v>105</v>
      </c>
      <c r="C5" s="80"/>
      <c r="D5" s="80"/>
      <c r="E5" s="80"/>
      <c r="F5" s="81"/>
      <c r="G5" s="80" t="s">
        <v>106</v>
      </c>
      <c r="H5" s="80"/>
      <c r="I5" s="80"/>
      <c r="J5" s="80"/>
      <c r="K5" s="81"/>
      <c r="L5" s="2"/>
      <c r="M5" s="80" t="s">
        <v>105</v>
      </c>
      <c r="N5" s="80"/>
      <c r="O5" s="80"/>
      <c r="P5" s="80"/>
      <c r="Q5" s="81"/>
      <c r="R5" s="80" t="s">
        <v>106</v>
      </c>
      <c r="S5" s="80"/>
      <c r="T5" s="80"/>
      <c r="U5" s="80"/>
      <c r="V5" s="81"/>
    </row>
    <row r="6" spans="1:22" ht="16.5" customHeight="1">
      <c r="A6" s="2"/>
      <c r="B6" s="20" t="s">
        <v>107</v>
      </c>
      <c r="C6" s="82"/>
      <c r="D6" s="83"/>
      <c r="E6" s="22"/>
      <c r="F6" s="20"/>
      <c r="G6" s="20" t="s">
        <v>107</v>
      </c>
      <c r="H6" s="82"/>
      <c r="I6" s="83"/>
      <c r="J6" s="22"/>
      <c r="K6" s="84"/>
      <c r="L6" s="2"/>
      <c r="M6" s="20" t="s">
        <v>107</v>
      </c>
      <c r="N6" s="82"/>
      <c r="O6" s="83"/>
      <c r="P6" s="22"/>
      <c r="Q6" s="20"/>
      <c r="R6" s="20" t="s">
        <v>107</v>
      </c>
      <c r="S6" s="82"/>
      <c r="T6" s="83"/>
      <c r="U6" s="22"/>
      <c r="V6" s="84"/>
    </row>
    <row r="7" spans="1:22" ht="16.5" customHeight="1">
      <c r="A7" s="2"/>
      <c r="B7" s="20"/>
      <c r="C7" s="20" t="s">
        <v>108</v>
      </c>
      <c r="D7" s="20" t="s">
        <v>109</v>
      </c>
      <c r="E7" s="20" t="s">
        <v>110</v>
      </c>
      <c r="F7" s="20" t="s">
        <v>111</v>
      </c>
      <c r="G7" s="20"/>
      <c r="H7" s="20" t="s">
        <v>108</v>
      </c>
      <c r="I7" s="20" t="s">
        <v>109</v>
      </c>
      <c r="J7" s="20" t="s">
        <v>110</v>
      </c>
      <c r="K7" s="20" t="s">
        <v>111</v>
      </c>
      <c r="L7" s="2"/>
      <c r="M7" s="20"/>
      <c r="N7" s="20" t="s">
        <v>108</v>
      </c>
      <c r="O7" s="20" t="s">
        <v>109</v>
      </c>
      <c r="P7" s="20" t="s">
        <v>110</v>
      </c>
      <c r="Q7" s="20" t="s">
        <v>111</v>
      </c>
      <c r="R7" s="20"/>
      <c r="S7" s="20" t="s">
        <v>108</v>
      </c>
      <c r="T7" s="20" t="s">
        <v>109</v>
      </c>
      <c r="U7" s="20" t="s">
        <v>110</v>
      </c>
      <c r="V7" s="20" t="s">
        <v>111</v>
      </c>
    </row>
    <row r="8" spans="1:22" ht="16.5" customHeight="1">
      <c r="A8" s="63" t="s">
        <v>10</v>
      </c>
      <c r="B8" s="22" t="s">
        <v>112</v>
      </c>
      <c r="C8" s="22"/>
      <c r="D8" s="22" t="s">
        <v>113</v>
      </c>
      <c r="E8" s="22" t="s">
        <v>114</v>
      </c>
      <c r="F8" s="22"/>
      <c r="G8" s="22" t="s">
        <v>112</v>
      </c>
      <c r="H8" s="22"/>
      <c r="I8" s="22" t="s">
        <v>113</v>
      </c>
      <c r="J8" s="22" t="s">
        <v>114</v>
      </c>
      <c r="K8" s="22"/>
      <c r="L8" s="63" t="s">
        <v>10</v>
      </c>
      <c r="M8" s="22" t="s">
        <v>112</v>
      </c>
      <c r="N8" s="22"/>
      <c r="O8" s="22" t="s">
        <v>113</v>
      </c>
      <c r="P8" s="22" t="s">
        <v>114</v>
      </c>
      <c r="Q8" s="22"/>
      <c r="R8" s="22" t="s">
        <v>112</v>
      </c>
      <c r="S8" s="22"/>
      <c r="T8" s="22" t="s">
        <v>113</v>
      </c>
      <c r="U8" s="22" t="s">
        <v>114</v>
      </c>
      <c r="V8" s="22"/>
    </row>
    <row r="9" spans="1:22" ht="16.5" customHeight="1">
      <c r="A9" s="66" t="s">
        <v>118</v>
      </c>
      <c r="B9" s="86">
        <v>330635</v>
      </c>
      <c r="C9" s="86">
        <v>275403</v>
      </c>
      <c r="D9" s="86">
        <v>262569</v>
      </c>
      <c r="E9" s="86">
        <v>12834</v>
      </c>
      <c r="F9" s="86">
        <v>55232</v>
      </c>
      <c r="G9" s="86">
        <v>73037</v>
      </c>
      <c r="H9" s="86">
        <v>71373</v>
      </c>
      <c r="I9" s="86">
        <v>70272</v>
      </c>
      <c r="J9" s="86">
        <v>1101</v>
      </c>
      <c r="K9" s="86">
        <v>1664</v>
      </c>
      <c r="L9" s="66" t="s">
        <v>118</v>
      </c>
      <c r="M9" s="86">
        <v>332357</v>
      </c>
      <c r="N9" s="86">
        <v>276520</v>
      </c>
      <c r="O9" s="86">
        <v>263893</v>
      </c>
      <c r="P9" s="86">
        <v>12627</v>
      </c>
      <c r="Q9" s="86">
        <v>55837</v>
      </c>
      <c r="R9" s="86">
        <v>101303</v>
      </c>
      <c r="S9" s="86">
        <v>100117</v>
      </c>
      <c r="T9" s="86">
        <v>97358</v>
      </c>
      <c r="U9" s="86">
        <v>2759</v>
      </c>
      <c r="V9" s="86">
        <v>1186</v>
      </c>
    </row>
    <row r="10" spans="1:22" ht="16.5" customHeight="1">
      <c r="A10" s="66" t="s">
        <v>119</v>
      </c>
      <c r="B10" s="86">
        <v>333613</v>
      </c>
      <c r="C10" s="86">
        <v>270872</v>
      </c>
      <c r="D10" s="86">
        <v>256306</v>
      </c>
      <c r="E10" s="86">
        <v>14566</v>
      </c>
      <c r="F10" s="86">
        <v>62741</v>
      </c>
      <c r="G10" s="86">
        <v>69511</v>
      </c>
      <c r="H10" s="86">
        <v>67582</v>
      </c>
      <c r="I10" s="86">
        <v>66581</v>
      </c>
      <c r="J10" s="86">
        <v>1001</v>
      </c>
      <c r="K10" s="86">
        <v>1929</v>
      </c>
      <c r="L10" s="66" t="s">
        <v>119</v>
      </c>
      <c r="M10" s="86">
        <v>341348</v>
      </c>
      <c r="N10" s="86">
        <v>275383</v>
      </c>
      <c r="O10" s="86">
        <v>260905</v>
      </c>
      <c r="P10" s="86">
        <v>14478</v>
      </c>
      <c r="Q10" s="86">
        <v>65965</v>
      </c>
      <c r="R10" s="86">
        <v>96424</v>
      </c>
      <c r="S10" s="86">
        <v>93692</v>
      </c>
      <c r="T10" s="86">
        <v>91091</v>
      </c>
      <c r="U10" s="86">
        <v>2601</v>
      </c>
      <c r="V10" s="86">
        <v>2732</v>
      </c>
    </row>
    <row r="11" spans="1:22" ht="16.5" customHeight="1">
      <c r="A11" s="66" t="s">
        <v>120</v>
      </c>
      <c r="B11" s="86">
        <v>319094</v>
      </c>
      <c r="C11" s="86">
        <v>256653</v>
      </c>
      <c r="D11" s="86">
        <v>245192</v>
      </c>
      <c r="E11" s="86">
        <v>11461</v>
      </c>
      <c r="F11" s="86">
        <v>62441</v>
      </c>
      <c r="G11" s="86">
        <v>85804</v>
      </c>
      <c r="H11" s="86">
        <v>83546</v>
      </c>
      <c r="I11" s="86">
        <v>82366</v>
      </c>
      <c r="J11" s="86">
        <v>1180</v>
      </c>
      <c r="K11" s="86">
        <v>2258</v>
      </c>
      <c r="L11" s="66" t="s">
        <v>120</v>
      </c>
      <c r="M11" s="86">
        <v>321338</v>
      </c>
      <c r="N11" s="86">
        <v>263228</v>
      </c>
      <c r="O11" s="86">
        <v>250049</v>
      </c>
      <c r="P11" s="86">
        <v>13179</v>
      </c>
      <c r="Q11" s="86">
        <v>58110</v>
      </c>
      <c r="R11" s="86">
        <v>82047</v>
      </c>
      <c r="S11" s="86">
        <v>79992</v>
      </c>
      <c r="T11" s="86">
        <v>77890</v>
      </c>
      <c r="U11" s="86">
        <v>2102</v>
      </c>
      <c r="V11" s="86">
        <v>2055</v>
      </c>
    </row>
    <row r="12" spans="1:22" ht="16.5" customHeight="1">
      <c r="A12" s="66" t="s">
        <v>121</v>
      </c>
      <c r="B12" s="86">
        <v>314463</v>
      </c>
      <c r="C12" s="86">
        <v>258574</v>
      </c>
      <c r="D12" s="86">
        <v>245642</v>
      </c>
      <c r="E12" s="86">
        <v>12932</v>
      </c>
      <c r="F12" s="86">
        <v>55889</v>
      </c>
      <c r="G12" s="86">
        <v>85239</v>
      </c>
      <c r="H12" s="86">
        <v>83286</v>
      </c>
      <c r="I12" s="86">
        <v>82248</v>
      </c>
      <c r="J12" s="86">
        <v>1038</v>
      </c>
      <c r="K12" s="86">
        <v>1953</v>
      </c>
      <c r="L12" s="66" t="s">
        <v>121</v>
      </c>
      <c r="M12" s="86">
        <v>317471</v>
      </c>
      <c r="N12" s="86">
        <v>264372</v>
      </c>
      <c r="O12" s="86">
        <v>248947</v>
      </c>
      <c r="P12" s="86">
        <v>15425</v>
      </c>
      <c r="Q12" s="86">
        <v>53099</v>
      </c>
      <c r="R12" s="86">
        <v>82736</v>
      </c>
      <c r="S12" s="86">
        <v>80519</v>
      </c>
      <c r="T12" s="86">
        <v>77445</v>
      </c>
      <c r="U12" s="86">
        <v>3074</v>
      </c>
      <c r="V12" s="86">
        <v>2217</v>
      </c>
    </row>
    <row r="13" spans="1:22" ht="16.5" customHeight="1">
      <c r="A13" s="66" t="s">
        <v>122</v>
      </c>
      <c r="B13" s="86">
        <f aca="true" t="shared" si="0" ref="B13:B25">C13+F13</f>
        <v>292629</v>
      </c>
      <c r="C13" s="86">
        <f aca="true" t="shared" si="1" ref="C13:C25">D13+E13</f>
        <v>251898</v>
      </c>
      <c r="D13" s="86">
        <v>242953</v>
      </c>
      <c r="E13" s="86">
        <v>8945</v>
      </c>
      <c r="F13" s="86">
        <v>40731</v>
      </c>
      <c r="G13" s="86">
        <f aca="true" t="shared" si="2" ref="G13:G25">H13+K13</f>
        <v>79666</v>
      </c>
      <c r="H13" s="86">
        <f aca="true" t="shared" si="3" ref="H13:H25">I13+J13</f>
        <v>77824</v>
      </c>
      <c r="I13" s="86">
        <v>76804</v>
      </c>
      <c r="J13" s="86">
        <v>1020</v>
      </c>
      <c r="K13" s="86">
        <v>1842</v>
      </c>
      <c r="L13" s="66" t="s">
        <v>122</v>
      </c>
      <c r="M13" s="86">
        <f aca="true" t="shared" si="4" ref="M13:M25">N13+Q13</f>
        <v>322206</v>
      </c>
      <c r="N13" s="86">
        <f aca="true" t="shared" si="5" ref="N13:N25">O13+P13</f>
        <v>269031</v>
      </c>
      <c r="O13" s="86">
        <v>251612</v>
      </c>
      <c r="P13" s="86">
        <v>17419</v>
      </c>
      <c r="Q13" s="86">
        <v>53175</v>
      </c>
      <c r="R13" s="86">
        <f aca="true" t="shared" si="6" ref="R13:R25">S13+V13</f>
        <v>96211</v>
      </c>
      <c r="S13" s="86">
        <f aca="true" t="shared" si="7" ref="S13:S25">T13+U13</f>
        <v>94248</v>
      </c>
      <c r="T13" s="86">
        <v>92372</v>
      </c>
      <c r="U13" s="86">
        <v>1876</v>
      </c>
      <c r="V13" s="86">
        <v>1963</v>
      </c>
    </row>
    <row r="14" spans="1:22" ht="16.5" customHeight="1">
      <c r="A14" s="88" t="s">
        <v>123</v>
      </c>
      <c r="B14" s="89">
        <f t="shared" si="0"/>
        <v>251748</v>
      </c>
      <c r="C14" s="89">
        <f t="shared" si="1"/>
        <v>250555</v>
      </c>
      <c r="D14" s="89">
        <v>239652</v>
      </c>
      <c r="E14" s="89">
        <v>10903</v>
      </c>
      <c r="F14" s="89">
        <v>1193</v>
      </c>
      <c r="G14" s="89">
        <f t="shared" si="2"/>
        <v>75238</v>
      </c>
      <c r="H14" s="89">
        <f t="shared" si="3"/>
        <v>73839</v>
      </c>
      <c r="I14" s="89">
        <v>72689</v>
      </c>
      <c r="J14" s="89">
        <v>1150</v>
      </c>
      <c r="K14" s="89">
        <v>1399</v>
      </c>
      <c r="L14" s="88" t="s">
        <v>123</v>
      </c>
      <c r="M14" s="89">
        <f t="shared" si="4"/>
        <v>274773</v>
      </c>
      <c r="N14" s="89">
        <f t="shared" si="5"/>
        <v>272440</v>
      </c>
      <c r="O14" s="89">
        <v>254213</v>
      </c>
      <c r="P14" s="89">
        <v>18227</v>
      </c>
      <c r="Q14" s="89">
        <v>2333</v>
      </c>
      <c r="R14" s="89">
        <f t="shared" si="6"/>
        <v>89619</v>
      </c>
      <c r="S14" s="89">
        <f t="shared" si="7"/>
        <v>89067</v>
      </c>
      <c r="T14" s="89">
        <v>86584</v>
      </c>
      <c r="U14" s="89">
        <v>2483</v>
      </c>
      <c r="V14" s="89">
        <v>552</v>
      </c>
    </row>
    <row r="15" spans="1:22" ht="16.5" customHeight="1">
      <c r="A15" s="66" t="s">
        <v>13</v>
      </c>
      <c r="B15" s="86">
        <f t="shared" si="0"/>
        <v>245149</v>
      </c>
      <c r="C15" s="86">
        <f t="shared" si="1"/>
        <v>244586</v>
      </c>
      <c r="D15" s="86">
        <v>230738</v>
      </c>
      <c r="E15" s="86">
        <v>13848</v>
      </c>
      <c r="F15" s="86">
        <v>563</v>
      </c>
      <c r="G15" s="86">
        <f t="shared" si="2"/>
        <v>73773</v>
      </c>
      <c r="H15" s="86">
        <f t="shared" si="3"/>
        <v>73081</v>
      </c>
      <c r="I15" s="86">
        <v>72198</v>
      </c>
      <c r="J15" s="86">
        <v>883</v>
      </c>
      <c r="K15" s="86">
        <v>692</v>
      </c>
      <c r="L15" s="66" t="s">
        <v>13</v>
      </c>
      <c r="M15" s="86">
        <f t="shared" si="4"/>
        <v>277934</v>
      </c>
      <c r="N15" s="86">
        <f t="shared" si="5"/>
        <v>275537</v>
      </c>
      <c r="O15" s="86">
        <v>256959</v>
      </c>
      <c r="P15" s="86">
        <v>18578</v>
      </c>
      <c r="Q15" s="86">
        <v>2397</v>
      </c>
      <c r="R15" s="86">
        <f t="shared" si="6"/>
        <v>87263</v>
      </c>
      <c r="S15" s="86">
        <f t="shared" si="7"/>
        <v>87236</v>
      </c>
      <c r="T15" s="86">
        <v>85351</v>
      </c>
      <c r="U15" s="86">
        <v>1885</v>
      </c>
      <c r="V15" s="86">
        <v>27</v>
      </c>
    </row>
    <row r="16" spans="1:22" ht="16.5" customHeight="1">
      <c r="A16" s="66" t="s">
        <v>14</v>
      </c>
      <c r="B16" s="86">
        <f t="shared" si="0"/>
        <v>255994</v>
      </c>
      <c r="C16" s="86">
        <f t="shared" si="1"/>
        <v>254822</v>
      </c>
      <c r="D16" s="86">
        <v>244517</v>
      </c>
      <c r="E16" s="86">
        <v>10305</v>
      </c>
      <c r="F16" s="86">
        <v>1172</v>
      </c>
      <c r="G16" s="86">
        <f t="shared" si="2"/>
        <v>75315</v>
      </c>
      <c r="H16" s="86">
        <f t="shared" si="3"/>
        <v>75269</v>
      </c>
      <c r="I16" s="86">
        <v>74361</v>
      </c>
      <c r="J16" s="86">
        <v>908</v>
      </c>
      <c r="K16" s="86">
        <v>46</v>
      </c>
      <c r="L16" s="66" t="s">
        <v>14</v>
      </c>
      <c r="M16" s="86">
        <f t="shared" si="4"/>
        <v>271966</v>
      </c>
      <c r="N16" s="86">
        <f t="shared" si="5"/>
        <v>271502</v>
      </c>
      <c r="O16" s="86">
        <v>252903</v>
      </c>
      <c r="P16" s="86">
        <v>18599</v>
      </c>
      <c r="Q16" s="86">
        <v>464</v>
      </c>
      <c r="R16" s="86">
        <f t="shared" si="6"/>
        <v>96480</v>
      </c>
      <c r="S16" s="86">
        <f t="shared" si="7"/>
        <v>96467</v>
      </c>
      <c r="T16" s="86">
        <v>94379</v>
      </c>
      <c r="U16" s="86">
        <v>2088</v>
      </c>
      <c r="V16" s="86">
        <v>13</v>
      </c>
    </row>
    <row r="17" spans="1:22" ht="16.5" customHeight="1">
      <c r="A17" s="66" t="s">
        <v>15</v>
      </c>
      <c r="B17" s="86">
        <f t="shared" si="0"/>
        <v>262944</v>
      </c>
      <c r="C17" s="86">
        <f t="shared" si="1"/>
        <v>258660</v>
      </c>
      <c r="D17" s="86">
        <v>249678</v>
      </c>
      <c r="E17" s="86">
        <v>8982</v>
      </c>
      <c r="F17" s="86">
        <v>4284</v>
      </c>
      <c r="G17" s="86">
        <f t="shared" si="2"/>
        <v>76890</v>
      </c>
      <c r="H17" s="86">
        <f t="shared" si="3"/>
        <v>76890</v>
      </c>
      <c r="I17" s="86">
        <v>75922</v>
      </c>
      <c r="J17" s="86">
        <v>968</v>
      </c>
      <c r="K17" s="86">
        <v>0</v>
      </c>
      <c r="L17" s="66" t="s">
        <v>15</v>
      </c>
      <c r="M17" s="86">
        <f t="shared" si="4"/>
        <v>277284</v>
      </c>
      <c r="N17" s="86">
        <f t="shared" si="5"/>
        <v>275033</v>
      </c>
      <c r="O17" s="86">
        <v>256492</v>
      </c>
      <c r="P17" s="86">
        <v>18541</v>
      </c>
      <c r="Q17" s="86">
        <v>2251</v>
      </c>
      <c r="R17" s="86">
        <f t="shared" si="6"/>
        <v>92427</v>
      </c>
      <c r="S17" s="86">
        <f t="shared" si="7"/>
        <v>92154</v>
      </c>
      <c r="T17" s="86">
        <v>90095</v>
      </c>
      <c r="U17" s="86">
        <v>2059</v>
      </c>
      <c r="V17" s="86">
        <v>273</v>
      </c>
    </row>
    <row r="18" spans="1:22" ht="16.5" customHeight="1">
      <c r="A18" s="66" t="s">
        <v>16</v>
      </c>
      <c r="B18" s="86">
        <f t="shared" si="0"/>
        <v>255710</v>
      </c>
      <c r="C18" s="86">
        <f t="shared" si="1"/>
        <v>254819</v>
      </c>
      <c r="D18" s="86">
        <v>245054</v>
      </c>
      <c r="E18" s="86">
        <v>9765</v>
      </c>
      <c r="F18" s="86">
        <v>891</v>
      </c>
      <c r="G18" s="86">
        <f t="shared" si="2"/>
        <v>78580</v>
      </c>
      <c r="H18" s="86">
        <f t="shared" si="3"/>
        <v>78577</v>
      </c>
      <c r="I18" s="86">
        <v>77428</v>
      </c>
      <c r="J18" s="86">
        <v>1149</v>
      </c>
      <c r="K18" s="86">
        <v>3</v>
      </c>
      <c r="L18" s="66" t="s">
        <v>16</v>
      </c>
      <c r="M18" s="86">
        <f t="shared" si="4"/>
        <v>280028</v>
      </c>
      <c r="N18" s="86">
        <f t="shared" si="5"/>
        <v>269420</v>
      </c>
      <c r="O18" s="86">
        <v>254440</v>
      </c>
      <c r="P18" s="86">
        <v>14980</v>
      </c>
      <c r="Q18" s="86">
        <v>10608</v>
      </c>
      <c r="R18" s="86">
        <f t="shared" si="6"/>
        <v>92266</v>
      </c>
      <c r="S18" s="86">
        <f t="shared" si="7"/>
        <v>91144</v>
      </c>
      <c r="T18" s="86">
        <v>89253</v>
      </c>
      <c r="U18" s="86">
        <v>1891</v>
      </c>
      <c r="V18" s="86">
        <v>1122</v>
      </c>
    </row>
    <row r="19" spans="1:22" ht="16.5" customHeight="1">
      <c r="A19" s="66" t="s">
        <v>17</v>
      </c>
      <c r="B19" s="86">
        <f t="shared" si="0"/>
        <v>317181</v>
      </c>
      <c r="C19" s="86">
        <f t="shared" si="1"/>
        <v>264807</v>
      </c>
      <c r="D19" s="86">
        <v>256070</v>
      </c>
      <c r="E19" s="86">
        <v>8737</v>
      </c>
      <c r="F19" s="86">
        <v>52374</v>
      </c>
      <c r="G19" s="86">
        <f t="shared" si="2"/>
        <v>77653</v>
      </c>
      <c r="H19" s="86">
        <f t="shared" si="3"/>
        <v>74329</v>
      </c>
      <c r="I19" s="86">
        <v>73653</v>
      </c>
      <c r="J19" s="86">
        <v>676</v>
      </c>
      <c r="K19" s="86">
        <v>3324</v>
      </c>
      <c r="L19" s="66" t="s">
        <v>17</v>
      </c>
      <c r="M19" s="86">
        <f t="shared" si="4"/>
        <v>471643</v>
      </c>
      <c r="N19" s="86">
        <f t="shared" si="5"/>
        <v>268898</v>
      </c>
      <c r="O19" s="86">
        <v>253892</v>
      </c>
      <c r="P19" s="86">
        <v>15006</v>
      </c>
      <c r="Q19" s="86">
        <v>202745</v>
      </c>
      <c r="R19" s="86">
        <f t="shared" si="6"/>
        <v>97467</v>
      </c>
      <c r="S19" s="86">
        <f t="shared" si="7"/>
        <v>91079</v>
      </c>
      <c r="T19" s="86">
        <v>89537</v>
      </c>
      <c r="U19" s="86">
        <v>1542</v>
      </c>
      <c r="V19" s="86">
        <v>6388</v>
      </c>
    </row>
    <row r="20" spans="1:22" ht="16.5" customHeight="1">
      <c r="A20" s="66" t="s">
        <v>18</v>
      </c>
      <c r="B20" s="86">
        <f t="shared" si="0"/>
        <v>403531</v>
      </c>
      <c r="C20" s="86">
        <f t="shared" si="1"/>
        <v>251592</v>
      </c>
      <c r="D20" s="86">
        <v>245469</v>
      </c>
      <c r="E20" s="86">
        <v>6123</v>
      </c>
      <c r="F20" s="86">
        <v>151939</v>
      </c>
      <c r="G20" s="86">
        <f t="shared" si="2"/>
        <v>80721</v>
      </c>
      <c r="H20" s="86">
        <f t="shared" si="3"/>
        <v>77665</v>
      </c>
      <c r="I20" s="86">
        <v>76770</v>
      </c>
      <c r="J20" s="86">
        <v>895</v>
      </c>
      <c r="K20" s="86">
        <v>3056</v>
      </c>
      <c r="L20" s="66" t="s">
        <v>18</v>
      </c>
      <c r="M20" s="86">
        <f t="shared" si="4"/>
        <v>340773</v>
      </c>
      <c r="N20" s="86">
        <f t="shared" si="5"/>
        <v>265076</v>
      </c>
      <c r="O20" s="86">
        <v>248786</v>
      </c>
      <c r="P20" s="86">
        <v>16290</v>
      </c>
      <c r="Q20" s="86">
        <v>75697</v>
      </c>
      <c r="R20" s="86">
        <f t="shared" si="6"/>
        <v>97900</v>
      </c>
      <c r="S20" s="86">
        <f t="shared" si="7"/>
        <v>96513</v>
      </c>
      <c r="T20" s="86">
        <v>94911</v>
      </c>
      <c r="U20" s="86">
        <v>1602</v>
      </c>
      <c r="V20" s="86">
        <v>1387</v>
      </c>
    </row>
    <row r="21" spans="1:22" ht="16.5" customHeight="1">
      <c r="A21" s="66" t="s">
        <v>19</v>
      </c>
      <c r="B21" s="86">
        <f t="shared" si="0"/>
        <v>274205</v>
      </c>
      <c r="C21" s="86">
        <f t="shared" si="1"/>
        <v>244731</v>
      </c>
      <c r="D21" s="86">
        <v>237301</v>
      </c>
      <c r="E21" s="86">
        <v>7430</v>
      </c>
      <c r="F21" s="86">
        <v>29474</v>
      </c>
      <c r="G21" s="86">
        <f t="shared" si="2"/>
        <v>89028</v>
      </c>
      <c r="H21" s="86">
        <f t="shared" si="3"/>
        <v>85741</v>
      </c>
      <c r="I21" s="86">
        <v>84408</v>
      </c>
      <c r="J21" s="86">
        <v>1333</v>
      </c>
      <c r="K21" s="86">
        <v>3287</v>
      </c>
      <c r="L21" s="66" t="s">
        <v>19</v>
      </c>
      <c r="M21" s="86">
        <f t="shared" si="4"/>
        <v>287994</v>
      </c>
      <c r="N21" s="86">
        <f t="shared" si="5"/>
        <v>268371</v>
      </c>
      <c r="O21" s="86">
        <v>250690</v>
      </c>
      <c r="P21" s="86">
        <v>17681</v>
      </c>
      <c r="Q21" s="86">
        <v>19623</v>
      </c>
      <c r="R21" s="86">
        <f t="shared" si="6"/>
        <v>96323</v>
      </c>
      <c r="S21" s="86">
        <f t="shared" si="7"/>
        <v>94519</v>
      </c>
      <c r="T21" s="86">
        <v>92432</v>
      </c>
      <c r="U21" s="86">
        <v>2087</v>
      </c>
      <c r="V21" s="86">
        <v>1804</v>
      </c>
    </row>
    <row r="22" spans="1:22" ht="16.5" customHeight="1">
      <c r="A22" s="66" t="s">
        <v>20</v>
      </c>
      <c r="B22" s="86">
        <f t="shared" si="0"/>
        <v>252144</v>
      </c>
      <c r="C22" s="86">
        <f t="shared" si="1"/>
        <v>250642</v>
      </c>
      <c r="D22" s="86">
        <v>243334</v>
      </c>
      <c r="E22" s="86">
        <v>7308</v>
      </c>
      <c r="F22" s="86">
        <v>1502</v>
      </c>
      <c r="G22" s="86">
        <f t="shared" si="2"/>
        <v>79488</v>
      </c>
      <c r="H22" s="86">
        <f t="shared" si="3"/>
        <v>79488</v>
      </c>
      <c r="I22" s="86">
        <v>78428</v>
      </c>
      <c r="J22" s="86">
        <v>1060</v>
      </c>
      <c r="K22" s="86">
        <v>0</v>
      </c>
      <c r="L22" s="66" t="s">
        <v>20</v>
      </c>
      <c r="M22" s="86">
        <f t="shared" si="4"/>
        <v>263207</v>
      </c>
      <c r="N22" s="86">
        <f t="shared" si="5"/>
        <v>263071</v>
      </c>
      <c r="O22" s="86">
        <v>246834</v>
      </c>
      <c r="P22" s="86">
        <v>16237</v>
      </c>
      <c r="Q22" s="86">
        <v>136</v>
      </c>
      <c r="R22" s="86">
        <f t="shared" si="6"/>
        <v>101633</v>
      </c>
      <c r="S22" s="86">
        <f t="shared" si="7"/>
        <v>101633</v>
      </c>
      <c r="T22" s="86">
        <v>99723</v>
      </c>
      <c r="U22" s="86">
        <v>1910</v>
      </c>
      <c r="V22" s="86">
        <v>0</v>
      </c>
    </row>
    <row r="23" spans="1:22" ht="16.5" customHeight="1">
      <c r="A23" s="66" t="s">
        <v>21</v>
      </c>
      <c r="B23" s="86">
        <f t="shared" si="0"/>
        <v>251017</v>
      </c>
      <c r="C23" s="86">
        <f t="shared" si="1"/>
        <v>250819</v>
      </c>
      <c r="D23" s="86">
        <v>243718</v>
      </c>
      <c r="E23" s="86">
        <v>7101</v>
      </c>
      <c r="F23" s="86">
        <v>198</v>
      </c>
      <c r="G23" s="86">
        <f t="shared" si="2"/>
        <v>79826</v>
      </c>
      <c r="H23" s="86">
        <f t="shared" si="3"/>
        <v>79826</v>
      </c>
      <c r="I23" s="86">
        <v>78882</v>
      </c>
      <c r="J23" s="86">
        <v>944</v>
      </c>
      <c r="K23" s="86">
        <v>0</v>
      </c>
      <c r="L23" s="66" t="s">
        <v>21</v>
      </c>
      <c r="M23" s="86">
        <f t="shared" si="4"/>
        <v>268792</v>
      </c>
      <c r="N23" s="86">
        <f t="shared" si="5"/>
        <v>268585</v>
      </c>
      <c r="O23" s="86">
        <v>250584</v>
      </c>
      <c r="P23" s="86">
        <v>18001</v>
      </c>
      <c r="Q23" s="86">
        <v>207</v>
      </c>
      <c r="R23" s="86">
        <f t="shared" si="6"/>
        <v>101254</v>
      </c>
      <c r="S23" s="86">
        <f t="shared" si="7"/>
        <v>101244</v>
      </c>
      <c r="T23" s="86">
        <v>99389</v>
      </c>
      <c r="U23" s="86">
        <v>1855</v>
      </c>
      <c r="V23" s="86">
        <v>10</v>
      </c>
    </row>
    <row r="24" spans="1:22" ht="16.5" customHeight="1">
      <c r="A24" s="66" t="s">
        <v>22</v>
      </c>
      <c r="B24" s="86">
        <f t="shared" si="0"/>
        <v>259164</v>
      </c>
      <c r="C24" s="86">
        <f t="shared" si="1"/>
        <v>250554</v>
      </c>
      <c r="D24" s="86">
        <v>242152</v>
      </c>
      <c r="E24" s="86">
        <v>8402</v>
      </c>
      <c r="F24" s="86">
        <v>8610</v>
      </c>
      <c r="G24" s="86">
        <f t="shared" si="2"/>
        <v>78729</v>
      </c>
      <c r="H24" s="86">
        <f t="shared" si="3"/>
        <v>78096</v>
      </c>
      <c r="I24" s="86">
        <v>77114</v>
      </c>
      <c r="J24" s="86">
        <v>982</v>
      </c>
      <c r="K24" s="86">
        <v>633</v>
      </c>
      <c r="L24" s="66" t="s">
        <v>22</v>
      </c>
      <c r="M24" s="86">
        <f t="shared" si="4"/>
        <v>265884</v>
      </c>
      <c r="N24" s="86">
        <f t="shared" si="5"/>
        <v>265659</v>
      </c>
      <c r="O24" s="86">
        <v>246868</v>
      </c>
      <c r="P24" s="86">
        <v>18791</v>
      </c>
      <c r="Q24" s="86">
        <v>225</v>
      </c>
      <c r="R24" s="86">
        <f t="shared" si="6"/>
        <v>96876</v>
      </c>
      <c r="S24" s="86">
        <f t="shared" si="7"/>
        <v>96863</v>
      </c>
      <c r="T24" s="86">
        <v>95493</v>
      </c>
      <c r="U24" s="86">
        <v>1370</v>
      </c>
      <c r="V24" s="86">
        <v>13</v>
      </c>
    </row>
    <row r="25" spans="1:22" ht="16.5" customHeight="1">
      <c r="A25" s="90" t="s">
        <v>23</v>
      </c>
      <c r="B25" s="91">
        <f t="shared" si="0"/>
        <v>461161</v>
      </c>
      <c r="C25" s="92">
        <f t="shared" si="1"/>
        <v>249666</v>
      </c>
      <c r="D25" s="92">
        <v>240012</v>
      </c>
      <c r="E25" s="92">
        <v>9654</v>
      </c>
      <c r="F25" s="92">
        <v>211495</v>
      </c>
      <c r="G25" s="91">
        <f t="shared" si="2"/>
        <v>95573</v>
      </c>
      <c r="H25" s="92">
        <f t="shared" si="3"/>
        <v>84538</v>
      </c>
      <c r="I25" s="92">
        <v>83148</v>
      </c>
      <c r="J25" s="92">
        <v>1390</v>
      </c>
      <c r="K25" s="92">
        <v>11035</v>
      </c>
      <c r="L25" s="90" t="s">
        <v>23</v>
      </c>
      <c r="M25" s="91">
        <f t="shared" si="4"/>
        <v>583646</v>
      </c>
      <c r="N25" s="92">
        <f t="shared" si="5"/>
        <v>264975</v>
      </c>
      <c r="O25" s="92">
        <v>246794</v>
      </c>
      <c r="P25" s="92">
        <v>18181</v>
      </c>
      <c r="Q25" s="92">
        <v>318671</v>
      </c>
      <c r="R25" s="91">
        <f t="shared" si="6"/>
        <v>104357</v>
      </c>
      <c r="S25" s="92">
        <f t="shared" si="7"/>
        <v>93219</v>
      </c>
      <c r="T25" s="92">
        <v>91467</v>
      </c>
      <c r="U25" s="92">
        <v>1752</v>
      </c>
      <c r="V25" s="92">
        <v>11138</v>
      </c>
    </row>
    <row r="26" spans="1:12" ht="15" customHeight="1">
      <c r="A26" s="9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93"/>
    </row>
    <row r="27" spans="1:22" ht="16.5" customHeight="1">
      <c r="A27" s="48" t="s">
        <v>78</v>
      </c>
      <c r="B27" s="48"/>
      <c r="C27" s="48"/>
      <c r="D27" s="48"/>
      <c r="E27" s="48"/>
      <c r="F27" s="48"/>
      <c r="G27" s="48"/>
      <c r="H27" s="48"/>
      <c r="I27" s="48"/>
      <c r="J27" s="48"/>
      <c r="K27" s="58" t="s">
        <v>117</v>
      </c>
      <c r="L27" s="48" t="s">
        <v>78</v>
      </c>
      <c r="M27" s="48"/>
      <c r="N27" s="48"/>
      <c r="O27" s="48"/>
      <c r="P27" s="48"/>
      <c r="Q27" s="48"/>
      <c r="R27" s="48"/>
      <c r="S27" s="48"/>
      <c r="T27" s="48"/>
      <c r="U27" s="48"/>
      <c r="V27" s="58" t="s">
        <v>117</v>
      </c>
    </row>
    <row r="28" spans="1:22" ht="16.5" customHeight="1">
      <c r="A28" s="59" t="s">
        <v>1</v>
      </c>
      <c r="B28" s="77" t="s">
        <v>126</v>
      </c>
      <c r="C28" s="78"/>
      <c r="D28" s="78"/>
      <c r="E28" s="78"/>
      <c r="F28" s="78"/>
      <c r="G28" s="78"/>
      <c r="H28" s="78"/>
      <c r="I28" s="78"/>
      <c r="J28" s="78"/>
      <c r="K28" s="79"/>
      <c r="L28" s="59" t="s">
        <v>1</v>
      </c>
      <c r="M28" s="77" t="s">
        <v>127</v>
      </c>
      <c r="N28" s="78"/>
      <c r="O28" s="78"/>
      <c r="P28" s="78"/>
      <c r="Q28" s="78"/>
      <c r="R28" s="78"/>
      <c r="S28" s="78"/>
      <c r="T28" s="78"/>
      <c r="U28" s="78"/>
      <c r="V28" s="79"/>
    </row>
    <row r="29" spans="1:22" ht="16.5" customHeight="1">
      <c r="A29" s="2"/>
      <c r="B29" s="80" t="s">
        <v>105</v>
      </c>
      <c r="C29" s="80"/>
      <c r="D29" s="80"/>
      <c r="E29" s="80"/>
      <c r="F29" s="81"/>
      <c r="G29" s="80" t="s">
        <v>106</v>
      </c>
      <c r="H29" s="80"/>
      <c r="I29" s="80"/>
      <c r="J29" s="80"/>
      <c r="K29" s="81"/>
      <c r="L29" s="2"/>
      <c r="M29" s="80" t="s">
        <v>105</v>
      </c>
      <c r="N29" s="80"/>
      <c r="O29" s="80"/>
      <c r="P29" s="80"/>
      <c r="Q29" s="81"/>
      <c r="R29" s="80" t="s">
        <v>106</v>
      </c>
      <c r="S29" s="80"/>
      <c r="T29" s="80"/>
      <c r="U29" s="80"/>
      <c r="V29" s="81"/>
    </row>
    <row r="30" spans="1:22" ht="16.5" customHeight="1">
      <c r="A30" s="2"/>
      <c r="B30" s="20" t="s">
        <v>107</v>
      </c>
      <c r="C30" s="82"/>
      <c r="D30" s="83"/>
      <c r="E30" s="22"/>
      <c r="F30" s="20"/>
      <c r="G30" s="20" t="s">
        <v>107</v>
      </c>
      <c r="H30" s="82"/>
      <c r="I30" s="83"/>
      <c r="J30" s="22"/>
      <c r="K30" s="84"/>
      <c r="L30" s="2"/>
      <c r="M30" s="20" t="s">
        <v>107</v>
      </c>
      <c r="N30" s="82"/>
      <c r="O30" s="83"/>
      <c r="P30" s="22"/>
      <c r="Q30" s="20"/>
      <c r="R30" s="20" t="s">
        <v>107</v>
      </c>
      <c r="S30" s="82"/>
      <c r="T30" s="83"/>
      <c r="U30" s="22"/>
      <c r="V30" s="84"/>
    </row>
    <row r="31" spans="1:22" ht="16.5" customHeight="1">
      <c r="A31" s="2"/>
      <c r="B31" s="20"/>
      <c r="C31" s="20" t="s">
        <v>108</v>
      </c>
      <c r="D31" s="20" t="s">
        <v>109</v>
      </c>
      <c r="E31" s="20" t="s">
        <v>110</v>
      </c>
      <c r="F31" s="20" t="s">
        <v>111</v>
      </c>
      <c r="G31" s="20"/>
      <c r="H31" s="20" t="s">
        <v>108</v>
      </c>
      <c r="I31" s="20" t="s">
        <v>128</v>
      </c>
      <c r="J31" s="20" t="s">
        <v>110</v>
      </c>
      <c r="K31" s="20" t="s">
        <v>111</v>
      </c>
      <c r="L31" s="2"/>
      <c r="M31" s="20"/>
      <c r="N31" s="20" t="s">
        <v>108</v>
      </c>
      <c r="O31" s="20" t="s">
        <v>109</v>
      </c>
      <c r="P31" s="20" t="s">
        <v>110</v>
      </c>
      <c r="Q31" s="20" t="s">
        <v>111</v>
      </c>
      <c r="R31" s="20"/>
      <c r="S31" s="20" t="s">
        <v>108</v>
      </c>
      <c r="T31" s="20" t="s">
        <v>109</v>
      </c>
      <c r="U31" s="20" t="s">
        <v>110</v>
      </c>
      <c r="V31" s="20" t="s">
        <v>111</v>
      </c>
    </row>
    <row r="32" spans="1:22" ht="16.5" customHeight="1">
      <c r="A32" s="63" t="s">
        <v>10</v>
      </c>
      <c r="B32" s="22" t="s">
        <v>112</v>
      </c>
      <c r="C32" s="22"/>
      <c r="D32" s="22" t="s">
        <v>113</v>
      </c>
      <c r="E32" s="22" t="s">
        <v>114</v>
      </c>
      <c r="F32" s="22"/>
      <c r="G32" s="22" t="s">
        <v>112</v>
      </c>
      <c r="H32" s="22"/>
      <c r="I32" s="22" t="s">
        <v>114</v>
      </c>
      <c r="J32" s="22" t="s">
        <v>114</v>
      </c>
      <c r="K32" s="22"/>
      <c r="L32" s="63" t="s">
        <v>10</v>
      </c>
      <c r="M32" s="22" t="s">
        <v>112</v>
      </c>
      <c r="N32" s="22"/>
      <c r="O32" s="22" t="s">
        <v>113</v>
      </c>
      <c r="P32" s="22" t="s">
        <v>114</v>
      </c>
      <c r="Q32" s="22"/>
      <c r="R32" s="22" t="s">
        <v>112</v>
      </c>
      <c r="S32" s="22"/>
      <c r="T32" s="22" t="s">
        <v>113</v>
      </c>
      <c r="U32" s="22" t="s">
        <v>114</v>
      </c>
      <c r="V32" s="22"/>
    </row>
    <row r="33" spans="1:22" ht="16.5" customHeight="1">
      <c r="A33" s="66" t="s">
        <v>118</v>
      </c>
      <c r="B33" s="86">
        <v>315477</v>
      </c>
      <c r="C33" s="86">
        <v>259985</v>
      </c>
      <c r="D33" s="86">
        <v>241832</v>
      </c>
      <c r="E33" s="86">
        <v>18153</v>
      </c>
      <c r="F33" s="86">
        <v>55492</v>
      </c>
      <c r="G33" s="86">
        <v>67615</v>
      </c>
      <c r="H33" s="86">
        <v>65698</v>
      </c>
      <c r="I33" s="86">
        <v>64740</v>
      </c>
      <c r="J33" s="86">
        <v>958</v>
      </c>
      <c r="K33" s="86">
        <v>1917</v>
      </c>
      <c r="L33" s="66" t="s">
        <v>118</v>
      </c>
      <c r="M33" s="86">
        <v>330864</v>
      </c>
      <c r="N33" s="86">
        <v>271761</v>
      </c>
      <c r="O33" s="86">
        <v>254941</v>
      </c>
      <c r="P33" s="86">
        <v>16820</v>
      </c>
      <c r="Q33" s="86">
        <v>59103</v>
      </c>
      <c r="R33" s="86">
        <v>78211</v>
      </c>
      <c r="S33" s="86">
        <v>75821</v>
      </c>
      <c r="T33" s="86">
        <v>72527</v>
      </c>
      <c r="U33" s="86">
        <v>3294</v>
      </c>
      <c r="V33" s="86">
        <v>2390</v>
      </c>
    </row>
    <row r="34" spans="1:22" ht="16.5" customHeight="1">
      <c r="A34" s="66" t="s">
        <v>119</v>
      </c>
      <c r="B34" s="86">
        <v>320605</v>
      </c>
      <c r="C34" s="86">
        <v>260948</v>
      </c>
      <c r="D34" s="86">
        <v>240611</v>
      </c>
      <c r="E34" s="86">
        <v>20337</v>
      </c>
      <c r="F34" s="86">
        <v>59657</v>
      </c>
      <c r="G34" s="86">
        <v>68068</v>
      </c>
      <c r="H34" s="86">
        <v>66233</v>
      </c>
      <c r="I34" s="86">
        <v>65098</v>
      </c>
      <c r="J34" s="86">
        <v>1135</v>
      </c>
      <c r="K34" s="86">
        <v>1835</v>
      </c>
      <c r="L34" s="66" t="s">
        <v>119</v>
      </c>
      <c r="M34" s="86">
        <v>334232</v>
      </c>
      <c r="N34" s="86">
        <v>275511</v>
      </c>
      <c r="O34" s="86">
        <v>256525</v>
      </c>
      <c r="P34" s="86">
        <v>18986</v>
      </c>
      <c r="Q34" s="86">
        <v>58721</v>
      </c>
      <c r="R34" s="86">
        <v>79180</v>
      </c>
      <c r="S34" s="86">
        <v>76855</v>
      </c>
      <c r="T34" s="86">
        <v>73710</v>
      </c>
      <c r="U34" s="86">
        <v>3145</v>
      </c>
      <c r="V34" s="86">
        <v>2325</v>
      </c>
    </row>
    <row r="35" spans="1:22" ht="16.5" customHeight="1">
      <c r="A35" s="66" t="s">
        <v>120</v>
      </c>
      <c r="B35" s="86">
        <v>349643</v>
      </c>
      <c r="C35" s="86">
        <v>274575</v>
      </c>
      <c r="D35" s="86">
        <v>261688</v>
      </c>
      <c r="E35" s="86">
        <v>12887</v>
      </c>
      <c r="F35" s="86">
        <v>75068</v>
      </c>
      <c r="G35" s="86">
        <v>85562</v>
      </c>
      <c r="H35" s="86">
        <v>82901</v>
      </c>
      <c r="I35" s="86">
        <v>81652</v>
      </c>
      <c r="J35" s="86">
        <v>1249</v>
      </c>
      <c r="K35" s="86">
        <v>2661</v>
      </c>
      <c r="L35" s="66" t="s">
        <v>120</v>
      </c>
      <c r="M35" s="86">
        <v>367949</v>
      </c>
      <c r="N35" s="86">
        <v>288332</v>
      </c>
      <c r="O35" s="86">
        <v>271774</v>
      </c>
      <c r="P35" s="86">
        <v>16558</v>
      </c>
      <c r="Q35" s="86">
        <v>79617</v>
      </c>
      <c r="R35" s="86">
        <v>82915</v>
      </c>
      <c r="S35" s="86">
        <v>80594</v>
      </c>
      <c r="T35" s="86">
        <v>77729</v>
      </c>
      <c r="U35" s="86">
        <v>2865</v>
      </c>
      <c r="V35" s="86">
        <v>2321</v>
      </c>
    </row>
    <row r="36" spans="1:22" ht="16.5" customHeight="1">
      <c r="A36" s="66" t="s">
        <v>121</v>
      </c>
      <c r="B36" s="86">
        <v>346438</v>
      </c>
      <c r="C36" s="86">
        <v>274411</v>
      </c>
      <c r="D36" s="86">
        <v>261342</v>
      </c>
      <c r="E36" s="86">
        <v>13069</v>
      </c>
      <c r="F36" s="86">
        <v>72027</v>
      </c>
      <c r="G36" s="86">
        <v>86972</v>
      </c>
      <c r="H36" s="86">
        <v>84651</v>
      </c>
      <c r="I36" s="86">
        <v>83232</v>
      </c>
      <c r="J36" s="86">
        <v>1419</v>
      </c>
      <c r="K36" s="86">
        <v>2321</v>
      </c>
      <c r="L36" s="66" t="s">
        <v>121</v>
      </c>
      <c r="M36" s="86">
        <v>352076</v>
      </c>
      <c r="N36" s="86">
        <v>283770</v>
      </c>
      <c r="O36" s="86">
        <v>265535</v>
      </c>
      <c r="P36" s="86">
        <v>18235</v>
      </c>
      <c r="Q36" s="86">
        <v>68306</v>
      </c>
      <c r="R36" s="86">
        <v>78926</v>
      </c>
      <c r="S36" s="86">
        <v>76958</v>
      </c>
      <c r="T36" s="86">
        <v>73184</v>
      </c>
      <c r="U36" s="86">
        <v>3774</v>
      </c>
      <c r="V36" s="86">
        <v>1968</v>
      </c>
    </row>
    <row r="37" spans="1:22" ht="16.5" customHeight="1">
      <c r="A37" s="66" t="s">
        <v>122</v>
      </c>
      <c r="B37" s="86">
        <f aca="true" t="shared" si="8" ref="B37:B49">C37+F37</f>
        <v>298216</v>
      </c>
      <c r="C37" s="86">
        <f aca="true" t="shared" si="9" ref="C37:C49">D37+E37</f>
        <v>256372</v>
      </c>
      <c r="D37" s="86">
        <v>242137</v>
      </c>
      <c r="E37" s="86">
        <v>14235</v>
      </c>
      <c r="F37" s="86">
        <v>41844</v>
      </c>
      <c r="G37" s="86">
        <f aca="true" t="shared" si="10" ref="G37:G49">H37+K37</f>
        <v>80929</v>
      </c>
      <c r="H37" s="86">
        <f aca="true" t="shared" si="11" ref="H37:H49">I37+J37</f>
        <v>78111</v>
      </c>
      <c r="I37" s="86">
        <v>77051</v>
      </c>
      <c r="J37" s="86">
        <v>1060</v>
      </c>
      <c r="K37" s="86">
        <v>2818</v>
      </c>
      <c r="L37" s="66" t="s">
        <v>122</v>
      </c>
      <c r="M37" s="86">
        <f aca="true" t="shared" si="12" ref="M37:M49">N37+Q37</f>
        <v>312809</v>
      </c>
      <c r="N37" s="86">
        <f aca="true" t="shared" si="13" ref="N37:N49">O37+P37</f>
        <v>260115</v>
      </c>
      <c r="O37" s="86">
        <v>242017</v>
      </c>
      <c r="P37" s="86">
        <v>18098</v>
      </c>
      <c r="Q37" s="86">
        <v>52694</v>
      </c>
      <c r="R37" s="86">
        <f aca="true" t="shared" si="14" ref="R37:R49">S37+V37</f>
        <v>91879</v>
      </c>
      <c r="S37" s="86">
        <f aca="true" t="shared" si="15" ref="S37:S49">T37+U37</f>
        <v>89690</v>
      </c>
      <c r="T37" s="86">
        <v>87785</v>
      </c>
      <c r="U37" s="86">
        <v>1905</v>
      </c>
      <c r="V37" s="86">
        <v>2189</v>
      </c>
    </row>
    <row r="38" spans="1:22" ht="16.5" customHeight="1">
      <c r="A38" s="88" t="s">
        <v>123</v>
      </c>
      <c r="B38" s="89">
        <f t="shared" si="8"/>
        <v>246991</v>
      </c>
      <c r="C38" s="89">
        <f t="shared" si="9"/>
        <v>246101</v>
      </c>
      <c r="D38" s="89">
        <v>229839</v>
      </c>
      <c r="E38" s="89">
        <v>16262</v>
      </c>
      <c r="F38" s="89">
        <v>890</v>
      </c>
      <c r="G38" s="89">
        <f t="shared" si="10"/>
        <v>78757</v>
      </c>
      <c r="H38" s="89">
        <f t="shared" si="11"/>
        <v>78757</v>
      </c>
      <c r="I38" s="89">
        <v>77101</v>
      </c>
      <c r="J38" s="89">
        <v>1656</v>
      </c>
      <c r="K38" s="89">
        <v>0</v>
      </c>
      <c r="L38" s="88" t="s">
        <v>123</v>
      </c>
      <c r="M38" s="89">
        <f t="shared" si="12"/>
        <v>266749</v>
      </c>
      <c r="N38" s="89">
        <f t="shared" si="13"/>
        <v>266002</v>
      </c>
      <c r="O38" s="89">
        <v>243587</v>
      </c>
      <c r="P38" s="89">
        <v>22415</v>
      </c>
      <c r="Q38" s="89">
        <v>747</v>
      </c>
      <c r="R38" s="89">
        <f t="shared" si="14"/>
        <v>84688</v>
      </c>
      <c r="S38" s="89">
        <f t="shared" si="15"/>
        <v>84610</v>
      </c>
      <c r="T38" s="89">
        <v>82491</v>
      </c>
      <c r="U38" s="89">
        <v>2119</v>
      </c>
      <c r="V38" s="89">
        <v>78</v>
      </c>
    </row>
    <row r="39" spans="1:22" ht="16.5" customHeight="1">
      <c r="A39" s="66" t="s">
        <v>13</v>
      </c>
      <c r="B39" s="86">
        <f t="shared" si="8"/>
        <v>234382</v>
      </c>
      <c r="C39" s="86">
        <f t="shared" si="9"/>
        <v>232956</v>
      </c>
      <c r="D39" s="86">
        <v>208705</v>
      </c>
      <c r="E39" s="86">
        <v>24251</v>
      </c>
      <c r="F39" s="86">
        <v>1426</v>
      </c>
      <c r="G39" s="86">
        <f t="shared" si="10"/>
        <v>75182</v>
      </c>
      <c r="H39" s="86">
        <f t="shared" si="11"/>
        <v>73328</v>
      </c>
      <c r="I39" s="86">
        <v>72154</v>
      </c>
      <c r="J39" s="86">
        <v>1174</v>
      </c>
      <c r="K39" s="86">
        <v>1854</v>
      </c>
      <c r="L39" s="66" t="s">
        <v>13</v>
      </c>
      <c r="M39" s="86">
        <f t="shared" si="12"/>
        <v>269486</v>
      </c>
      <c r="N39" s="86">
        <f t="shared" si="13"/>
        <v>265476</v>
      </c>
      <c r="O39" s="86">
        <v>243840</v>
      </c>
      <c r="P39" s="86">
        <v>21636</v>
      </c>
      <c r="Q39" s="86">
        <v>4010</v>
      </c>
      <c r="R39" s="86">
        <f t="shared" si="14"/>
        <v>82691</v>
      </c>
      <c r="S39" s="86">
        <f t="shared" si="15"/>
        <v>82651</v>
      </c>
      <c r="T39" s="86">
        <v>80669</v>
      </c>
      <c r="U39" s="86">
        <v>1982</v>
      </c>
      <c r="V39" s="86">
        <v>40</v>
      </c>
    </row>
    <row r="40" spans="1:22" ht="16.5" customHeight="1">
      <c r="A40" s="66" t="s">
        <v>14</v>
      </c>
      <c r="B40" s="86">
        <f t="shared" si="8"/>
        <v>260968</v>
      </c>
      <c r="C40" s="86">
        <f t="shared" si="9"/>
        <v>258541</v>
      </c>
      <c r="D40" s="86">
        <v>244068</v>
      </c>
      <c r="E40" s="86">
        <v>14473</v>
      </c>
      <c r="F40" s="86">
        <v>2427</v>
      </c>
      <c r="G40" s="86">
        <f t="shared" si="10"/>
        <v>75833</v>
      </c>
      <c r="H40" s="86">
        <f t="shared" si="11"/>
        <v>75833</v>
      </c>
      <c r="I40" s="86">
        <v>74867</v>
      </c>
      <c r="J40" s="86">
        <v>966</v>
      </c>
      <c r="K40" s="86">
        <v>0</v>
      </c>
      <c r="L40" s="66" t="s">
        <v>14</v>
      </c>
      <c r="M40" s="86">
        <f t="shared" si="12"/>
        <v>263615</v>
      </c>
      <c r="N40" s="86">
        <f t="shared" si="13"/>
        <v>263494</v>
      </c>
      <c r="O40" s="86">
        <v>244064</v>
      </c>
      <c r="P40" s="86">
        <v>19430</v>
      </c>
      <c r="Q40" s="86">
        <v>121</v>
      </c>
      <c r="R40" s="86">
        <f t="shared" si="14"/>
        <v>88937</v>
      </c>
      <c r="S40" s="86">
        <f t="shared" si="15"/>
        <v>88918</v>
      </c>
      <c r="T40" s="86">
        <v>86879</v>
      </c>
      <c r="U40" s="86">
        <v>2039</v>
      </c>
      <c r="V40" s="86">
        <v>19</v>
      </c>
    </row>
    <row r="41" spans="1:22" ht="16.5" customHeight="1">
      <c r="A41" s="66" t="s">
        <v>15</v>
      </c>
      <c r="B41" s="86">
        <f t="shared" si="8"/>
        <v>272108</v>
      </c>
      <c r="C41" s="86">
        <f t="shared" si="9"/>
        <v>270795</v>
      </c>
      <c r="D41" s="86">
        <v>258239</v>
      </c>
      <c r="E41" s="86">
        <v>12556</v>
      </c>
      <c r="F41" s="86">
        <v>1313</v>
      </c>
      <c r="G41" s="86">
        <f t="shared" si="10"/>
        <v>75413</v>
      </c>
      <c r="H41" s="86">
        <f t="shared" si="11"/>
        <v>75413</v>
      </c>
      <c r="I41" s="86">
        <v>74300</v>
      </c>
      <c r="J41" s="86">
        <v>1113</v>
      </c>
      <c r="K41" s="86">
        <v>0</v>
      </c>
      <c r="L41" s="66" t="s">
        <v>15</v>
      </c>
      <c r="M41" s="86">
        <f t="shared" si="12"/>
        <v>275226</v>
      </c>
      <c r="N41" s="86">
        <f t="shared" si="13"/>
        <v>270232</v>
      </c>
      <c r="O41" s="86">
        <v>249247</v>
      </c>
      <c r="P41" s="86">
        <v>20985</v>
      </c>
      <c r="Q41" s="86">
        <v>4994</v>
      </c>
      <c r="R41" s="86">
        <f t="shared" si="14"/>
        <v>89624</v>
      </c>
      <c r="S41" s="86">
        <f t="shared" si="15"/>
        <v>89210</v>
      </c>
      <c r="T41" s="86">
        <v>86930</v>
      </c>
      <c r="U41" s="86">
        <v>2280</v>
      </c>
      <c r="V41" s="86">
        <v>414</v>
      </c>
    </row>
    <row r="42" spans="1:22" ht="16.5" customHeight="1">
      <c r="A42" s="66" t="s">
        <v>16</v>
      </c>
      <c r="B42" s="86">
        <f t="shared" si="8"/>
        <v>263943</v>
      </c>
      <c r="C42" s="86">
        <f t="shared" si="9"/>
        <v>262559</v>
      </c>
      <c r="D42" s="86">
        <v>249464</v>
      </c>
      <c r="E42" s="86">
        <v>13095</v>
      </c>
      <c r="F42" s="86">
        <v>1384</v>
      </c>
      <c r="G42" s="86">
        <f t="shared" si="10"/>
        <v>84332</v>
      </c>
      <c r="H42" s="86">
        <f t="shared" si="11"/>
        <v>84324</v>
      </c>
      <c r="I42" s="86">
        <v>82974</v>
      </c>
      <c r="J42" s="86">
        <v>1350</v>
      </c>
      <c r="K42" s="86">
        <v>8</v>
      </c>
      <c r="L42" s="66" t="s">
        <v>16</v>
      </c>
      <c r="M42" s="86">
        <f t="shared" si="12"/>
        <v>277746</v>
      </c>
      <c r="N42" s="86">
        <f t="shared" si="13"/>
        <v>265100</v>
      </c>
      <c r="O42" s="86">
        <v>247751</v>
      </c>
      <c r="P42" s="86">
        <v>17349</v>
      </c>
      <c r="Q42" s="86">
        <v>12646</v>
      </c>
      <c r="R42" s="86">
        <f t="shared" si="14"/>
        <v>90606</v>
      </c>
      <c r="S42" s="86">
        <f t="shared" si="15"/>
        <v>90596</v>
      </c>
      <c r="T42" s="86">
        <v>88616</v>
      </c>
      <c r="U42" s="86">
        <v>1980</v>
      </c>
      <c r="V42" s="86">
        <v>10</v>
      </c>
    </row>
    <row r="43" spans="1:22" ht="16.5" customHeight="1">
      <c r="A43" s="66" t="s">
        <v>17</v>
      </c>
      <c r="B43" s="86">
        <f t="shared" si="8"/>
        <v>330049</v>
      </c>
      <c r="C43" s="86">
        <f t="shared" si="9"/>
        <v>279835</v>
      </c>
      <c r="D43" s="86">
        <v>268408</v>
      </c>
      <c r="E43" s="86">
        <v>11427</v>
      </c>
      <c r="F43" s="86">
        <v>50214</v>
      </c>
      <c r="G43" s="86">
        <f t="shared" si="10"/>
        <v>82969</v>
      </c>
      <c r="H43" s="86">
        <f t="shared" si="11"/>
        <v>74874</v>
      </c>
      <c r="I43" s="86">
        <v>74237</v>
      </c>
      <c r="J43" s="86">
        <v>637</v>
      </c>
      <c r="K43" s="86">
        <v>8095</v>
      </c>
      <c r="L43" s="66" t="s">
        <v>17</v>
      </c>
      <c r="M43" s="86">
        <f t="shared" si="12"/>
        <v>495613</v>
      </c>
      <c r="N43" s="86">
        <f t="shared" si="13"/>
        <v>257130</v>
      </c>
      <c r="O43" s="86">
        <v>240542</v>
      </c>
      <c r="P43" s="86">
        <v>16588</v>
      </c>
      <c r="Q43" s="86">
        <v>238483</v>
      </c>
      <c r="R43" s="86">
        <f t="shared" si="14"/>
        <v>95616</v>
      </c>
      <c r="S43" s="86">
        <f t="shared" si="15"/>
        <v>87362</v>
      </c>
      <c r="T43" s="86">
        <v>85949</v>
      </c>
      <c r="U43" s="86">
        <v>1413</v>
      </c>
      <c r="V43" s="86">
        <v>8254</v>
      </c>
    </row>
    <row r="44" spans="1:22" ht="16.5" customHeight="1">
      <c r="A44" s="66" t="s">
        <v>18</v>
      </c>
      <c r="B44" s="86">
        <f t="shared" si="8"/>
        <v>418598</v>
      </c>
      <c r="C44" s="86">
        <f t="shared" si="9"/>
        <v>258921</v>
      </c>
      <c r="D44" s="86">
        <v>247011</v>
      </c>
      <c r="E44" s="86">
        <v>11910</v>
      </c>
      <c r="F44" s="86">
        <v>159677</v>
      </c>
      <c r="G44" s="86">
        <f t="shared" si="10"/>
        <v>83272</v>
      </c>
      <c r="H44" s="86">
        <f t="shared" si="11"/>
        <v>77922</v>
      </c>
      <c r="I44" s="86">
        <v>77093</v>
      </c>
      <c r="J44" s="86">
        <v>829</v>
      </c>
      <c r="K44" s="86">
        <v>5350</v>
      </c>
      <c r="L44" s="66" t="s">
        <v>18</v>
      </c>
      <c r="M44" s="86">
        <f t="shared" si="12"/>
        <v>284762</v>
      </c>
      <c r="N44" s="86">
        <f t="shared" si="13"/>
        <v>251369</v>
      </c>
      <c r="O44" s="86">
        <v>236598</v>
      </c>
      <c r="P44" s="86">
        <v>14771</v>
      </c>
      <c r="Q44" s="86">
        <v>33393</v>
      </c>
      <c r="R44" s="86">
        <f t="shared" si="14"/>
        <v>92673</v>
      </c>
      <c r="S44" s="86">
        <f t="shared" si="15"/>
        <v>90990</v>
      </c>
      <c r="T44" s="86">
        <v>89362</v>
      </c>
      <c r="U44" s="86">
        <v>1628</v>
      </c>
      <c r="V44" s="86">
        <v>1683</v>
      </c>
    </row>
    <row r="45" spans="1:22" ht="16.5" customHeight="1">
      <c r="A45" s="66" t="s">
        <v>19</v>
      </c>
      <c r="B45" s="86">
        <f t="shared" si="8"/>
        <v>268771</v>
      </c>
      <c r="C45" s="86">
        <f t="shared" si="9"/>
        <v>240003</v>
      </c>
      <c r="D45" s="86">
        <v>228417</v>
      </c>
      <c r="E45" s="86">
        <v>11586</v>
      </c>
      <c r="F45" s="86">
        <v>28768</v>
      </c>
      <c r="G45" s="86">
        <f t="shared" si="10"/>
        <v>85139</v>
      </c>
      <c r="H45" s="86">
        <f t="shared" si="11"/>
        <v>83239</v>
      </c>
      <c r="I45" s="86">
        <v>81834</v>
      </c>
      <c r="J45" s="86">
        <v>1405</v>
      </c>
      <c r="K45" s="86">
        <v>1900</v>
      </c>
      <c r="L45" s="66" t="s">
        <v>19</v>
      </c>
      <c r="M45" s="86">
        <f t="shared" si="12"/>
        <v>273974</v>
      </c>
      <c r="N45" s="86">
        <f t="shared" si="13"/>
        <v>256393</v>
      </c>
      <c r="O45" s="86">
        <v>237943</v>
      </c>
      <c r="P45" s="86">
        <v>18450</v>
      </c>
      <c r="Q45" s="86">
        <v>17581</v>
      </c>
      <c r="R45" s="86">
        <f t="shared" si="14"/>
        <v>89715</v>
      </c>
      <c r="S45" s="86">
        <f t="shared" si="15"/>
        <v>88991</v>
      </c>
      <c r="T45" s="86">
        <v>86701</v>
      </c>
      <c r="U45" s="86">
        <v>2290</v>
      </c>
      <c r="V45" s="86">
        <v>724</v>
      </c>
    </row>
    <row r="46" spans="1:22" ht="16.5" customHeight="1">
      <c r="A46" s="66" t="s">
        <v>20</v>
      </c>
      <c r="B46" s="86">
        <f t="shared" si="8"/>
        <v>261031</v>
      </c>
      <c r="C46" s="86">
        <f t="shared" si="9"/>
        <v>255891</v>
      </c>
      <c r="D46" s="86">
        <v>243956</v>
      </c>
      <c r="E46" s="86">
        <v>11935</v>
      </c>
      <c r="F46" s="86">
        <v>5140</v>
      </c>
      <c r="G46" s="86">
        <f t="shared" si="10"/>
        <v>76316</v>
      </c>
      <c r="H46" s="86">
        <f t="shared" si="11"/>
        <v>76316</v>
      </c>
      <c r="I46" s="86">
        <v>75543</v>
      </c>
      <c r="J46" s="86">
        <v>773</v>
      </c>
      <c r="K46" s="86">
        <v>0</v>
      </c>
      <c r="L46" s="66" t="s">
        <v>20</v>
      </c>
      <c r="M46" s="86">
        <f t="shared" si="12"/>
        <v>250884</v>
      </c>
      <c r="N46" s="86">
        <f t="shared" si="13"/>
        <v>250786</v>
      </c>
      <c r="O46" s="86">
        <v>235901</v>
      </c>
      <c r="P46" s="86">
        <v>14885</v>
      </c>
      <c r="Q46" s="86">
        <v>98</v>
      </c>
      <c r="R46" s="86">
        <f t="shared" si="14"/>
        <v>99459</v>
      </c>
      <c r="S46" s="86">
        <f t="shared" si="15"/>
        <v>99459</v>
      </c>
      <c r="T46" s="86">
        <v>97389</v>
      </c>
      <c r="U46" s="86">
        <v>2070</v>
      </c>
      <c r="V46" s="86">
        <v>0</v>
      </c>
    </row>
    <row r="47" spans="1:22" ht="16.5" customHeight="1">
      <c r="A47" s="66" t="s">
        <v>21</v>
      </c>
      <c r="B47" s="86">
        <f t="shared" si="8"/>
        <v>257310</v>
      </c>
      <c r="C47" s="86">
        <f t="shared" si="9"/>
        <v>257299</v>
      </c>
      <c r="D47" s="86">
        <v>244990</v>
      </c>
      <c r="E47" s="86">
        <v>12309</v>
      </c>
      <c r="F47" s="86">
        <v>11</v>
      </c>
      <c r="G47" s="86">
        <f t="shared" si="10"/>
        <v>79151</v>
      </c>
      <c r="H47" s="86">
        <f t="shared" si="11"/>
        <v>79151</v>
      </c>
      <c r="I47" s="86">
        <v>78368</v>
      </c>
      <c r="J47" s="86">
        <v>783</v>
      </c>
      <c r="K47" s="86">
        <v>0</v>
      </c>
      <c r="L47" s="66" t="s">
        <v>21</v>
      </c>
      <c r="M47" s="86">
        <f t="shared" si="12"/>
        <v>255663</v>
      </c>
      <c r="N47" s="86">
        <f t="shared" si="13"/>
        <v>255399</v>
      </c>
      <c r="O47" s="86">
        <v>237511</v>
      </c>
      <c r="P47" s="86">
        <v>17888</v>
      </c>
      <c r="Q47" s="86">
        <v>264</v>
      </c>
      <c r="R47" s="86">
        <f t="shared" si="14"/>
        <v>97463</v>
      </c>
      <c r="S47" s="86">
        <f t="shared" si="15"/>
        <v>97447</v>
      </c>
      <c r="T47" s="86">
        <v>95519</v>
      </c>
      <c r="U47" s="86">
        <v>1928</v>
      </c>
      <c r="V47" s="86">
        <v>16</v>
      </c>
    </row>
    <row r="48" spans="1:22" ht="16.5" customHeight="1">
      <c r="A48" s="66" t="s">
        <v>22</v>
      </c>
      <c r="B48" s="86">
        <f t="shared" si="8"/>
        <v>257860</v>
      </c>
      <c r="C48" s="86">
        <f t="shared" si="9"/>
        <v>257860</v>
      </c>
      <c r="D48" s="86">
        <v>246206</v>
      </c>
      <c r="E48" s="86">
        <v>11654</v>
      </c>
      <c r="F48" s="86">
        <v>0</v>
      </c>
      <c r="G48" s="86">
        <f t="shared" si="10"/>
        <v>76386</v>
      </c>
      <c r="H48" s="86">
        <f t="shared" si="11"/>
        <v>76386</v>
      </c>
      <c r="I48" s="86">
        <v>75645</v>
      </c>
      <c r="J48" s="86">
        <v>741</v>
      </c>
      <c r="K48" s="86">
        <v>0</v>
      </c>
      <c r="L48" s="66" t="s">
        <v>22</v>
      </c>
      <c r="M48" s="86">
        <f t="shared" si="12"/>
        <v>256055</v>
      </c>
      <c r="N48" s="86">
        <f t="shared" si="13"/>
        <v>255747</v>
      </c>
      <c r="O48" s="86">
        <v>239147</v>
      </c>
      <c r="P48" s="86">
        <v>16600</v>
      </c>
      <c r="Q48" s="86">
        <v>308</v>
      </c>
      <c r="R48" s="86">
        <f t="shared" si="14"/>
        <v>92914</v>
      </c>
      <c r="S48" s="86">
        <f t="shared" si="15"/>
        <v>92894</v>
      </c>
      <c r="T48" s="86">
        <v>91549</v>
      </c>
      <c r="U48" s="86">
        <v>1345</v>
      </c>
      <c r="V48" s="86">
        <v>20</v>
      </c>
    </row>
    <row r="49" spans="1:22" ht="16.5" customHeight="1">
      <c r="A49" s="90" t="s">
        <v>23</v>
      </c>
      <c r="B49" s="91">
        <f t="shared" si="8"/>
        <v>532802</v>
      </c>
      <c r="C49" s="92">
        <f t="shared" si="9"/>
        <v>263391</v>
      </c>
      <c r="D49" s="92">
        <v>245989</v>
      </c>
      <c r="E49" s="92">
        <v>17402</v>
      </c>
      <c r="F49" s="92">
        <v>269411</v>
      </c>
      <c r="G49" s="91">
        <f t="shared" si="10"/>
        <v>97783</v>
      </c>
      <c r="H49" s="92">
        <f t="shared" si="11"/>
        <v>81570</v>
      </c>
      <c r="I49" s="92">
        <v>80231</v>
      </c>
      <c r="J49" s="92">
        <v>1339</v>
      </c>
      <c r="K49" s="92">
        <v>16213</v>
      </c>
      <c r="L49" s="90" t="s">
        <v>23</v>
      </c>
      <c r="M49" s="91">
        <f t="shared" si="12"/>
        <v>589541</v>
      </c>
      <c r="N49" s="92">
        <f t="shared" si="13"/>
        <v>265456</v>
      </c>
      <c r="O49" s="92">
        <v>248957</v>
      </c>
      <c r="P49" s="92">
        <v>16499</v>
      </c>
      <c r="Q49" s="92">
        <v>324085</v>
      </c>
      <c r="R49" s="91">
        <f t="shared" si="14"/>
        <v>98372</v>
      </c>
      <c r="S49" s="92">
        <f t="shared" si="15"/>
        <v>84860</v>
      </c>
      <c r="T49" s="92">
        <v>83021</v>
      </c>
      <c r="U49" s="92">
        <v>1839</v>
      </c>
      <c r="V49" s="92">
        <v>13512</v>
      </c>
    </row>
  </sheetData>
  <printOptions/>
  <pageMargins left="0.7874015748031497" right="0.7874015748031497" top="0.7874015748031497" bottom="0.5905511811023623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2009-09-18T05:25:58Z</cp:lastPrinted>
  <dcterms:created xsi:type="dcterms:W3CDTF">1998-03-31T08:19:49Z</dcterms:created>
  <dcterms:modified xsi:type="dcterms:W3CDTF">2010-10-21T05:20:24Z</dcterms:modified>
  <cp:category/>
  <cp:version/>
  <cp:contentType/>
  <cp:contentStatus/>
</cp:coreProperties>
</file>