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3_与論町【済】\"/>
    </mc:Choice>
  </mc:AlternateContent>
  <workbookProtection workbookAlgorithmName="SHA-512" workbookHashValue="r6JekWIov9z3s2bQ6fv4vqumi6NXx+EJxqcVFG/Gt0EzIzSsu3WE3bvG5Xcymxdu+Jb0s1yzssVz51KNBv4PCw==" workbookSaltValue="xXUz3GOuK14vrELqI7BL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<sst xmlns="http://schemas.openxmlformats.org/spreadsheetml/2006/main" count="228" uniqueCount="113">
  <si>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</si>
  <si>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</si>
  <si>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</si>
  <si>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</si>
  <si>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</si>
  <si>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</si>
  <si>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</si>
  <si>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</si>
  <si>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</si>
  <si>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</si>
  <si>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</si>
  <si>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</si>
  <si>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</si>
  <si>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</si>
  <si>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</si>
  <si>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</si>
  <si>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</si>
  <si>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</si>
  <si>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</si>
  <si>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</si>
  <si>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</si>
  <si>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</si>
  <si>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</si>
  <si>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</si>
  <si>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</si>
  <si>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</si>
  <si>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</si>
  <si>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</si>
  <si>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</si>
  <si>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</si>
  <si>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</si>
  <si>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</si>
  <si>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</si>
  <si>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</si>
  <si>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</si>
  <si>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</si>
  <si>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</si>
  <si>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</si>
  <si>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</si>
  <si>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</si>
  <si>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</si>
  <si>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</si>
  <si>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</si>
  <si>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</si>
  <si>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</si>
  <si>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</si>
  <si>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</si>
  <si>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</si>
  <si>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</si>
  <si>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</si>
  <si>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</si>
  <si>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</si>
  <si>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</si>
  <si>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</si>
  <si>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</si>
  <si>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</si>
  <si>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</si>
  <si>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</si>
  <si>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</si>
  <si>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</si>
  <si>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</si>
  <si>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</si>
  <si>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</si>
  <si>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</si>
  <si>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</si>
  <si>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</si>
  <si>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</si>
  <si>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</si>
  <si>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</si>
  <si>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</si>
  <si>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</si>
  <si>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</si>
  <si>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</si>
  <si>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</si>
  <si>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</si>
  <si>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</si>
  <si>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</si>
  <si>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</si>
  <si>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</si>
  <si>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</si>
  <si>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</si>
  <si>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</si>
  <si>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</si>
  <si>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</si>
  <si>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</si>
  <si>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</si>
  <si>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</si>
  <si>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</si>
  <si>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</si>
  <si>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</si>
  <si>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</si>
  <si>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</si>
  <si>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</si>
  <si>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</si>
  <si>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</si>
  <si>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</si>
  <si>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</si>
  <si>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</si>
  <si>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</si>
  <si>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</si>
  <si>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</si>
  <si>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</si>
  <si>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</si>
  <si>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</si>
  <si>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</si>
  <si>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</si>
  <si>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</si>
  <si>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</si>
  <si>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</si>
  <si>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</si>
  <si>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与論町農業集落排水事業（下水道事業）の経営状況は、収支が赤字のため、与論町一般会計から不足額を補填し収支が等しくなるよう繰入を行っており健全経営が行えていない。また、汚水処理原価（１㎥約２３０円）が使用料（１㎥９３円（税抜））を上回っており、汚水処理量が増えると損失も増えるようになっている。今後安定した経営を行うためには、維持管理費の削減に努めながら、利用者や議会のコンセンサスを得て、料金改定を行う必要がある。
　なお、供用開始以前に建築された家屋の中には、単独浄化槽を設置し、集落排水へ接続されていない場合があるので、加入促進を図り、汚水処理の向上とともに利用者の増加を図ることで料金収入増加を目指したい。</t>
    <rPh sb="92" eb="93">
      <t>ヤク</t>
    </rPh>
    <phoneticPr fontId="4"/>
  </si>
  <si>
    <t xml:space="preserve">与論町農業集落排水事業（下水道事業）の経営状況は、支出（施設の維持管理費や建設時の地方債の利息返済）が収入（施設使用料）を上回り、赤字となっている。そのため、不足額を与論町一般会計から補填し、収入が支出と等しくなるよう繰入を行っており、健全な経営ができていない（表①、⑤）。また、施設の供用開始（平成７年）から２０年以上が経過し、機械設備が劣化しているため、修繕等の費用がかさみ、今後維持管理費が増加していく可能性が高い。収入と支出のバランスをとるためには、適正な料金設定を行う必要がある。
【①単年度の収支】収益的収支比率
　支出（施設の維持管理費や建設時の地方債の利息返済）が収入（施設使用料）を上回り、赤字となっている。そのため、不足額を与論町一般会計から補填し経営を行っている。
【②累積欠損】累積欠損金比率、【③支払能力】流動比率
　省略
【④債務残高】企業債残高対事業規模比率
　債務残高が類似団体と比較して少ない状況にあるのは、これまで大がかりな更新を行っていないためであるが、平成２８年度に実施した施設の機能診断により、機械設備に劣化があることが判明。令和２年度から本格的な更新を行う予定であり、令和５年度まで債務の増加が考えられる。
【⑤料金水準の適切性】経費回収率
　指標の意味は、使用料で回収すべき経費を、どの程度使用料で賄えているかを示している。そのため、指標が１００％に近い値を示すべきだが、与論町は４５％前後となっている。経費の削減や適切な料金設定が必要となる。
【⑥費用の効率性】汚水処理原価
　類似団体と比較して低い値となっている。しかし、１㎥の汚水処理に要した経費が使用料（１㎥あたり９３円（税抜））より高い値となっているため、汚水量が増えると損失が増加する結果となっている。
【⑦施設の効率性】施設利用率
　施設・設備が一日に対応可能な処理能力に対する、一日平均処理水量（晴天時）の割合となっている。与論町の人口減少とともに処理量が減少する事が見込まれるため、施設が遊休状態とならないよう、施設の更新時にダウンサイジング（小規模化）や処理区域の再検討等を行い適切な施設規模を維持する必要がある。
【⑧使用料対象の補足】水洗化率
　水洗化率は１００％を示しているが、古い家屋は単独浄化槽が設置され、洗濯等の排水は処理されずに側溝に直接流れている場合があるため、集落排水への接続を促進する必要がある。
</t>
    <rPh sb="485" eb="487">
      <t>レイワ</t>
    </rPh>
    <rPh sb="507" eb="509">
      <t>レイワ</t>
    </rPh>
    <rPh sb="510" eb="512">
      <t>ネンド</t>
    </rPh>
    <rPh sb="514" eb="516">
      <t>サイム</t>
    </rPh>
    <rPh sb="517" eb="519">
      <t>ゾウカ</t>
    </rPh>
    <rPh sb="520" eb="521">
      <t>カンガ</t>
    </rPh>
    <phoneticPr fontId="4"/>
  </si>
  <si>
    <t>平成７年の供用開始から２０年以上が経過している。平成２８年度に行った機能診断事業の結果、管路については経年劣化はみられなかったが、処理施設の機械設備に劣化があることが判明した。
　平成２９年度に最適整備構想策定事業、平成３０年度に調査・計画策定事業を実施しており、令和２年度から本格的な修繕更新を行っていく予定である。</t>
    <rPh sb="24" eb="26">
      <t>ヘイセイ</t>
    </rPh>
    <rPh sb="90" eb="92">
      <t>ヘイセイ</t>
    </rPh>
    <rPh sb="108" eb="110">
      <t>ヘイセイ</t>
    </rPh>
    <rPh sb="132" eb="134">
      <t>レイワ</t>
    </rPh>
    <rPh sb="135" eb="13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</si>
</sst>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77-4E06-AD87-7C75363425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777-4E06-AD87-7C75363425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43.61</c:v>
                </c:pt>
                <c:pt idx="1">
                  <c:v>43.07</c:v>
                </c:pt>
                <c:pt idx="2">
                  <c:v>38.090000000000003</c:v>
                </c:pt>
                <c:pt idx="3">
                  <c:v>35.799999999999997</c:v>
                </c:pt>
                <c:pt idx="4">
                  <c:v>36.07</c:v>
                </c:pt>
              </c:numCache>
            </c:numRef>
          </c:val>
          <c:extLst>
            <c:ext xmlns:c16="http://schemas.microsoft.com/office/drawing/2014/chart" uri="{C3380CC4-5D6E-409C-BE32-E72D297353CC}">
              <c16:uniqueId val="{00000000-AB9E-41D2-B0C6-59354456B1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B9E-41D2-B0C6-59354456B1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68-43C1-90C7-BC675BE791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D68-43C1-90C7-BC675BE791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75.760000000000005</c:v>
                </c:pt>
                <c:pt idx="1">
                  <c:v>79.959999999999994</c:v>
                </c:pt>
                <c:pt idx="2">
                  <c:v>72.59</c:v>
                </c:pt>
                <c:pt idx="3">
                  <c:v>86.55</c:v>
                </c:pt>
                <c:pt idx="4">
                  <c:v>90.61</c:v>
                </c:pt>
              </c:numCache>
            </c:numRef>
          </c:val>
          <c:extLst>
            <c:ext xmlns:c16="http://schemas.microsoft.com/office/drawing/2014/chart" uri="{C3380CC4-5D6E-409C-BE32-E72D297353CC}">
              <c16:uniqueId val="{00000000-CABD-4029-8458-ECD5C105EE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D-4029-8458-ECD5C105EE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B8-4931-8361-22E88C19D8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B8-4931-8361-22E88C19D8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2-4DD7-98DD-CAE8FA6304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2-4DD7-98DD-CAE8FA6304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C-46EA-9BE8-A875BDF8F0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C-46EA-9BE8-A875BDF8F0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F9-415B-997F-973F921889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9-415B-997F-973F921889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180.15</c:v>
                </c:pt>
                <c:pt idx="1">
                  <c:v>283.36</c:v>
                </c:pt>
                <c:pt idx="2">
                  <c:v>277.56</c:v>
                </c:pt>
                <c:pt idx="3">
                  <c:v>105.48</c:v>
                </c:pt>
                <c:pt idx="4">
                  <c:v>84.54</c:v>
                </c:pt>
              </c:numCache>
            </c:numRef>
          </c:val>
          <c:extLst>
            <c:ext xmlns:c16="http://schemas.microsoft.com/office/drawing/2014/chart" uri="{C3380CC4-5D6E-409C-BE32-E72D297353CC}">
              <c16:uniqueId val="{00000000-16CC-4BC9-B503-9CE4772C6B2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6CC-4BC9-B503-9CE4772C6B2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65.81</c:v>
                </c:pt>
                <c:pt idx="1">
                  <c:v>67.55</c:v>
                </c:pt>
                <c:pt idx="2">
                  <c:v>68.69</c:v>
                </c:pt>
                <c:pt idx="3">
                  <c:v>60.8</c:v>
                </c:pt>
                <c:pt idx="4">
                  <c:v>44.34</c:v>
                </c:pt>
              </c:numCache>
            </c:numRef>
          </c:val>
          <c:extLst>
            <c:ext xmlns:c16="http://schemas.microsoft.com/office/drawing/2014/chart" uri="{C3380CC4-5D6E-409C-BE32-E72D297353CC}">
              <c16:uniqueId val="{00000000-2FEA-4D4E-8384-8B672F2760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FEA-4D4E-8384-8B672F2760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171.94</c:v>
                </c:pt>
                <c:pt idx="4">
                  <c:v>231.82</c:v>
                </c:pt>
              </c:numCache>
            </c:numRef>
          </c:val>
          <c:extLst>
            <c:ext xmlns:c16="http://schemas.microsoft.com/office/drawing/2014/chart" uri="{C3380CC4-5D6E-409C-BE32-E72D297353CC}">
              <c16:uniqueId val="{00000000-A40E-4FA7-8129-9E4DACAB4E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40E-4FA7-8129-9E4DACAB4E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与論町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5267</v>
      </c>
      <c r="AM8" s="74"/>
      <c r="AN8" s="74"/>
      <c r="AO8" s="74"/>
      <c r="AP8" s="74"/>
      <c r="AQ8" s="74"/>
      <c r="AR8" s="74"/>
      <c r="AS8" s="74"/>
      <c r="AT8" s="73">
        <f>データ!T6</f>
        <v>20.58</v>
      </c>
      <c r="AU8" s="73"/>
      <c r="AV8" s="73"/>
      <c r="AW8" s="73"/>
      <c r="AX8" s="73"/>
      <c r="AY8" s="73"/>
      <c r="AZ8" s="73"/>
      <c r="BA8" s="73"/>
      <c r="BB8" s="73">
        <f>データ!U6</f>
        <v>255.93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19.739999999999998</v>
      </c>
      <c r="Q10" s="73"/>
      <c r="R10" s="73"/>
      <c r="S10" s="73"/>
      <c r="T10" s="73"/>
      <c r="U10" s="73"/>
      <c r="V10" s="73"/>
      <c r="W10" s="73">
        <f>データ!Q6</f>
        <v>100</v>
      </c>
      <c r="X10" s="73"/>
      <c r="Y10" s="73"/>
      <c r="Z10" s="73"/>
      <c r="AA10" s="73"/>
      <c r="AB10" s="73"/>
      <c r="AC10" s="73"/>
      <c r="AD10" s="74">
        <f>データ!R6</f>
        <v>2008</v>
      </c>
      <c r="AE10" s="74"/>
      <c r="AF10" s="74"/>
      <c r="AG10" s="74"/>
      <c r="AH10" s="74"/>
      <c r="AI10" s="74"/>
      <c r="AJ10" s="74"/>
      <c r="AK10" s="2"/>
      <c r="AL10" s="74">
        <f>データ!V6</f>
        <v>1027</v>
      </c>
      <c r="AM10" s="74"/>
      <c r="AN10" s="74"/>
      <c r="AO10" s="74"/>
      <c r="AP10" s="74"/>
      <c r="AQ10" s="74"/>
      <c r="AR10" s="74"/>
      <c r="AS10" s="74"/>
      <c r="AT10" s="73">
        <f>データ!W6</f>
        <v>0.6</v>
      </c>
      <c r="AU10" s="73"/>
      <c r="AV10" s="73"/>
      <c r="AW10" s="73"/>
      <c r="AX10" s="73"/>
      <c r="AY10" s="73"/>
      <c r="AZ10" s="73"/>
      <c r="BA10" s="73"/>
      <c r="BB10" s="73">
        <f>データ!X6</f>
        <v>1711.67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ClO9kP3h1agu90qOtwX0mZKvQiWf6hcggd47948WcCeMKjUYI84Kt1qSNpcLEa7cBwpy2ikfr/Lm3kl9pPWzzw==" saltValue="8fG/DPawxjlMxuSB5y95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465356</v>
      </c>
      <c r="D6" s="33">
        <f t="shared" si="3"/>
        <v>47</v>
      </c>
      <c r="E6" s="33">
        <f t="shared" si="3"/>
        <v>17</v>
      </c>
      <c r="F6" s="33">
        <f t="shared" si="3"/>
        <v>5</v>
      </c>
      <c r="G6" s="33">
        <f t="shared" si="3"/>
        <v>0</v>
      </c>
      <c r="H6" s="33" t="str">
        <f t="shared" si="3"/>
        <v>鹿児島県　与論町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19.739999999999998</v>
      </c>
      <c r="Q6" s="34">
        <f t="shared" si="3"/>
        <v>100</v>
      </c>
      <c r="R6" s="34">
        <f t="shared" si="3"/>
        <v>2008</v>
      </c>
      <c r="S6" s="34">
        <f t="shared" si="3"/>
        <v>5267</v>
      </c>
      <c r="T6" s="34">
        <f t="shared" si="3"/>
        <v>20.58</v>
      </c>
      <c r="U6" s="34">
        <f t="shared" si="3"/>
        <v>255.93</v>
      </c>
      <c r="V6" s="34">
        <f t="shared" si="3"/>
        <v>1027</v>
      </c>
      <c r="W6" s="34">
        <f t="shared" si="3"/>
        <v>0.6</v>
      </c>
      <c r="X6" s="34">
        <f t="shared" si="3"/>
        <v>1711.67</v>
      </c>
      <c r="Y6" s="35">
        <f>IF(Y7="",NA(),Y7)</f>
        <v>75.760000000000005</v>
      </c>
      <c r="Z6" s="35">
        <f t="shared" ref="Z6:AH6" si="4">IF(Z7="",NA(),Z7)</f>
        <v>79.959999999999994</v>
      </c>
      <c r="AA6" s="35">
        <f t="shared" si="4"/>
        <v>72.59</v>
      </c>
      <c r="AB6" s="35">
        <f t="shared" si="4"/>
        <v>86.55</v>
      </c>
      <c r="AC6" s="35">
        <f t="shared" si="4"/>
        <v>90.61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180.15</v>
      </c>
      <c r="BG6" s="35">
        <f t="shared" ref="BG6:BO6" si="7">IF(BG7="",NA(),BG7)</f>
        <v>283.36</v>
      </c>
      <c r="BH6" s="35">
        <f t="shared" si="7"/>
        <v>277.56</v>
      </c>
      <c r="BI6" s="35">
        <f t="shared" si="7"/>
        <v>105.48</v>
      </c>
      <c r="BJ6" s="35">
        <f t="shared" si="7"/>
        <v>84.54</v>
      </c>
      <c r="BK6" s="35">
        <f t="shared" si="7"/>
        <v>1044.8</v>
      </c>
      <c r="BL6" s="35">
        <f t="shared" si="7"/>
        <v>1081.8</v>
      </c>
      <c r="BM6" s="35">
        <f t="shared" si="7"/>
        <v>974.93</v>
      </c>
      <c r="BN6" s="35">
        <f t="shared" si="7"/>
        <v>855.8</v>
      </c>
      <c r="BO6" s="35">
        <f t="shared" si="7"/>
        <v>789.46</v>
      </c>
      <c r="BP6" s="34" t="str">
        <f>IF(BP7="","",IF(BP7="-","【-】","【"&amp;SUBSTITUTE(TEXT(BP7,"#,##0.00"),"-","△")&amp;"】"))</f>
        <v>【747.76】</v>
      </c>
      <c r="BQ6" s="35">
        <f>IF(BQ7="",NA(),BQ7)</f>
        <v>65.81</v>
      </c>
      <c r="BR6" s="35">
        <f t="shared" ref="BR6:BZ6" si="8">IF(BR7="",NA(),BR7)</f>
        <v>67.55</v>
      </c>
      <c r="BS6" s="35">
        <f t="shared" si="8"/>
        <v>68.69</v>
      </c>
      <c r="BT6" s="35">
        <f t="shared" si="8"/>
        <v>60.8</v>
      </c>
      <c r="BU6" s="35">
        <f t="shared" si="8"/>
        <v>44.34</v>
      </c>
      <c r="BV6" s="35">
        <f t="shared" si="8"/>
        <v>50.82</v>
      </c>
      <c r="BW6" s="35">
        <f t="shared" si="8"/>
        <v>52.19</v>
      </c>
      <c r="BX6" s="35">
        <f t="shared" si="8"/>
        <v>55.32</v>
      </c>
      <c r="BY6" s="35">
        <f t="shared" si="8"/>
        <v>59.8</v>
      </c>
      <c r="BZ6" s="35">
        <f t="shared" si="8"/>
        <v>57.77</v>
      </c>
      <c r="CA6" s="34" t="str">
        <f>IF(CA7="","",IF(CA7="-","【-】","【"&amp;SUBSTITUTE(TEXT(CA7,"#,##0.00"),"-","△")&amp;"】"))</f>
        <v>【59.51】</v>
      </c>
      <c r="CB6" s="35">
        <f>IF(CB7="",NA(),CB7)</f>
        <v>150</v>
      </c>
      <c r="CC6" s="35">
        <f t="shared" ref="CC6:CK6" si="9">IF(CC7="",NA(),CC7)</f>
        <v>150</v>
      </c>
      <c r="CD6" s="35">
        <f t="shared" si="9"/>
        <v>150</v>
      </c>
      <c r="CE6" s="35">
        <f t="shared" si="9"/>
        <v>171.94</v>
      </c>
      <c r="CF6" s="35">
        <f t="shared" si="9"/>
        <v>231.82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43.61</v>
      </c>
      <c r="CN6" s="35">
        <f t="shared" ref="CN6:CV6" si="10">IF(CN7="",NA(),CN7)</f>
        <v>43.07</v>
      </c>
      <c r="CO6" s="35">
        <f t="shared" si="10"/>
        <v>38.090000000000003</v>
      </c>
      <c r="CP6" s="35">
        <f t="shared" si="10"/>
        <v>35.799999999999997</v>
      </c>
      <c r="CQ6" s="35">
        <f t="shared" si="10"/>
        <v>36.07</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465356</v>
      </c>
      <c r="D7" s="37">
        <v>47</v>
      </c>
      <c r="E7" s="37">
        <v>17</v>
      </c>
      <c r="F7" s="37">
        <v>5</v>
      </c>
      <c r="G7" s="37">
        <v>0</v>
      </c>
      <c r="H7" s="37" t="s">
        <v>97</v>
      </c>
      <c r="I7" s="37" t="s">
        <v>98</v>
      </c>
      <c r="J7" s="37" t="s">
        <v>99</v>
      </c>
      <c r="K7" s="37" t="s">
        <v>100</v>
      </c>
      <c r="L7" s="37" t="s">
        <v>101</v>
      </c>
      <c r="M7" s="37" t="s">
        <v>102</v>
      </c>
      <c r="N7" s="38" t="s">
        <v>103</v>
      </c>
      <c r="O7" s="38" t="s">
        <v>104</v>
      </c>
      <c r="P7" s="38">
        <v>19.739999999999998</v>
      </c>
      <c r="Q7" s="38">
        <v>100</v>
      </c>
      <c r="R7" s="38">
        <v>2008</v>
      </c>
      <c r="S7" s="38">
        <v>5267</v>
      </c>
      <c r="T7" s="38">
        <v>20.58</v>
      </c>
      <c r="U7" s="38">
        <v>255.93</v>
      </c>
      <c r="V7" s="38">
        <v>1027</v>
      </c>
      <c r="W7" s="38">
        <v>0.6</v>
      </c>
      <c r="X7" s="38">
        <v>1711.67</v>
      </c>
      <c r="Y7" s="38">
        <v>75.760000000000005</v>
      </c>
      <c r="Z7" s="38">
        <v>79.959999999999994</v>
      </c>
      <c r="AA7" s="38">
        <v>72.59</v>
      </c>
      <c r="AB7" s="38">
        <v>86.55</v>
      </c>
      <c r="AC7" s="38">
        <v>90.61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180.15</v>
      </c>
      <c r="BG7" s="38">
        <v>283.36</v>
      </c>
      <c r="BH7" s="38">
        <v>277.56</v>
      </c>
      <c r="BI7" s="38">
        <v>105.48</v>
      </c>
      <c r="BJ7" s="38">
        <v>84.54</v>
      </c>
      <c r="BK7" s="38">
        <v>1044.8</v>
      </c>
      <c r="BL7" s="38">
        <v>1081.8</v>
      </c>
      <c r="BM7" s="38">
        <v>974.93</v>
      </c>
      <c r="BN7" s="38">
        <v>855.8</v>
      </c>
      <c r="BO7" s="38">
        <v>789.46</v>
      </c>
      <c r="BP7" s="38">
        <v>747.76</v>
      </c>
      <c r="BQ7" s="38">
        <v>65.81</v>
      </c>
      <c r="BR7" s="38">
        <v>67.55</v>
      </c>
      <c r="BS7" s="38">
        <v>68.69</v>
      </c>
      <c r="BT7" s="38">
        <v>60.8</v>
      </c>
      <c r="BU7" s="38">
        <v>44.34</v>
      </c>
      <c r="BV7" s="38">
        <v>50.82</v>
      </c>
      <c r="BW7" s="38">
        <v>52.19</v>
      </c>
      <c r="BX7" s="38">
        <v>55.32</v>
      </c>
      <c r="BY7" s="38">
        <v>59.8</v>
      </c>
      <c r="BZ7" s="38">
        <v>57.77</v>
      </c>
      <c r="CA7" s="38">
        <v>59.51</v>
      </c>
      <c r="CB7" s="38">
        <v>150</v>
      </c>
      <c r="CC7" s="38">
        <v>150</v>
      </c>
      <c r="CD7" s="38">
        <v>150</v>
      </c>
      <c r="CE7" s="38">
        <v>171.94</v>
      </c>
      <c r="CF7" s="38">
        <v>231.82</v>
      </c>
      <c r="CG7" s="38">
        <v>300.52</v>
      </c>
      <c r="CH7" s="38">
        <v>296.14</v>
      </c>
      <c r="CI7" s="38">
        <v>283.17</v>
      </c>
      <c r="CJ7" s="38">
        <v>263.76</v>
      </c>
      <c r="CK7" s="38">
        <v>274.35000000000002</v>
      </c>
      <c r="CL7" s="38">
        <v>261.45999999999998</v>
      </c>
      <c r="CM7" s="38">
        <v>43.61</v>
      </c>
      <c r="CN7" s="38">
        <v>43.07</v>
      </c>
      <c r="CO7" s="38">
        <v>38.090000000000003</v>
      </c>
      <c r="CP7" s="38">
        <v>35.799999999999997</v>
      </c>
      <c r="CQ7" s="38">
        <v>36.07</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2020-02-05T02:16:49Z</cp:lastPrinted>
  <dcterms:created xsi:type="dcterms:W3CDTF">2019-12-05T05:24:09Z</dcterms:created>
  <dcterms:modified xsi:type="dcterms:W3CDTF">2020-02-27T00:26:37Z</dcterms:modified>
  <cp:category/>
</cp:coreProperties>
</file>